
<file path=[Content_Types].xml><?xml version="1.0" encoding="utf-8"?>
<Types xmlns="http://schemas.openxmlformats.org/package/2006/content-types"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6" tabRatio="500"/>
  </bookViews>
  <sheets>
    <sheet name="ORC. A LICITAR" sheetId="1" r:id="rId1"/>
    <sheet name="DADOS GERAIS" sheetId="2" state="hidden" r:id="rId2"/>
    <sheet name="CRONOGRAMA" sheetId="3" r:id="rId3"/>
    <sheet name="RESUMO" sheetId="4" r:id="rId4"/>
    <sheet name="CPUS" sheetId="5" state="hidden" r:id="rId5"/>
    <sheet name="BDI DESONERADO" sheetId="6" r:id="rId6"/>
    <sheet name="ENCARGOS SOCIAIS" sheetId="7" state="hidden" r:id="rId7"/>
    <sheet name="JUSTIFICATIVAS CPUS" sheetId="8" state="hidden" r:id="rId8"/>
    <sheet name="COMPOSIÇÃO" sheetId="9" r:id="rId9"/>
    <sheet name="ORC. SINTÉTICO" sheetId="10" state="hidden" r:id="rId10"/>
  </sheets>
  <definedNames>
    <definedName name="_AA100000" localSheetId="7">#REF!</definedName>
    <definedName name="_AA100000">#REF!</definedName>
    <definedName name="_Fill" localSheetId="7">#REF!</definedName>
    <definedName name="_Fill">#REF!</definedName>
    <definedName name="_xlnm._FilterDatabase" localSheetId="4" hidden="1">CPUS!$A$16:$Y$267</definedName>
    <definedName name="_xlnm._FilterDatabase" localSheetId="7" hidden="1">'JUSTIFICATIVAS CPUS'!$B$15:$M$149</definedName>
    <definedName name="_xlnm._FilterDatabase" localSheetId="0" hidden="1">'ORC. A LICITAR'!$A$11:$J$443</definedName>
    <definedName name="_xlnm._FilterDatabase" localSheetId="9" hidden="1">'ORC. SINTÉTICO'!$A$11:$J$445</definedName>
    <definedName name="_LOC10" localSheetId="7">#REF!</definedName>
    <definedName name="_LOC10">#REF!</definedName>
    <definedName name="_LOC11" localSheetId="7">#REF!</definedName>
    <definedName name="_LOC11">#REF!</definedName>
    <definedName name="_LOC12" localSheetId="7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L">#REF!</definedName>
    <definedName name="_xlnm.Print_Area" localSheetId="5">'BDI DESONERADO'!$B$1:$F$54</definedName>
    <definedName name="_xlnm.Print_Area" localSheetId="8">COMPOSIÇÃO!$B$1:$L$146</definedName>
    <definedName name="_xlnm.Print_Area" localSheetId="4">CPUS!$A$1:$L$171</definedName>
    <definedName name="_xlnm.Print_Area" localSheetId="2">CRONOGRAMA!$A$1:$P$49</definedName>
    <definedName name="_xlnm.Print_Area" localSheetId="1">'DADOS GERAIS'!$A$1:$F$34</definedName>
    <definedName name="_xlnm.Print_Area" localSheetId="7">'JUSTIFICATIVAS CPUS'!$A$1:$I$152</definedName>
    <definedName name="_xlnm.Print_Area" localSheetId="0">'ORC. A LICITAR'!$A$1:$J$453</definedName>
    <definedName name="_xlnm.Print_Area" localSheetId="9">'ORC. SINTÉTICO'!$A$1:$J$455</definedName>
    <definedName name="_xlnm.Print_Area" localSheetId="3">RESUMO!$A$1:$E$52</definedName>
    <definedName name="Área_impressão_IM" localSheetId="7">#REF!</definedName>
    <definedName name="Área_impressão_IM">#REF!</definedName>
    <definedName name="B.01.05.10.10" localSheetId="7">#REF!</definedName>
    <definedName name="B.01.05.10.10">#REF!</definedName>
    <definedName name="CD" localSheetId="7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R">#REF!</definedName>
    <definedName name="IMPR1">#REF!</definedName>
    <definedName name="IS">#REF!</definedName>
    <definedName name="LB">#REF!</definedName>
    <definedName name="MACROS">#REF!</definedName>
    <definedName name="Preço_Unit_Chácaras">#REF!</definedName>
    <definedName name="Print_Area_MI">#REF!</definedName>
    <definedName name="PV">#REF!</definedName>
    <definedName name="Quant_Chácaras">#REF!</definedName>
    <definedName name="Receita_Chácaras">#REF!</definedName>
    <definedName name="solver_opt">#REF!</definedName>
    <definedName name="solver_tmp">#REF!</definedName>
    <definedName name="t_meso_2">#REF!</definedName>
    <definedName name="t_super_est_2">#REF!</definedName>
    <definedName name="TESTE">#REF!</definedName>
    <definedName name="_xlnm.Print_Titles" localSheetId="4">CPUS!$2:$15</definedName>
    <definedName name="_xlnm.Print_Titles" localSheetId="7">'JUSTIFICATIVAS CPUS'!$1:$15</definedName>
    <definedName name="_xlnm.Print_Titles" localSheetId="0">'ORC. A LICITAR'!$1:$10</definedName>
    <definedName name="_xlnm.Print_Titles" localSheetId="9">'ORC. SINTÉTICO'!$1:$10</definedName>
    <definedName name="tot_infra_1" localSheetId="7">#REF!</definedName>
    <definedName name="tot_infra_1">#REF!</definedName>
    <definedName name="TOTAL_GERAL" localSheetId="7">#REF!</definedName>
    <definedName name="TOTAL_GERAL">#REF!</definedName>
    <definedName name="TOTALCRONOGRA" localSheetId="7">#REF!</definedName>
    <definedName name="TOTALCRONOGRA">#REF!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  <definedName name="Z_0306F0C2_70DB_4729_BB6A_5299B1A5AEA0_.wvu.PrintArea" localSheetId="5">'BDI DESONERADO'!$A$1:$G$55</definedName>
    <definedName name="Z_0306F0C2_70DB_4729_BB6A_5299B1A5AEA0_.wvu.PrintArea" localSheetId="6">'ENCARGOS SOCIAIS'!$A$1:$G$74</definedName>
    <definedName name="Z_12376024_9872_4870_B42C_DF0FD31EC62E_.wvu.PrintArea" localSheetId="5">'BDI DESONERADO'!$A$1:$G$55</definedName>
    <definedName name="Z_12376024_9872_4870_B42C_DF0FD31EC62E_.wvu.PrintArea" localSheetId="6">'ENCARGOS SOCIAIS'!$A$1:$G$74</definedName>
    <definedName name="Z_12538664_79C6_4AAD_BD81_5363A5F496D7_.wvu.PrintArea" localSheetId="4">CPUS!$B$2:$J$281</definedName>
    <definedName name="Z_12538664_79C6_4AAD_BD81_5363A5F496D7_.wvu.PrintArea" localSheetId="1">'DADOS GERAIS'!$B$2:$E$34</definedName>
    <definedName name="Z_12538664_79C6_4AAD_BD81_5363A5F496D7_.wvu.PrintArea" localSheetId="0">'ORC. A LICITAR'!$A$2:$H$261</definedName>
    <definedName name="Z_12538664_79C6_4AAD_BD81_5363A5F496D7_.wvu.PrintArea" localSheetId="9">'ORC. SINTÉTICO'!$A$2:$H$263</definedName>
    <definedName name="Z_12538664_79C6_4AAD_BD81_5363A5F496D7_.wvu.PrintArea" localSheetId="3">RESUMO!$B$2:$E$52</definedName>
    <definedName name="Z_12538664_79C6_4AAD_BD81_5363A5F496D7_.wvu.Rows" localSheetId="4">CPUS!$285:$290</definedName>
    <definedName name="Z_12538664_79C6_4AAD_BD81_5363A5F496D7_.wvu.Rows" localSheetId="0">'ORC. A LICITAR'!$265:$270</definedName>
    <definedName name="Z_12538664_79C6_4AAD_BD81_5363A5F496D7_.wvu.Rows" localSheetId="9">'ORC. SINTÉTICO'!$267:$272</definedName>
    <definedName name="Z_18D9C5C8_6EC0_4507_ACF1_BEE4D54D4AE8_.wvu.PrintArea" localSheetId="4">CPUS!$B$2:$J$281</definedName>
    <definedName name="Z_18D9C5C8_6EC0_4507_ACF1_BEE4D54D4AE8_.wvu.PrintArea" localSheetId="1">'DADOS GERAIS'!$B$2:$E$34</definedName>
    <definedName name="Z_18D9C5C8_6EC0_4507_ACF1_BEE4D54D4AE8_.wvu.PrintArea" localSheetId="0">'ORC. A LICITAR'!$A$2:$H$261</definedName>
    <definedName name="Z_18D9C5C8_6EC0_4507_ACF1_BEE4D54D4AE8_.wvu.PrintArea" localSheetId="9">'ORC. SINTÉTICO'!$A$2:$H$263</definedName>
    <definedName name="Z_18D9C5C8_6EC0_4507_ACF1_BEE4D54D4AE8_.wvu.PrintArea" localSheetId="3">RESUMO!$B$2:$E$52</definedName>
    <definedName name="Z_18D9C5C8_6EC0_4507_ACF1_BEE4D54D4AE8_.wvu.Rows" localSheetId="4">CPUS!$285:$290</definedName>
    <definedName name="Z_18D9C5C8_6EC0_4507_ACF1_BEE4D54D4AE8_.wvu.Rows" localSheetId="0">'ORC. A LICITAR'!$265:$270</definedName>
    <definedName name="Z_18D9C5C8_6EC0_4507_ACF1_BEE4D54D4AE8_.wvu.Rows" localSheetId="9">'ORC. SINTÉTICO'!$267:$272</definedName>
    <definedName name="Z_2675BA43_8563_4FE8_9385_CEC837618B0A_.wvu.PrintArea" localSheetId="7">'JUSTIFICATIVAS CPUS'!$B$14:$I$15</definedName>
    <definedName name="Z_28B41BAB_DC76_480E_A1E5_0680F2E379B7_.wvu.PrintArea" localSheetId="7">'JUSTIFICATIVAS CPUS'!$B$14:$I$15</definedName>
    <definedName name="Z_2C035CC8_3055_44F7_AAA9_AD9C9EF12435_.wvu.PrintArea" localSheetId="7">'JUSTIFICATIVAS CPUS'!$B$14:$I$15</definedName>
    <definedName name="Z_31669B58_6052_4B28_A2A6_B4D646275034_.wvu.PrintArea" localSheetId="5">'BDI DESONERADO'!$A$1:$G$55</definedName>
    <definedName name="Z_31669B58_6052_4B28_A2A6_B4D646275034_.wvu.PrintArea" localSheetId="6">'ENCARGOS SOCIAIS'!$A$1:$G$74</definedName>
    <definedName name="Z_53D497E1_E826_4F8A_992E_431F101CA300_.wvu.PrintArea" localSheetId="7">'JUSTIFICATIVAS CPUS'!$B$14:$I$15</definedName>
    <definedName name="Z_5C936B0E_B1B0_4680_9496_257339E19331_.wvu.PrintArea" localSheetId="5">'BDI DESONERADO'!$A$1:$G$55</definedName>
    <definedName name="Z_5C936B0E_B1B0_4680_9496_257339E19331_.wvu.PrintArea" localSheetId="6">'ENCARGOS SOCIAIS'!$A$1:$G$74</definedName>
    <definedName name="Z_5EB5A1F5_D41C_4922_9EB6_0F91F671DD29_.wvu.PrintArea" localSheetId="5">'BDI DESONERADO'!$A$1:$G$55</definedName>
    <definedName name="Z_5EB5A1F5_D41C_4922_9EB6_0F91F671DD29_.wvu.PrintArea" localSheetId="6">'ENCARGOS SOCIAIS'!$A$1:$G$74</definedName>
    <definedName name="Z_6C4A5780_A529_48FA_99BA_79BD868CD359_.wvu.PrintArea" localSheetId="7">'JUSTIFICATIVAS CPUS'!$B$14:$I$15</definedName>
    <definedName name="Z_6CEAEE79_3031_4A07_9C1B_BEA3A33B6E8E_.wvu.PrintArea" localSheetId="5">'BDI DESONERADO'!$A$1:$G$55</definedName>
    <definedName name="Z_6CEAEE79_3031_4A07_9C1B_BEA3A33B6E8E_.wvu.PrintArea" localSheetId="6">'ENCARGOS SOCIAIS'!$A$1:$G$74</definedName>
    <definedName name="Z_7FF15CC8_DB84_4698_8C98_3A52BD743E2D_.wvu.PrintArea" localSheetId="7">'JUSTIFICATIVAS CPUS'!$B$14:$I$15</definedName>
    <definedName name="Z_8AD65702_4E2C_47D8_8007_38AB6DC80A2F_.wvu.PrintArea" localSheetId="7">'JUSTIFICATIVAS CPUS'!$B$14:$I$15</definedName>
    <definedName name="Z_8D21F177_5E6A_4C44_9891_68BF06A93C62_.wvu.PrintArea" localSheetId="7">'JUSTIFICATIVAS CPUS'!$B$14:$I$15</definedName>
    <definedName name="Z_A07C36CD_65E3_4A21_B956_D1766C5EB84D_.wvu.PrintArea" localSheetId="7">'JUSTIFICATIVAS CPUS'!$B$14:$I$15</definedName>
    <definedName name="Z_A951D8EB_0DF5_4872_832B_26DF5B5ABADD_.wvu.PrintArea" localSheetId="7">'JUSTIFICATIVAS CPUS'!$B$14:$I$15</definedName>
    <definedName name="Z_CA485D5E_5C09_4636_B7A6_10EC2B405CCB_.wvu.PrintArea" localSheetId="4">CPUS!$B$1:$J$284</definedName>
    <definedName name="Z_CA485D5E_5C09_4636_B7A6_10EC2B405CCB_.wvu.PrintArea" localSheetId="1">'DADOS GERAIS'!$A$1:$F$35</definedName>
    <definedName name="Z_CA485D5E_5C09_4636_B7A6_10EC2B405CCB_.wvu.PrintArea" localSheetId="0">'ORC. A LICITAR'!$A$2:$H$264</definedName>
    <definedName name="Z_CA485D5E_5C09_4636_B7A6_10EC2B405CCB_.wvu.PrintArea" localSheetId="9">'ORC. SINTÉTICO'!$A$2:$H$266</definedName>
    <definedName name="Z_CA485D5E_5C09_4636_B7A6_10EC2B405CCB_.wvu.PrintArea" localSheetId="3">RESUMO!$A$1:$F$52</definedName>
    <definedName name="Z_CA485D5E_5C09_4636_B7A6_10EC2B405CCB_.wvu.Rows" localSheetId="4">CPUS!$285:$290</definedName>
    <definedName name="Z_CA485D5E_5C09_4636_B7A6_10EC2B405CCB_.wvu.Rows" localSheetId="0">'ORC. A LICITAR'!$265:$270</definedName>
    <definedName name="Z_CA485D5E_5C09_4636_B7A6_10EC2B405CCB_.wvu.Rows" localSheetId="9">'ORC. SINTÉTICO'!$267:$272</definedName>
    <definedName name="Z_E00A2F2B_5FAE_482A_B5C1_08D9DD4D80BE_.wvu.PrintArea" localSheetId="7">'JUSTIFICATIVAS CPUS'!$B$14:$I$15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" i="1" l="1"/>
  <c r="N447" i="10"/>
  <c r="N444" i="10"/>
  <c r="N443" i="10"/>
  <c r="N442" i="10"/>
  <c r="F442" i="10"/>
  <c r="N441" i="10"/>
  <c r="F440" i="10"/>
  <c r="N440" i="10" s="1"/>
  <c r="N439" i="10"/>
  <c r="F438" i="10"/>
  <c r="N438" i="10" s="1"/>
  <c r="N437" i="10"/>
  <c r="N436" i="10"/>
  <c r="N435" i="10"/>
  <c r="N434" i="10"/>
  <c r="N433" i="10"/>
  <c r="N432" i="10"/>
  <c r="N431" i="10"/>
  <c r="N430" i="10"/>
  <c r="N429" i="10"/>
  <c r="N428" i="10"/>
  <c r="G427" i="10"/>
  <c r="N426" i="10"/>
  <c r="N425" i="10"/>
  <c r="N424" i="10"/>
  <c r="N423" i="10"/>
  <c r="N422" i="10"/>
  <c r="N421" i="10"/>
  <c r="N420" i="10"/>
  <c r="N419" i="10"/>
  <c r="N418" i="10"/>
  <c r="N417" i="10"/>
  <c r="N416" i="10"/>
  <c r="N415" i="10"/>
  <c r="N414" i="10"/>
  <c r="N413" i="10"/>
  <c r="N412" i="10"/>
  <c r="N411" i="10"/>
  <c r="N410" i="10"/>
  <c r="N409" i="10"/>
  <c r="N408" i="10"/>
  <c r="N407" i="10"/>
  <c r="N406" i="10"/>
  <c r="N405" i="10"/>
  <c r="N404" i="10"/>
  <c r="N403" i="10"/>
  <c r="N402" i="10"/>
  <c r="N401" i="10"/>
  <c r="N400" i="10"/>
  <c r="N399" i="10"/>
  <c r="N398" i="10"/>
  <c r="N397" i="10"/>
  <c r="N396" i="10"/>
  <c r="N395" i="10"/>
  <c r="N394" i="10"/>
  <c r="N393" i="10"/>
  <c r="N392" i="10"/>
  <c r="N391" i="10"/>
  <c r="N390" i="10"/>
  <c r="N389" i="10"/>
  <c r="N388" i="10"/>
  <c r="N387" i="10"/>
  <c r="N386" i="10"/>
  <c r="N385" i="10"/>
  <c r="N384" i="10"/>
  <c r="N383" i="10"/>
  <c r="N382" i="10"/>
  <c r="N381" i="10"/>
  <c r="N380" i="10"/>
  <c r="N379" i="10"/>
  <c r="N378" i="10"/>
  <c r="N377" i="10"/>
  <c r="N376" i="10"/>
  <c r="N375" i="10"/>
  <c r="N374" i="10"/>
  <c r="N373" i="10"/>
  <c r="N372" i="10"/>
  <c r="N371" i="10"/>
  <c r="N370" i="10"/>
  <c r="N369" i="10"/>
  <c r="N368" i="10"/>
  <c r="N367" i="10"/>
  <c r="N366" i="10"/>
  <c r="N365" i="10"/>
  <c r="N364" i="10"/>
  <c r="N363" i="10"/>
  <c r="N362" i="10"/>
  <c r="N361" i="10"/>
  <c r="N360" i="10"/>
  <c r="N359" i="10"/>
  <c r="N358" i="10"/>
  <c r="N357" i="10"/>
  <c r="N356" i="10"/>
  <c r="N355" i="10"/>
  <c r="N354" i="10"/>
  <c r="N353" i="10"/>
  <c r="N352" i="10"/>
  <c r="N351" i="10"/>
  <c r="N350" i="10"/>
  <c r="N349" i="10"/>
  <c r="N348" i="10"/>
  <c r="N347" i="10"/>
  <c r="N346" i="10"/>
  <c r="N345" i="10"/>
  <c r="N344" i="10"/>
  <c r="N343" i="10"/>
  <c r="N342" i="10"/>
  <c r="N341" i="10"/>
  <c r="N340" i="10"/>
  <c r="N339" i="10"/>
  <c r="N338" i="10"/>
  <c r="N337" i="10"/>
  <c r="N336" i="10"/>
  <c r="N335" i="10"/>
  <c r="N334" i="10"/>
  <c r="N333" i="10"/>
  <c r="N332" i="10"/>
  <c r="N331" i="10"/>
  <c r="N330" i="10"/>
  <c r="N329" i="10"/>
  <c r="N328" i="10"/>
  <c r="N327" i="10"/>
  <c r="N326" i="10"/>
  <c r="N325" i="10"/>
  <c r="N324" i="10"/>
  <c r="N323" i="10"/>
  <c r="N322" i="10"/>
  <c r="N321" i="10"/>
  <c r="N320" i="10"/>
  <c r="N319" i="10"/>
  <c r="N318" i="10"/>
  <c r="N317" i="10"/>
  <c r="N316" i="10"/>
  <c r="N315" i="10"/>
  <c r="N314" i="10"/>
  <c r="N313" i="10"/>
  <c r="N312" i="10"/>
  <c r="N311" i="10"/>
  <c r="N310" i="10"/>
  <c r="N309" i="10"/>
  <c r="N308" i="10"/>
  <c r="N307" i="10"/>
  <c r="N306" i="10"/>
  <c r="N305" i="10"/>
  <c r="N304" i="10"/>
  <c r="N303" i="10"/>
  <c r="N302" i="10"/>
  <c r="N301" i="10"/>
  <c r="N300" i="10"/>
  <c r="N299" i="10"/>
  <c r="N298" i="10"/>
  <c r="N297" i="10"/>
  <c r="N296" i="10"/>
  <c r="N295" i="10"/>
  <c r="N294" i="10"/>
  <c r="N293" i="10"/>
  <c r="N292" i="10"/>
  <c r="N291" i="10"/>
  <c r="N290" i="10"/>
  <c r="G289" i="10"/>
  <c r="N289" i="10" s="1"/>
  <c r="N288" i="10"/>
  <c r="N287" i="10"/>
  <c r="N286" i="10"/>
  <c r="N285" i="10"/>
  <c r="N284" i="10"/>
  <c r="N283" i="10"/>
  <c r="N282" i="10"/>
  <c r="N281" i="10"/>
  <c r="N280" i="10"/>
  <c r="N279" i="10"/>
  <c r="N278" i="10"/>
  <c r="N277" i="10"/>
  <c r="N276" i="10"/>
  <c r="N275" i="10"/>
  <c r="N274" i="10"/>
  <c r="N273" i="10"/>
  <c r="N272" i="10"/>
  <c r="N271" i="10"/>
  <c r="N270" i="10"/>
  <c r="N269" i="10"/>
  <c r="N268" i="10"/>
  <c r="N267" i="10"/>
  <c r="N266" i="10"/>
  <c r="N265" i="10"/>
  <c r="N264" i="10"/>
  <c r="N263" i="10"/>
  <c r="N262" i="10"/>
  <c r="N261" i="10"/>
  <c r="N260" i="10"/>
  <c r="N259" i="10"/>
  <c r="N258" i="10"/>
  <c r="N257" i="10"/>
  <c r="N256" i="10"/>
  <c r="N255" i="10"/>
  <c r="N254" i="10"/>
  <c r="N253" i="10"/>
  <c r="N252" i="10"/>
  <c r="N251" i="10"/>
  <c r="N250" i="10"/>
  <c r="N249" i="10"/>
  <c r="N248" i="10"/>
  <c r="N247" i="10"/>
  <c r="N246" i="10"/>
  <c r="N245" i="10"/>
  <c r="N244" i="10"/>
  <c r="N243" i="10"/>
  <c r="N242" i="10"/>
  <c r="N241" i="10"/>
  <c r="N240" i="10"/>
  <c r="N239" i="10"/>
  <c r="N238" i="10"/>
  <c r="N237" i="10"/>
  <c r="N236" i="10"/>
  <c r="N235" i="10"/>
  <c r="N234" i="10"/>
  <c r="N233" i="10"/>
  <c r="N232" i="10"/>
  <c r="N231" i="10"/>
  <c r="N230" i="10"/>
  <c r="N229" i="10"/>
  <c r="G229" i="10"/>
  <c r="N228" i="10"/>
  <c r="N227" i="10"/>
  <c r="N226" i="10"/>
  <c r="N225" i="10"/>
  <c r="N224" i="10"/>
  <c r="N223" i="10"/>
  <c r="N222" i="10"/>
  <c r="N221" i="10"/>
  <c r="N220" i="10"/>
  <c r="N219" i="10"/>
  <c r="N218" i="10"/>
  <c r="N217" i="10"/>
  <c r="N216" i="10"/>
  <c r="N215" i="10"/>
  <c r="N214" i="10"/>
  <c r="N213" i="10"/>
  <c r="N212" i="10"/>
  <c r="N211" i="10"/>
  <c r="N210" i="10"/>
  <c r="N209" i="10"/>
  <c r="N208" i="10"/>
  <c r="N207" i="10"/>
  <c r="N206" i="10"/>
  <c r="N205" i="10"/>
  <c r="N204" i="10"/>
  <c r="N203" i="10"/>
  <c r="N202" i="10"/>
  <c r="N201" i="10"/>
  <c r="N200" i="10"/>
  <c r="N199" i="10"/>
  <c r="N198" i="10"/>
  <c r="N197" i="10"/>
  <c r="N196" i="10"/>
  <c r="N195" i="10"/>
  <c r="N194" i="10"/>
  <c r="N193" i="10"/>
  <c r="N192" i="10"/>
  <c r="N191" i="10"/>
  <c r="N190" i="10"/>
  <c r="N189" i="10"/>
  <c r="G189" i="10"/>
  <c r="N188" i="10"/>
  <c r="N187" i="10"/>
  <c r="N186" i="10"/>
  <c r="N185" i="10"/>
  <c r="N184" i="10"/>
  <c r="N183" i="10"/>
  <c r="N182" i="10"/>
  <c r="N181" i="10"/>
  <c r="N180" i="10"/>
  <c r="N179" i="10"/>
  <c r="N178" i="10"/>
  <c r="N177" i="10"/>
  <c r="N176" i="10"/>
  <c r="N175" i="10"/>
  <c r="N174" i="10"/>
  <c r="N173" i="10"/>
  <c r="N172" i="10"/>
  <c r="N171" i="10"/>
  <c r="N170" i="10"/>
  <c r="N169" i="10"/>
  <c r="N168" i="10"/>
  <c r="N167" i="10"/>
  <c r="N166" i="10"/>
  <c r="N165" i="10"/>
  <c r="N164" i="10"/>
  <c r="N163" i="10"/>
  <c r="N162" i="10"/>
  <c r="N161" i="10"/>
  <c r="N160" i="10"/>
  <c r="N159" i="10"/>
  <c r="N158" i="10"/>
  <c r="N157" i="10"/>
  <c r="N156" i="10"/>
  <c r="N155" i="10"/>
  <c r="N154" i="10"/>
  <c r="N153" i="10"/>
  <c r="N152" i="10"/>
  <c r="N151" i="10"/>
  <c r="N150" i="10"/>
  <c r="N149" i="10"/>
  <c r="N148" i="10"/>
  <c r="N147" i="10"/>
  <c r="N146" i="10"/>
  <c r="N145" i="10"/>
  <c r="N144" i="10"/>
  <c r="N143" i="10"/>
  <c r="N142" i="10"/>
  <c r="N141" i="10"/>
  <c r="N140" i="10"/>
  <c r="N139" i="10"/>
  <c r="N138" i="10"/>
  <c r="N137" i="10"/>
  <c r="N136" i="10"/>
  <c r="N135" i="10"/>
  <c r="N134" i="10"/>
  <c r="N133" i="10"/>
  <c r="N132" i="10"/>
  <c r="N131" i="10"/>
  <c r="N130" i="10"/>
  <c r="N129" i="10"/>
  <c r="N128" i="10"/>
  <c r="N127" i="10"/>
  <c r="N126" i="10"/>
  <c r="N125" i="10"/>
  <c r="N124" i="10"/>
  <c r="N123" i="10"/>
  <c r="N122" i="10"/>
  <c r="N121" i="10"/>
  <c r="N120" i="10"/>
  <c r="N119" i="10"/>
  <c r="N118" i="10"/>
  <c r="N117" i="10"/>
  <c r="N116" i="10"/>
  <c r="N115" i="10"/>
  <c r="N114" i="10"/>
  <c r="N113" i="10"/>
  <c r="N112" i="10"/>
  <c r="N111" i="10"/>
  <c r="N110" i="10"/>
  <c r="N109" i="10"/>
  <c r="N108" i="10"/>
  <c r="N107" i="10"/>
  <c r="N106" i="10"/>
  <c r="N105" i="10"/>
  <c r="N104" i="10"/>
  <c r="N103" i="10"/>
  <c r="G103" i="10"/>
  <c r="N102" i="10"/>
  <c r="N101" i="10"/>
  <c r="N100" i="10"/>
  <c r="N99" i="10"/>
  <c r="N98" i="10"/>
  <c r="N97" i="10"/>
  <c r="N96" i="10"/>
  <c r="N95" i="10"/>
  <c r="N94" i="10"/>
  <c r="N93" i="10"/>
  <c r="N92" i="10"/>
  <c r="N91" i="10"/>
  <c r="N90" i="10"/>
  <c r="N89" i="10"/>
  <c r="N88" i="10"/>
  <c r="N87" i="10"/>
  <c r="N86" i="10"/>
  <c r="F85" i="10"/>
  <c r="N85" i="10" s="1"/>
  <c r="N84" i="10"/>
  <c r="N83" i="10"/>
  <c r="N82" i="10"/>
  <c r="N81" i="10"/>
  <c r="G80" i="10"/>
  <c r="G79" i="10"/>
  <c r="N79" i="10" s="1"/>
  <c r="G78" i="10"/>
  <c r="N77" i="10"/>
  <c r="N76" i="10"/>
  <c r="N75" i="10"/>
  <c r="N74" i="10"/>
  <c r="N73" i="10"/>
  <c r="N72" i="10"/>
  <c r="N71" i="10"/>
  <c r="N70" i="10"/>
  <c r="N69" i="10"/>
  <c r="N68" i="10"/>
  <c r="N67" i="10"/>
  <c r="G67" i="10"/>
  <c r="G66" i="10"/>
  <c r="N66" i="10" s="1"/>
  <c r="G65" i="10"/>
  <c r="N64" i="10"/>
  <c r="G63" i="10"/>
  <c r="N63" i="10" s="1"/>
  <c r="N62" i="10"/>
  <c r="N61" i="10"/>
  <c r="N60" i="10"/>
  <c r="N59" i="10"/>
  <c r="N58" i="10"/>
  <c r="N57" i="10"/>
  <c r="N56" i="10"/>
  <c r="G55" i="10"/>
  <c r="N54" i="10"/>
  <c r="N53" i="10"/>
  <c r="N52" i="10"/>
  <c r="N51" i="10"/>
  <c r="N50" i="10"/>
  <c r="N49" i="10"/>
  <c r="N48" i="10"/>
  <c r="N47" i="10"/>
  <c r="N46" i="10"/>
  <c r="G45" i="10"/>
  <c r="N44" i="10"/>
  <c r="N43" i="10"/>
  <c r="N42" i="10"/>
  <c r="N41" i="10"/>
  <c r="N40" i="10"/>
  <c r="N39" i="10"/>
  <c r="N38" i="10"/>
  <c r="N37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J3" i="10"/>
  <c r="H145" i="9"/>
  <c r="L144" i="9"/>
  <c r="L143" i="9"/>
  <c r="L142" i="9"/>
  <c r="H137" i="9"/>
  <c r="L136" i="9"/>
  <c r="L135" i="9"/>
  <c r="L134" i="9"/>
  <c r="L133" i="9"/>
  <c r="L132" i="9"/>
  <c r="H127" i="9"/>
  <c r="L126" i="9"/>
  <c r="L125" i="9"/>
  <c r="L124" i="9"/>
  <c r="H119" i="9"/>
  <c r="L118" i="9"/>
  <c r="L117" i="9"/>
  <c r="L116" i="9"/>
  <c r="L115" i="9"/>
  <c r="L114" i="9"/>
  <c r="L113" i="9"/>
  <c r="H108" i="9"/>
  <c r="L107" i="9"/>
  <c r="H102" i="9"/>
  <c r="L101" i="9"/>
  <c r="L100" i="9"/>
  <c r="L99" i="9"/>
  <c r="L98" i="9"/>
  <c r="L97" i="9"/>
  <c r="L96" i="9"/>
  <c r="L95" i="9"/>
  <c r="L94" i="9"/>
  <c r="L93" i="9"/>
  <c r="L92" i="9"/>
  <c r="L91" i="9"/>
  <c r="L90" i="9"/>
  <c r="H85" i="9"/>
  <c r="L84" i="9"/>
  <c r="L83" i="9"/>
  <c r="L82" i="9"/>
  <c r="L81" i="9"/>
  <c r="L80" i="9"/>
  <c r="L79" i="9"/>
  <c r="L78" i="9"/>
  <c r="L77" i="9"/>
  <c r="L76" i="9"/>
  <c r="L75" i="9"/>
  <c r="L74" i="9"/>
  <c r="L73" i="9"/>
  <c r="H68" i="9"/>
  <c r="L67" i="9"/>
  <c r="L66" i="9"/>
  <c r="L65" i="9"/>
  <c r="L64" i="9"/>
  <c r="L63" i="9"/>
  <c r="L62" i="9"/>
  <c r="L61" i="9"/>
  <c r="L60" i="9"/>
  <c r="L59" i="9"/>
  <c r="L58" i="9"/>
  <c r="L57" i="9"/>
  <c r="H52" i="9"/>
  <c r="L51" i="9"/>
  <c r="L50" i="9"/>
  <c r="L49" i="9"/>
  <c r="H44" i="9"/>
  <c r="L43" i="9"/>
  <c r="L42" i="9"/>
  <c r="L41" i="9"/>
  <c r="H36" i="9"/>
  <c r="L35" i="9"/>
  <c r="L34" i="9"/>
  <c r="L33" i="9"/>
  <c r="H28" i="9"/>
  <c r="L27" i="9"/>
  <c r="L26" i="9"/>
  <c r="L25" i="9"/>
  <c r="L24" i="9"/>
  <c r="L23" i="9"/>
  <c r="L22" i="9"/>
  <c r="H17" i="9"/>
  <c r="L16" i="9"/>
  <c r="L15" i="9"/>
  <c r="L14" i="9"/>
  <c r="L13" i="9"/>
  <c r="L12" i="9"/>
  <c r="L11" i="9"/>
  <c r="I12" i="8"/>
  <c r="G12" i="8"/>
  <c r="B12" i="8"/>
  <c r="G11" i="8"/>
  <c r="B11" i="8"/>
  <c r="I9" i="8"/>
  <c r="G9" i="8"/>
  <c r="G8" i="8"/>
  <c r="B8" i="8"/>
  <c r="B72" i="7"/>
  <c r="B71" i="7"/>
  <c r="F50" i="7"/>
  <c r="E50" i="7"/>
  <c r="F42" i="7"/>
  <c r="E42" i="7"/>
  <c r="E53" i="7" s="1"/>
  <c r="E55" i="7" s="1"/>
  <c r="E56" i="7" s="1"/>
  <c r="F29" i="7"/>
  <c r="F54" i="7" s="1"/>
  <c r="E29" i="7"/>
  <c r="E54" i="7" s="1"/>
  <c r="F12" i="7"/>
  <c r="B12" i="7"/>
  <c r="F11" i="7"/>
  <c r="B11" i="7"/>
  <c r="F9" i="7"/>
  <c r="F8" i="7"/>
  <c r="B8" i="7"/>
  <c r="F35" i="6"/>
  <c r="F29" i="6"/>
  <c r="E29" i="6"/>
  <c r="E35" i="6" s="1"/>
  <c r="B12" i="6"/>
  <c r="B11" i="6"/>
  <c r="F9" i="6"/>
  <c r="F8" i="6"/>
  <c r="B8" i="6"/>
  <c r="L12" i="5"/>
  <c r="I12" i="5"/>
  <c r="G12" i="5"/>
  <c r="B12" i="5"/>
  <c r="L11" i="5"/>
  <c r="I11" i="5"/>
  <c r="G11" i="5"/>
  <c r="L9" i="5"/>
  <c r="G9" i="5"/>
  <c r="L8" i="5"/>
  <c r="I8" i="5"/>
  <c r="G8" i="5"/>
  <c r="B8" i="5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B12" i="4"/>
  <c r="B11" i="4"/>
  <c r="B11" i="5" s="1"/>
  <c r="B9" i="4"/>
  <c r="E8" i="4"/>
  <c r="B8" i="4"/>
  <c r="P46" i="3"/>
  <c r="B46" i="3"/>
  <c r="P44" i="3"/>
  <c r="B44" i="3"/>
  <c r="P42" i="3"/>
  <c r="B42" i="3"/>
  <c r="P40" i="3"/>
  <c r="B40" i="3"/>
  <c r="P38" i="3"/>
  <c r="B38" i="3"/>
  <c r="P36" i="3"/>
  <c r="B36" i="3"/>
  <c r="P34" i="3"/>
  <c r="B34" i="3"/>
  <c r="P32" i="3"/>
  <c r="B32" i="3"/>
  <c r="P30" i="3"/>
  <c r="B30" i="3"/>
  <c r="P28" i="3"/>
  <c r="B28" i="3"/>
  <c r="P26" i="3"/>
  <c r="B26" i="3"/>
  <c r="P24" i="3"/>
  <c r="B24" i="3"/>
  <c r="P22" i="3"/>
  <c r="B22" i="3"/>
  <c r="P20" i="3"/>
  <c r="B20" i="3"/>
  <c r="P18" i="3"/>
  <c r="B18" i="3"/>
  <c r="P16" i="3"/>
  <c r="B16" i="3"/>
  <c r="P14" i="3"/>
  <c r="B14" i="3"/>
  <c r="P12" i="3"/>
  <c r="B12" i="3"/>
  <c r="P10" i="3"/>
  <c r="B10" i="3"/>
  <c r="P8" i="3"/>
  <c r="B8" i="3"/>
  <c r="B6" i="3"/>
  <c r="B33" i="2"/>
  <c r="B32" i="2"/>
  <c r="C20" i="2"/>
  <c r="D12" i="7" s="1"/>
  <c r="B9" i="2"/>
  <c r="B9" i="6" s="1"/>
  <c r="N445" i="1"/>
  <c r="S442" i="1"/>
  <c r="N442" i="1"/>
  <c r="S441" i="1"/>
  <c r="N441" i="1"/>
  <c r="S440" i="1"/>
  <c r="N440" i="1"/>
  <c r="F440" i="1"/>
  <c r="S439" i="1"/>
  <c r="N439" i="1"/>
  <c r="S438" i="1"/>
  <c r="N438" i="1"/>
  <c r="F438" i="1"/>
  <c r="S437" i="1"/>
  <c r="N437" i="1"/>
  <c r="S436" i="1"/>
  <c r="F436" i="1"/>
  <c r="N436" i="1" s="1"/>
  <c r="S435" i="1"/>
  <c r="N435" i="1"/>
  <c r="S434" i="1"/>
  <c r="N434" i="1"/>
  <c r="S433" i="1"/>
  <c r="N433" i="1"/>
  <c r="S432" i="1"/>
  <c r="N432" i="1"/>
  <c r="S431" i="1"/>
  <c r="N431" i="1"/>
  <c r="S430" i="1"/>
  <c r="N430" i="1"/>
  <c r="S429" i="1"/>
  <c r="N429" i="1"/>
  <c r="S428" i="1"/>
  <c r="N428" i="1"/>
  <c r="S427" i="1"/>
  <c r="N427" i="1"/>
  <c r="S426" i="1"/>
  <c r="N426" i="1"/>
  <c r="S425" i="1"/>
  <c r="G425" i="1"/>
  <c r="S424" i="1"/>
  <c r="N424" i="1"/>
  <c r="S423" i="1"/>
  <c r="N423" i="1"/>
  <c r="S422" i="1"/>
  <c r="N422" i="1"/>
  <c r="S421" i="1"/>
  <c r="N421" i="1"/>
  <c r="S420" i="1"/>
  <c r="N420" i="1"/>
  <c r="S419" i="1"/>
  <c r="N419" i="1"/>
  <c r="S418" i="1"/>
  <c r="N418" i="1"/>
  <c r="S417" i="1"/>
  <c r="N417" i="1"/>
  <c r="S416" i="1"/>
  <c r="N416" i="1"/>
  <c r="S415" i="1"/>
  <c r="N415" i="1"/>
  <c r="S414" i="1"/>
  <c r="N414" i="1"/>
  <c r="S413" i="1"/>
  <c r="N413" i="1"/>
  <c r="S412" i="1"/>
  <c r="N412" i="1"/>
  <c r="S411" i="1"/>
  <c r="N411" i="1"/>
  <c r="S410" i="1"/>
  <c r="N410" i="1"/>
  <c r="S409" i="1"/>
  <c r="N409" i="1"/>
  <c r="S408" i="1"/>
  <c r="N408" i="1"/>
  <c r="S407" i="1"/>
  <c r="N407" i="1"/>
  <c r="S406" i="1"/>
  <c r="N406" i="1"/>
  <c r="S405" i="1"/>
  <c r="N405" i="1"/>
  <c r="S404" i="1"/>
  <c r="N404" i="1"/>
  <c r="S403" i="1"/>
  <c r="N403" i="1"/>
  <c r="S402" i="1"/>
  <c r="N402" i="1"/>
  <c r="S401" i="1"/>
  <c r="N401" i="1"/>
  <c r="S400" i="1"/>
  <c r="N400" i="1"/>
  <c r="S399" i="1"/>
  <c r="N399" i="1"/>
  <c r="S398" i="1"/>
  <c r="N398" i="1"/>
  <c r="S397" i="1"/>
  <c r="N397" i="1"/>
  <c r="S396" i="1"/>
  <c r="N396" i="1"/>
  <c r="S395" i="1"/>
  <c r="N395" i="1"/>
  <c r="S394" i="1"/>
  <c r="N394" i="1"/>
  <c r="S393" i="1"/>
  <c r="N393" i="1"/>
  <c r="S392" i="1"/>
  <c r="N392" i="1"/>
  <c r="S391" i="1"/>
  <c r="N391" i="1"/>
  <c r="S390" i="1"/>
  <c r="N390" i="1"/>
  <c r="S389" i="1"/>
  <c r="N389" i="1"/>
  <c r="S388" i="1"/>
  <c r="N388" i="1"/>
  <c r="S387" i="1"/>
  <c r="N387" i="1"/>
  <c r="S386" i="1"/>
  <c r="N386" i="1"/>
  <c r="S385" i="1"/>
  <c r="N385" i="1"/>
  <c r="S384" i="1"/>
  <c r="N384" i="1"/>
  <c r="S383" i="1"/>
  <c r="N383" i="1"/>
  <c r="S382" i="1"/>
  <c r="N382" i="1"/>
  <c r="S381" i="1"/>
  <c r="N381" i="1"/>
  <c r="S380" i="1"/>
  <c r="N380" i="1"/>
  <c r="S379" i="1"/>
  <c r="N379" i="1"/>
  <c r="S378" i="1"/>
  <c r="N378" i="1"/>
  <c r="S377" i="1"/>
  <c r="N377" i="1"/>
  <c r="S376" i="1"/>
  <c r="N376" i="1"/>
  <c r="S375" i="1"/>
  <c r="N375" i="1"/>
  <c r="S374" i="1"/>
  <c r="N374" i="1"/>
  <c r="S373" i="1"/>
  <c r="N373" i="1"/>
  <c r="S372" i="1"/>
  <c r="N372" i="1"/>
  <c r="S371" i="1"/>
  <c r="N371" i="1"/>
  <c r="S370" i="1"/>
  <c r="N370" i="1"/>
  <c r="S369" i="1"/>
  <c r="N369" i="1"/>
  <c r="S368" i="1"/>
  <c r="N368" i="1"/>
  <c r="S367" i="1"/>
  <c r="N367" i="1"/>
  <c r="S366" i="1"/>
  <c r="N366" i="1"/>
  <c r="S365" i="1"/>
  <c r="N365" i="1"/>
  <c r="S364" i="1"/>
  <c r="N364" i="1"/>
  <c r="S363" i="1"/>
  <c r="N363" i="1"/>
  <c r="S362" i="1"/>
  <c r="N362" i="1"/>
  <c r="S361" i="1"/>
  <c r="N361" i="1"/>
  <c r="S360" i="1"/>
  <c r="N360" i="1"/>
  <c r="S359" i="1"/>
  <c r="N359" i="1"/>
  <c r="S358" i="1"/>
  <c r="N358" i="1"/>
  <c r="S357" i="1"/>
  <c r="N357" i="1"/>
  <c r="S356" i="1"/>
  <c r="N356" i="1"/>
  <c r="S355" i="1"/>
  <c r="N355" i="1"/>
  <c r="S354" i="1"/>
  <c r="N354" i="1"/>
  <c r="S353" i="1"/>
  <c r="N353" i="1"/>
  <c r="S352" i="1"/>
  <c r="N352" i="1"/>
  <c r="S351" i="1"/>
  <c r="N351" i="1"/>
  <c r="S350" i="1"/>
  <c r="N350" i="1"/>
  <c r="S349" i="1"/>
  <c r="N349" i="1"/>
  <c r="S348" i="1"/>
  <c r="N348" i="1"/>
  <c r="S347" i="1"/>
  <c r="N347" i="1"/>
  <c r="S346" i="1"/>
  <c r="N346" i="1"/>
  <c r="S345" i="1"/>
  <c r="N345" i="1"/>
  <c r="S344" i="1"/>
  <c r="N344" i="1"/>
  <c r="S343" i="1"/>
  <c r="N343" i="1"/>
  <c r="S342" i="1"/>
  <c r="N342" i="1"/>
  <c r="S341" i="1"/>
  <c r="N341" i="1"/>
  <c r="S340" i="1"/>
  <c r="N340" i="1"/>
  <c r="S339" i="1"/>
  <c r="N339" i="1"/>
  <c r="S338" i="1"/>
  <c r="N338" i="1"/>
  <c r="S337" i="1"/>
  <c r="N337" i="1"/>
  <c r="S336" i="1"/>
  <c r="N336" i="1"/>
  <c r="S335" i="1"/>
  <c r="N335" i="1"/>
  <c r="S334" i="1"/>
  <c r="N334" i="1"/>
  <c r="S333" i="1"/>
  <c r="N333" i="1"/>
  <c r="S332" i="1"/>
  <c r="N332" i="1"/>
  <c r="S331" i="1"/>
  <c r="N331" i="1"/>
  <c r="S330" i="1"/>
  <c r="N330" i="1"/>
  <c r="S329" i="1"/>
  <c r="N329" i="1"/>
  <c r="S328" i="1"/>
  <c r="N328" i="1"/>
  <c r="S327" i="1"/>
  <c r="N327" i="1"/>
  <c r="S326" i="1"/>
  <c r="N326" i="1"/>
  <c r="S325" i="1"/>
  <c r="N325" i="1"/>
  <c r="S324" i="1"/>
  <c r="N324" i="1"/>
  <c r="S323" i="1"/>
  <c r="N323" i="1"/>
  <c r="S322" i="1"/>
  <c r="N322" i="1"/>
  <c r="S321" i="1"/>
  <c r="N321" i="1"/>
  <c r="S320" i="1"/>
  <c r="N320" i="1"/>
  <c r="S319" i="1"/>
  <c r="N319" i="1"/>
  <c r="S318" i="1"/>
  <c r="N318" i="1"/>
  <c r="S317" i="1"/>
  <c r="N317" i="1"/>
  <c r="S316" i="1"/>
  <c r="N316" i="1"/>
  <c r="S315" i="1"/>
  <c r="N315" i="1"/>
  <c r="S314" i="1"/>
  <c r="N314" i="1"/>
  <c r="S313" i="1"/>
  <c r="N313" i="1"/>
  <c r="S312" i="1"/>
  <c r="N312" i="1"/>
  <c r="S311" i="1"/>
  <c r="N311" i="1"/>
  <c r="S310" i="1"/>
  <c r="N310" i="1"/>
  <c r="S309" i="1"/>
  <c r="N309" i="1"/>
  <c r="S308" i="1"/>
  <c r="N308" i="1"/>
  <c r="S307" i="1"/>
  <c r="N307" i="1"/>
  <c r="S306" i="1"/>
  <c r="N306" i="1"/>
  <c r="S305" i="1"/>
  <c r="N305" i="1"/>
  <c r="S304" i="1"/>
  <c r="N304" i="1"/>
  <c r="S303" i="1"/>
  <c r="N303" i="1"/>
  <c r="S302" i="1"/>
  <c r="N302" i="1"/>
  <c r="S301" i="1"/>
  <c r="N301" i="1"/>
  <c r="S300" i="1"/>
  <c r="N300" i="1"/>
  <c r="S299" i="1"/>
  <c r="N299" i="1"/>
  <c r="S298" i="1"/>
  <c r="N298" i="1"/>
  <c r="S297" i="1"/>
  <c r="N297" i="1"/>
  <c r="S296" i="1"/>
  <c r="N296" i="1"/>
  <c r="S295" i="1"/>
  <c r="N295" i="1"/>
  <c r="S294" i="1"/>
  <c r="N294" i="1"/>
  <c r="S293" i="1"/>
  <c r="N293" i="1"/>
  <c r="S292" i="1"/>
  <c r="N292" i="1"/>
  <c r="S291" i="1"/>
  <c r="N291" i="1"/>
  <c r="S290" i="1"/>
  <c r="N290" i="1"/>
  <c r="S289" i="1"/>
  <c r="N289" i="1"/>
  <c r="S288" i="1"/>
  <c r="N288" i="1"/>
  <c r="S287" i="1"/>
  <c r="G287" i="1"/>
  <c r="N287" i="1" s="1"/>
  <c r="S286" i="1"/>
  <c r="N286" i="1"/>
  <c r="S285" i="1"/>
  <c r="N285" i="1"/>
  <c r="S284" i="1"/>
  <c r="N284" i="1"/>
  <c r="S283" i="1"/>
  <c r="N283" i="1"/>
  <c r="S282" i="1"/>
  <c r="N282" i="1"/>
  <c r="S281" i="1"/>
  <c r="N281" i="1"/>
  <c r="S280" i="1"/>
  <c r="N280" i="1"/>
  <c r="S279" i="1"/>
  <c r="N279" i="1"/>
  <c r="S278" i="1"/>
  <c r="N278" i="1"/>
  <c r="S277" i="1"/>
  <c r="N277" i="1"/>
  <c r="S276" i="1"/>
  <c r="N276" i="1"/>
  <c r="S275" i="1"/>
  <c r="N275" i="1"/>
  <c r="S274" i="1"/>
  <c r="N274" i="1"/>
  <c r="S273" i="1"/>
  <c r="N273" i="1"/>
  <c r="S272" i="1"/>
  <c r="N272" i="1"/>
  <c r="S271" i="1"/>
  <c r="N271" i="1"/>
  <c r="S270" i="1"/>
  <c r="N270" i="1"/>
  <c r="S269" i="1"/>
  <c r="N269" i="1"/>
  <c r="S268" i="1"/>
  <c r="N268" i="1"/>
  <c r="S267" i="1"/>
  <c r="N267" i="1"/>
  <c r="S266" i="1"/>
  <c r="N266" i="1"/>
  <c r="S265" i="1"/>
  <c r="N265" i="1"/>
  <c r="S264" i="1"/>
  <c r="N264" i="1"/>
  <c r="S263" i="1"/>
  <c r="N263" i="1"/>
  <c r="S262" i="1"/>
  <c r="N262" i="1"/>
  <c r="S261" i="1"/>
  <c r="N261" i="1"/>
  <c r="S260" i="1"/>
  <c r="N260" i="1"/>
  <c r="S259" i="1"/>
  <c r="N259" i="1"/>
  <c r="S258" i="1"/>
  <c r="N258" i="1"/>
  <c r="S257" i="1"/>
  <c r="N257" i="1"/>
  <c r="S256" i="1"/>
  <c r="N256" i="1"/>
  <c r="S255" i="1"/>
  <c r="N255" i="1"/>
  <c r="S254" i="1"/>
  <c r="N254" i="1"/>
  <c r="S253" i="1"/>
  <c r="N253" i="1"/>
  <c r="S252" i="1"/>
  <c r="N252" i="1"/>
  <c r="S251" i="1"/>
  <c r="N251" i="1"/>
  <c r="S250" i="1"/>
  <c r="N250" i="1"/>
  <c r="S249" i="1"/>
  <c r="N249" i="1"/>
  <c r="S248" i="1"/>
  <c r="N248" i="1"/>
  <c r="S247" i="1"/>
  <c r="N247" i="1"/>
  <c r="S246" i="1"/>
  <c r="N246" i="1"/>
  <c r="S245" i="1"/>
  <c r="N245" i="1"/>
  <c r="S244" i="1"/>
  <c r="N244" i="1"/>
  <c r="S243" i="1"/>
  <c r="N243" i="1"/>
  <c r="S242" i="1"/>
  <c r="N242" i="1"/>
  <c r="S241" i="1"/>
  <c r="N241" i="1"/>
  <c r="S240" i="1"/>
  <c r="N240" i="1"/>
  <c r="S239" i="1"/>
  <c r="N239" i="1"/>
  <c r="S238" i="1"/>
  <c r="N238" i="1"/>
  <c r="S237" i="1"/>
  <c r="N237" i="1"/>
  <c r="S236" i="1"/>
  <c r="N236" i="1"/>
  <c r="S235" i="1"/>
  <c r="N235" i="1"/>
  <c r="S234" i="1"/>
  <c r="N234" i="1"/>
  <c r="S233" i="1"/>
  <c r="N233" i="1"/>
  <c r="S232" i="1"/>
  <c r="N232" i="1"/>
  <c r="S231" i="1"/>
  <c r="N231" i="1"/>
  <c r="S230" i="1"/>
  <c r="N230" i="1"/>
  <c r="S229" i="1"/>
  <c r="N229" i="1"/>
  <c r="S228" i="1"/>
  <c r="N228" i="1"/>
  <c r="G227" i="1"/>
  <c r="S226" i="1"/>
  <c r="N226" i="1"/>
  <c r="S225" i="1"/>
  <c r="N225" i="1"/>
  <c r="S224" i="1"/>
  <c r="N224" i="1"/>
  <c r="S223" i="1"/>
  <c r="N223" i="1"/>
  <c r="S222" i="1"/>
  <c r="N222" i="1"/>
  <c r="S221" i="1"/>
  <c r="N221" i="1"/>
  <c r="S220" i="1"/>
  <c r="N220" i="1"/>
  <c r="S219" i="1"/>
  <c r="N219" i="1"/>
  <c r="S218" i="1"/>
  <c r="N218" i="1"/>
  <c r="S217" i="1"/>
  <c r="N217" i="1"/>
  <c r="S216" i="1"/>
  <c r="N216" i="1"/>
  <c r="S215" i="1"/>
  <c r="N215" i="1"/>
  <c r="S214" i="1"/>
  <c r="N214" i="1"/>
  <c r="S213" i="1"/>
  <c r="N213" i="1"/>
  <c r="S212" i="1"/>
  <c r="N212" i="1"/>
  <c r="S211" i="1"/>
  <c r="N211" i="1"/>
  <c r="S210" i="1"/>
  <c r="N210" i="1"/>
  <c r="S209" i="1"/>
  <c r="N209" i="1"/>
  <c r="S208" i="1"/>
  <c r="N208" i="1"/>
  <c r="S207" i="1"/>
  <c r="N207" i="1"/>
  <c r="S206" i="1"/>
  <c r="N206" i="1"/>
  <c r="S205" i="1"/>
  <c r="N205" i="1"/>
  <c r="S204" i="1"/>
  <c r="N204" i="1"/>
  <c r="S203" i="1"/>
  <c r="N203" i="1"/>
  <c r="S202" i="1"/>
  <c r="N202" i="1"/>
  <c r="S201" i="1"/>
  <c r="N201" i="1"/>
  <c r="S200" i="1"/>
  <c r="N200" i="1"/>
  <c r="S199" i="1"/>
  <c r="N199" i="1"/>
  <c r="S198" i="1"/>
  <c r="N198" i="1"/>
  <c r="S197" i="1"/>
  <c r="N197" i="1"/>
  <c r="S196" i="1"/>
  <c r="N196" i="1"/>
  <c r="S195" i="1"/>
  <c r="N195" i="1"/>
  <c r="S194" i="1"/>
  <c r="N194" i="1"/>
  <c r="S193" i="1"/>
  <c r="N193" i="1"/>
  <c r="S192" i="1"/>
  <c r="N192" i="1"/>
  <c r="S191" i="1"/>
  <c r="N191" i="1"/>
  <c r="S190" i="1"/>
  <c r="N190" i="1"/>
  <c r="S189" i="1"/>
  <c r="N189" i="1"/>
  <c r="S188" i="1"/>
  <c r="N188" i="1"/>
  <c r="S187" i="1"/>
  <c r="N187" i="1"/>
  <c r="G187" i="1"/>
  <c r="S186" i="1"/>
  <c r="N186" i="1"/>
  <c r="S185" i="1"/>
  <c r="N185" i="1"/>
  <c r="S184" i="1"/>
  <c r="N184" i="1"/>
  <c r="S183" i="1"/>
  <c r="N183" i="1"/>
  <c r="S182" i="1"/>
  <c r="N182" i="1"/>
  <c r="S181" i="1"/>
  <c r="N181" i="1"/>
  <c r="S180" i="1"/>
  <c r="N180" i="1"/>
  <c r="S179" i="1"/>
  <c r="N179" i="1"/>
  <c r="S178" i="1"/>
  <c r="N178" i="1"/>
  <c r="S177" i="1"/>
  <c r="N177" i="1"/>
  <c r="S176" i="1"/>
  <c r="N176" i="1"/>
  <c r="S175" i="1"/>
  <c r="N175" i="1"/>
  <c r="S174" i="1"/>
  <c r="N174" i="1"/>
  <c r="S173" i="1"/>
  <c r="N173" i="1"/>
  <c r="S172" i="1"/>
  <c r="N172" i="1"/>
  <c r="S171" i="1"/>
  <c r="N171" i="1"/>
  <c r="S170" i="1"/>
  <c r="N170" i="1"/>
  <c r="S169" i="1"/>
  <c r="N169" i="1"/>
  <c r="S168" i="1"/>
  <c r="N168" i="1"/>
  <c r="S167" i="1"/>
  <c r="N167" i="1"/>
  <c r="S166" i="1"/>
  <c r="N166" i="1"/>
  <c r="S165" i="1"/>
  <c r="N165" i="1"/>
  <c r="S164" i="1"/>
  <c r="N164" i="1"/>
  <c r="S163" i="1"/>
  <c r="N163" i="1"/>
  <c r="S162" i="1"/>
  <c r="N162" i="1"/>
  <c r="S161" i="1"/>
  <c r="N161" i="1"/>
  <c r="S160" i="1"/>
  <c r="N160" i="1"/>
  <c r="S159" i="1"/>
  <c r="N159" i="1"/>
  <c r="S158" i="1"/>
  <c r="N158" i="1"/>
  <c r="S157" i="1"/>
  <c r="N157" i="1"/>
  <c r="S156" i="1"/>
  <c r="N156" i="1"/>
  <c r="S155" i="1"/>
  <c r="N155" i="1"/>
  <c r="S154" i="1"/>
  <c r="N154" i="1"/>
  <c r="S153" i="1"/>
  <c r="N153" i="1"/>
  <c r="S152" i="1"/>
  <c r="N152" i="1"/>
  <c r="S151" i="1"/>
  <c r="N151" i="1"/>
  <c r="S150" i="1"/>
  <c r="N150" i="1"/>
  <c r="S149" i="1"/>
  <c r="N149" i="1"/>
  <c r="S148" i="1"/>
  <c r="N148" i="1"/>
  <c r="S147" i="1"/>
  <c r="N147" i="1"/>
  <c r="S146" i="1"/>
  <c r="N146" i="1"/>
  <c r="S145" i="1"/>
  <c r="N145" i="1"/>
  <c r="S144" i="1"/>
  <c r="N144" i="1"/>
  <c r="S143" i="1"/>
  <c r="N143" i="1"/>
  <c r="S142" i="1"/>
  <c r="N142" i="1"/>
  <c r="S141" i="1"/>
  <c r="N141" i="1"/>
  <c r="S140" i="1"/>
  <c r="N140" i="1"/>
  <c r="S139" i="1"/>
  <c r="N139" i="1"/>
  <c r="S138" i="1"/>
  <c r="N138" i="1"/>
  <c r="S137" i="1"/>
  <c r="N137" i="1"/>
  <c r="S136" i="1"/>
  <c r="N136" i="1"/>
  <c r="S135" i="1"/>
  <c r="N135" i="1"/>
  <c r="S134" i="1"/>
  <c r="N134" i="1"/>
  <c r="S133" i="1"/>
  <c r="N133" i="1"/>
  <c r="S132" i="1"/>
  <c r="N132" i="1"/>
  <c r="S131" i="1"/>
  <c r="N131" i="1"/>
  <c r="S130" i="1"/>
  <c r="N130" i="1"/>
  <c r="S129" i="1"/>
  <c r="N129" i="1"/>
  <c r="S128" i="1"/>
  <c r="N128" i="1"/>
  <c r="S127" i="1"/>
  <c r="N127" i="1"/>
  <c r="S126" i="1"/>
  <c r="N126" i="1"/>
  <c r="S125" i="1"/>
  <c r="N125" i="1"/>
  <c r="S124" i="1"/>
  <c r="N124" i="1"/>
  <c r="S123" i="1"/>
  <c r="N123" i="1"/>
  <c r="S122" i="1"/>
  <c r="N122" i="1"/>
  <c r="S121" i="1"/>
  <c r="N121" i="1"/>
  <c r="S120" i="1"/>
  <c r="N120" i="1"/>
  <c r="S119" i="1"/>
  <c r="N119" i="1"/>
  <c r="S118" i="1"/>
  <c r="N118" i="1"/>
  <c r="S117" i="1"/>
  <c r="N117" i="1"/>
  <c r="S116" i="1"/>
  <c r="N116" i="1"/>
  <c r="S115" i="1"/>
  <c r="N115" i="1"/>
  <c r="S114" i="1"/>
  <c r="N114" i="1"/>
  <c r="S113" i="1"/>
  <c r="N113" i="1"/>
  <c r="S112" i="1"/>
  <c r="N112" i="1"/>
  <c r="S111" i="1"/>
  <c r="N111" i="1"/>
  <c r="S110" i="1"/>
  <c r="N110" i="1"/>
  <c r="S109" i="1"/>
  <c r="N109" i="1"/>
  <c r="S108" i="1"/>
  <c r="N108" i="1"/>
  <c r="S107" i="1"/>
  <c r="N107" i="1"/>
  <c r="S106" i="1"/>
  <c r="N106" i="1"/>
  <c r="S105" i="1"/>
  <c r="N105" i="1"/>
  <c r="S104" i="1"/>
  <c r="N104" i="1"/>
  <c r="S103" i="1"/>
  <c r="N103" i="1"/>
  <c r="S102" i="1"/>
  <c r="N102" i="1"/>
  <c r="G101" i="1"/>
  <c r="S101" i="1" s="1"/>
  <c r="S100" i="1"/>
  <c r="N100" i="1"/>
  <c r="S99" i="1"/>
  <c r="N99" i="1"/>
  <c r="S98" i="1"/>
  <c r="N98" i="1"/>
  <c r="S97" i="1"/>
  <c r="N97" i="1"/>
  <c r="S96" i="1"/>
  <c r="N96" i="1"/>
  <c r="S95" i="1"/>
  <c r="N95" i="1"/>
  <c r="S94" i="1"/>
  <c r="N94" i="1"/>
  <c r="S93" i="1"/>
  <c r="N93" i="1"/>
  <c r="S92" i="1"/>
  <c r="N92" i="1"/>
  <c r="S91" i="1"/>
  <c r="N91" i="1"/>
  <c r="S90" i="1"/>
  <c r="N90" i="1"/>
  <c r="S89" i="1"/>
  <c r="N89" i="1"/>
  <c r="S88" i="1"/>
  <c r="N88" i="1"/>
  <c r="S87" i="1"/>
  <c r="N87" i="1"/>
  <c r="S86" i="1"/>
  <c r="N86" i="1"/>
  <c r="S85" i="1"/>
  <c r="N85" i="1"/>
  <c r="S84" i="1"/>
  <c r="N84" i="1"/>
  <c r="F83" i="1"/>
  <c r="S82" i="1"/>
  <c r="N82" i="1"/>
  <c r="S81" i="1"/>
  <c r="N81" i="1"/>
  <c r="S80" i="1"/>
  <c r="N80" i="1"/>
  <c r="S79" i="1"/>
  <c r="N79" i="1"/>
  <c r="N78" i="1"/>
  <c r="G78" i="1"/>
  <c r="S78" i="1" s="1"/>
  <c r="S77" i="1"/>
  <c r="G77" i="1"/>
  <c r="N77" i="1" s="1"/>
  <c r="S76" i="1"/>
  <c r="G76" i="1"/>
  <c r="N76" i="1" s="1"/>
  <c r="S75" i="1"/>
  <c r="N75" i="1"/>
  <c r="S74" i="1"/>
  <c r="N74" i="1"/>
  <c r="S73" i="1"/>
  <c r="N73" i="1"/>
  <c r="S72" i="1"/>
  <c r="N72" i="1"/>
  <c r="S71" i="1"/>
  <c r="N71" i="1"/>
  <c r="S70" i="1"/>
  <c r="N70" i="1"/>
  <c r="S69" i="1"/>
  <c r="N69" i="1"/>
  <c r="S68" i="1"/>
  <c r="N68" i="1"/>
  <c r="S67" i="1"/>
  <c r="N67" i="1"/>
  <c r="S66" i="1"/>
  <c r="N66" i="1"/>
  <c r="N65" i="1"/>
  <c r="G65" i="1"/>
  <c r="N64" i="1"/>
  <c r="G64" i="1"/>
  <c r="G63" i="1"/>
  <c r="S63" i="1" s="1"/>
  <c r="S62" i="1"/>
  <c r="N62" i="1"/>
  <c r="S61" i="1"/>
  <c r="G61" i="1"/>
  <c r="N61" i="1" s="1"/>
  <c r="S60" i="1"/>
  <c r="N60" i="1"/>
  <c r="S59" i="1"/>
  <c r="N59" i="1"/>
  <c r="S58" i="1"/>
  <c r="N58" i="1"/>
  <c r="S57" i="1"/>
  <c r="N57" i="1"/>
  <c r="S56" i="1"/>
  <c r="N56" i="1"/>
  <c r="S55" i="1"/>
  <c r="N55" i="1"/>
  <c r="S54" i="1"/>
  <c r="N54" i="1"/>
  <c r="S53" i="1"/>
  <c r="G53" i="1"/>
  <c r="N53" i="1" s="1"/>
  <c r="S52" i="1"/>
  <c r="N52" i="1"/>
  <c r="S51" i="1"/>
  <c r="N51" i="1"/>
  <c r="S50" i="1"/>
  <c r="N50" i="1"/>
  <c r="S49" i="1"/>
  <c r="N49" i="1"/>
  <c r="S48" i="1"/>
  <c r="N48" i="1"/>
  <c r="S47" i="1"/>
  <c r="N47" i="1"/>
  <c r="S46" i="1"/>
  <c r="N46" i="1"/>
  <c r="S45" i="1"/>
  <c r="N45" i="1"/>
  <c r="S44" i="1"/>
  <c r="N44" i="1"/>
  <c r="S43" i="1"/>
  <c r="G43" i="1"/>
  <c r="N43" i="1" s="1"/>
  <c r="S42" i="1"/>
  <c r="N42" i="1"/>
  <c r="S41" i="1"/>
  <c r="N41" i="1"/>
  <c r="S40" i="1"/>
  <c r="N40" i="1"/>
  <c r="S39" i="1"/>
  <c r="N39" i="1"/>
  <c r="S38" i="1"/>
  <c r="N38" i="1"/>
  <c r="S37" i="1"/>
  <c r="N37" i="1"/>
  <c r="S36" i="1"/>
  <c r="N36" i="1"/>
  <c r="S35" i="1"/>
  <c r="N35" i="1"/>
  <c r="S34" i="1"/>
  <c r="N34" i="1"/>
  <c r="S33" i="1"/>
  <c r="N33" i="1"/>
  <c r="S32" i="1"/>
  <c r="N32" i="1"/>
  <c r="S31" i="1"/>
  <c r="N31" i="1"/>
  <c r="S30" i="1"/>
  <c r="N30" i="1"/>
  <c r="S29" i="1"/>
  <c r="N29" i="1"/>
  <c r="S28" i="1"/>
  <c r="N28" i="1"/>
  <c r="S27" i="1"/>
  <c r="N27" i="1"/>
  <c r="S26" i="1"/>
  <c r="N26" i="1"/>
  <c r="S25" i="1"/>
  <c r="N25" i="1"/>
  <c r="S24" i="1"/>
  <c r="N24" i="1"/>
  <c r="S23" i="1"/>
  <c r="N23" i="1"/>
  <c r="S22" i="1"/>
  <c r="N22" i="1"/>
  <c r="S21" i="1"/>
  <c r="N21" i="1"/>
  <c r="S20" i="1"/>
  <c r="N20" i="1"/>
  <c r="S19" i="1"/>
  <c r="N19" i="1"/>
  <c r="S18" i="1"/>
  <c r="N18" i="1"/>
  <c r="S17" i="1"/>
  <c r="N17" i="1"/>
  <c r="S16" i="1"/>
  <c r="N16" i="1"/>
  <c r="S15" i="1"/>
  <c r="N15" i="1"/>
  <c r="S14" i="1"/>
  <c r="N14" i="1"/>
  <c r="J3" i="1"/>
  <c r="H12" i="8" l="1"/>
  <c r="E12" i="7"/>
  <c r="S83" i="1"/>
  <c r="N83" i="1"/>
  <c r="H53" i="9"/>
  <c r="I4" i="10"/>
  <c r="H79" i="10" s="1"/>
  <c r="I79" i="10" s="1"/>
  <c r="H128" i="9"/>
  <c r="H109" i="9"/>
  <c r="H45" i="9"/>
  <c r="G3" i="9"/>
  <c r="H103" i="9"/>
  <c r="H18" i="9"/>
  <c r="H69" i="9"/>
  <c r="C19" i="2"/>
  <c r="H101" i="1"/>
  <c r="I101" i="1" s="1"/>
  <c r="H65" i="1"/>
  <c r="I65" i="1" s="1"/>
  <c r="S65" i="1"/>
  <c r="L187" i="1"/>
  <c r="M187" i="1" s="1"/>
  <c r="O187" i="1" s="1"/>
  <c r="N63" i="1"/>
  <c r="S64" i="1"/>
  <c r="S443" i="1" s="1"/>
  <c r="I445" i="1" s="1"/>
  <c r="H53" i="1"/>
  <c r="I53" i="1" s="1"/>
  <c r="L53" i="1"/>
  <c r="M53" i="1" s="1"/>
  <c r="O53" i="1" s="1"/>
  <c r="H64" i="1"/>
  <c r="I64" i="1" s="1"/>
  <c r="L101" i="1"/>
  <c r="M101" i="1" s="1"/>
  <c r="N101" i="1"/>
  <c r="H227" i="1"/>
  <c r="I227" i="1" s="1"/>
  <c r="S227" i="1"/>
  <c r="N227" i="1"/>
  <c r="O79" i="10"/>
  <c r="H287" i="1"/>
  <c r="I287" i="1" s="1"/>
  <c r="L425" i="1"/>
  <c r="M425" i="1" s="1"/>
  <c r="H425" i="1"/>
  <c r="I425" i="1" s="1"/>
  <c r="H29" i="9"/>
  <c r="N425" i="1"/>
  <c r="H86" i="9"/>
  <c r="H146" i="9"/>
  <c r="H37" i="9"/>
  <c r="L55" i="10"/>
  <c r="M55" i="10" s="1"/>
  <c r="F53" i="7"/>
  <c r="F55" i="7" s="1"/>
  <c r="F56" i="7" s="1"/>
  <c r="N55" i="10"/>
  <c r="L45" i="10"/>
  <c r="M45" i="10" s="1"/>
  <c r="H138" i="9"/>
  <c r="H45" i="10"/>
  <c r="I45" i="10" s="1"/>
  <c r="H120" i="9"/>
  <c r="N45" i="10"/>
  <c r="O45" i="10" s="1"/>
  <c r="N65" i="10"/>
  <c r="L65" i="10"/>
  <c r="M65" i="10" s="1"/>
  <c r="H63" i="10"/>
  <c r="I63" i="10" s="1"/>
  <c r="L78" i="10"/>
  <c r="M78" i="10" s="1"/>
  <c r="B9" i="5"/>
  <c r="N78" i="10"/>
  <c r="B9" i="7"/>
  <c r="B9" i="8"/>
  <c r="L63" i="10"/>
  <c r="M63" i="10" s="1"/>
  <c r="O63" i="10" s="1"/>
  <c r="H66" i="10"/>
  <c r="I66" i="10" s="1"/>
  <c r="L79" i="10"/>
  <c r="M79" i="10" s="1"/>
  <c r="H80" i="10"/>
  <c r="I80" i="10" s="1"/>
  <c r="N80" i="10"/>
  <c r="L103" i="10"/>
  <c r="M103" i="10" s="1"/>
  <c r="O103" i="10" s="1"/>
  <c r="H229" i="10"/>
  <c r="I229" i="10" s="1"/>
  <c r="L229" i="10"/>
  <c r="M229" i="10" s="1"/>
  <c r="O229" i="10" s="1"/>
  <c r="H427" i="10"/>
  <c r="I427" i="10" s="1"/>
  <c r="L427" i="10"/>
  <c r="M427" i="10" s="1"/>
  <c r="N427" i="10"/>
  <c r="O427" i="10" s="1"/>
  <c r="P79" i="10" l="1"/>
  <c r="H9" i="8"/>
  <c r="E9" i="7"/>
  <c r="P101" i="1"/>
  <c r="P427" i="10"/>
  <c r="H78" i="10"/>
  <c r="I78" i="10" s="1"/>
  <c r="L227" i="1"/>
  <c r="M227" i="1" s="1"/>
  <c r="L78" i="1"/>
  <c r="M78" i="1" s="1"/>
  <c r="O78" i="1" s="1"/>
  <c r="P63" i="10"/>
  <c r="H55" i="10"/>
  <c r="I55" i="10" s="1"/>
  <c r="L64" i="1"/>
  <c r="M64" i="1" s="1"/>
  <c r="O64" i="1" s="1"/>
  <c r="O78" i="10"/>
  <c r="O101" i="1"/>
  <c r="O227" i="1"/>
  <c r="P227" i="1" s="1"/>
  <c r="P45" i="10"/>
  <c r="P53" i="1"/>
  <c r="O65" i="10"/>
  <c r="H441" i="10"/>
  <c r="H438" i="10"/>
  <c r="I438" i="10" s="1"/>
  <c r="H433" i="10"/>
  <c r="I433" i="10" s="1"/>
  <c r="H430" i="10"/>
  <c r="I430" i="10" s="1"/>
  <c r="H421" i="10"/>
  <c r="I421" i="10" s="1"/>
  <c r="H418" i="10"/>
  <c r="I418" i="10" s="1"/>
  <c r="H415" i="10"/>
  <c r="I415" i="10" s="1"/>
  <c r="L410" i="10"/>
  <c r="M410" i="10" s="1"/>
  <c r="O410" i="10" s="1"/>
  <c r="L407" i="10"/>
  <c r="M407" i="10" s="1"/>
  <c r="O407" i="10" s="1"/>
  <c r="L404" i="10"/>
  <c r="M404" i="10" s="1"/>
  <c r="O404" i="10" s="1"/>
  <c r="L401" i="10"/>
  <c r="M401" i="10" s="1"/>
  <c r="O401" i="10" s="1"/>
  <c r="L396" i="10"/>
  <c r="M396" i="10" s="1"/>
  <c r="O396" i="10" s="1"/>
  <c r="L393" i="10"/>
  <c r="M393" i="10" s="1"/>
  <c r="O393" i="10" s="1"/>
  <c r="L390" i="10"/>
  <c r="M390" i="10" s="1"/>
  <c r="O390" i="10" s="1"/>
  <c r="L387" i="10"/>
  <c r="M387" i="10" s="1"/>
  <c r="O387" i="10" s="1"/>
  <c r="H384" i="10"/>
  <c r="I384" i="10" s="1"/>
  <c r="H381" i="10"/>
  <c r="I381" i="10" s="1"/>
  <c r="L442" i="10"/>
  <c r="M442" i="10" s="1"/>
  <c r="O442" i="10" s="1"/>
  <c r="L431" i="10"/>
  <c r="M431" i="10" s="1"/>
  <c r="O431" i="10" s="1"/>
  <c r="L428" i="10"/>
  <c r="M428" i="10" s="1"/>
  <c r="O428" i="10" s="1"/>
  <c r="H424" i="10"/>
  <c r="I424" i="10" s="1"/>
  <c r="L419" i="10"/>
  <c r="M419" i="10" s="1"/>
  <c r="O419" i="10" s="1"/>
  <c r="L416" i="10"/>
  <c r="M416" i="10" s="1"/>
  <c r="O416" i="10" s="1"/>
  <c r="L413" i="10"/>
  <c r="M413" i="10" s="1"/>
  <c r="O413" i="10" s="1"/>
  <c r="L399" i="10"/>
  <c r="M399" i="10" s="1"/>
  <c r="O399" i="10" s="1"/>
  <c r="L382" i="10"/>
  <c r="M382" i="10" s="1"/>
  <c r="O382" i="10" s="1"/>
  <c r="L379" i="10"/>
  <c r="M379" i="10" s="1"/>
  <c r="O379" i="10" s="1"/>
  <c r="P379" i="10" s="1"/>
  <c r="H376" i="10"/>
  <c r="I376" i="10" s="1"/>
  <c r="H373" i="10"/>
  <c r="I373" i="10" s="1"/>
  <c r="H370" i="10"/>
  <c r="I370" i="10" s="1"/>
  <c r="H367" i="10"/>
  <c r="I367" i="10" s="1"/>
  <c r="H364" i="10"/>
  <c r="I364" i="10" s="1"/>
  <c r="H361" i="10"/>
  <c r="I361" i="10" s="1"/>
  <c r="H358" i="10"/>
  <c r="I358" i="10" s="1"/>
  <c r="H355" i="10"/>
  <c r="I355" i="10" s="1"/>
  <c r="H352" i="10"/>
  <c r="I352" i="10" s="1"/>
  <c r="H349" i="10"/>
  <c r="I349" i="10" s="1"/>
  <c r="H346" i="10"/>
  <c r="I346" i="10" s="1"/>
  <c r="H343" i="10"/>
  <c r="I343" i="10" s="1"/>
  <c r="H340" i="10"/>
  <c r="I340" i="10" s="1"/>
  <c r="H337" i="10"/>
  <c r="I337" i="10" s="1"/>
  <c r="H334" i="10"/>
  <c r="I334" i="10" s="1"/>
  <c r="H331" i="10"/>
  <c r="I331" i="10" s="1"/>
  <c r="H328" i="10"/>
  <c r="I328" i="10" s="1"/>
  <c r="H325" i="10"/>
  <c r="I325" i="10" s="1"/>
  <c r="H322" i="10"/>
  <c r="I322" i="10" s="1"/>
  <c r="H319" i="10"/>
  <c r="I319" i="10" s="1"/>
  <c r="H316" i="10"/>
  <c r="I316" i="10" s="1"/>
  <c r="H313" i="10"/>
  <c r="I313" i="10" s="1"/>
  <c r="H444" i="10"/>
  <c r="I444" i="10" s="1"/>
  <c r="L439" i="10"/>
  <c r="M439" i="10" s="1"/>
  <c r="O439" i="10" s="1"/>
  <c r="P439" i="10" s="1"/>
  <c r="L436" i="10"/>
  <c r="M436" i="10" s="1"/>
  <c r="O436" i="10" s="1"/>
  <c r="L434" i="10"/>
  <c r="M434" i="10" s="1"/>
  <c r="O434" i="10" s="1"/>
  <c r="L425" i="10"/>
  <c r="M425" i="10" s="1"/>
  <c r="O425" i="10" s="1"/>
  <c r="L422" i="10"/>
  <c r="M422" i="10" s="1"/>
  <c r="O422" i="10" s="1"/>
  <c r="L377" i="10"/>
  <c r="M377" i="10" s="1"/>
  <c r="O377" i="10" s="1"/>
  <c r="L374" i="10"/>
  <c r="M374" i="10" s="1"/>
  <c r="O374" i="10" s="1"/>
  <c r="L371" i="10"/>
  <c r="M371" i="10" s="1"/>
  <c r="O371" i="10" s="1"/>
  <c r="L368" i="10"/>
  <c r="M368" i="10" s="1"/>
  <c r="O368" i="10" s="1"/>
  <c r="L365" i="10"/>
  <c r="M365" i="10" s="1"/>
  <c r="O365" i="10" s="1"/>
  <c r="L362" i="10"/>
  <c r="M362" i="10" s="1"/>
  <c r="O362" i="10" s="1"/>
  <c r="L359" i="10"/>
  <c r="M359" i="10" s="1"/>
  <c r="O359" i="10" s="1"/>
  <c r="L356" i="10"/>
  <c r="M356" i="10" s="1"/>
  <c r="O356" i="10" s="1"/>
  <c r="L353" i="10"/>
  <c r="M353" i="10" s="1"/>
  <c r="O353" i="10" s="1"/>
  <c r="L350" i="10"/>
  <c r="M350" i="10" s="1"/>
  <c r="O350" i="10" s="1"/>
  <c r="L347" i="10"/>
  <c r="M347" i="10" s="1"/>
  <c r="O347" i="10" s="1"/>
  <c r="L344" i="10"/>
  <c r="M344" i="10" s="1"/>
  <c r="O344" i="10" s="1"/>
  <c r="L341" i="10"/>
  <c r="M341" i="10" s="1"/>
  <c r="O341" i="10" s="1"/>
  <c r="L338" i="10"/>
  <c r="M338" i="10" s="1"/>
  <c r="O338" i="10" s="1"/>
  <c r="L335" i="10"/>
  <c r="M335" i="10" s="1"/>
  <c r="O335" i="10" s="1"/>
  <c r="L332" i="10"/>
  <c r="M332" i="10" s="1"/>
  <c r="O332" i="10" s="1"/>
  <c r="L329" i="10"/>
  <c r="M329" i="10" s="1"/>
  <c r="O329" i="10" s="1"/>
  <c r="L326" i="10"/>
  <c r="M326" i="10" s="1"/>
  <c r="O326" i="10" s="1"/>
  <c r="L323" i="10"/>
  <c r="M323" i="10" s="1"/>
  <c r="O323" i="10" s="1"/>
  <c r="L320" i="10"/>
  <c r="M320" i="10" s="1"/>
  <c r="O320" i="10" s="1"/>
  <c r="L317" i="10"/>
  <c r="M317" i="10" s="1"/>
  <c r="O317" i="10" s="1"/>
  <c r="L314" i="10"/>
  <c r="M314" i="10" s="1"/>
  <c r="O314" i="10" s="1"/>
  <c r="H410" i="10"/>
  <c r="I410" i="10" s="1"/>
  <c r="H407" i="10"/>
  <c r="I407" i="10" s="1"/>
  <c r="H404" i="10"/>
  <c r="I404" i="10" s="1"/>
  <c r="H401" i="10"/>
  <c r="I401" i="10" s="1"/>
  <c r="H396" i="10"/>
  <c r="I396" i="10" s="1"/>
  <c r="H393" i="10"/>
  <c r="I393" i="10" s="1"/>
  <c r="H390" i="10"/>
  <c r="I390" i="10" s="1"/>
  <c r="H387" i="10"/>
  <c r="I387" i="10" s="1"/>
  <c r="H442" i="10"/>
  <c r="I442" i="10" s="1"/>
  <c r="H439" i="10"/>
  <c r="H431" i="10"/>
  <c r="I431" i="10" s="1"/>
  <c r="H428" i="10"/>
  <c r="I428" i="10" s="1"/>
  <c r="H419" i="10"/>
  <c r="I419" i="10" s="1"/>
  <c r="H416" i="10"/>
  <c r="I416" i="10" s="1"/>
  <c r="L411" i="10"/>
  <c r="M411" i="10" s="1"/>
  <c r="O411" i="10" s="1"/>
  <c r="L408" i="10"/>
  <c r="M408" i="10" s="1"/>
  <c r="O408" i="10" s="1"/>
  <c r="L405" i="10"/>
  <c r="M405" i="10" s="1"/>
  <c r="O405" i="10" s="1"/>
  <c r="L402" i="10"/>
  <c r="M402" i="10" s="1"/>
  <c r="O402" i="10" s="1"/>
  <c r="L397" i="10"/>
  <c r="M397" i="10" s="1"/>
  <c r="O397" i="10" s="1"/>
  <c r="L394" i="10"/>
  <c r="M394" i="10" s="1"/>
  <c r="O394" i="10" s="1"/>
  <c r="L391" i="10"/>
  <c r="M391" i="10" s="1"/>
  <c r="O391" i="10" s="1"/>
  <c r="L388" i="10"/>
  <c r="M388" i="10" s="1"/>
  <c r="O388" i="10" s="1"/>
  <c r="L385" i="10"/>
  <c r="M385" i="10" s="1"/>
  <c r="O385" i="10" s="1"/>
  <c r="P385" i="10" s="1"/>
  <c r="H382" i="10"/>
  <c r="I382" i="10" s="1"/>
  <c r="L440" i="10"/>
  <c r="M440" i="10" s="1"/>
  <c r="O440" i="10" s="1"/>
  <c r="H436" i="10"/>
  <c r="I436" i="10" s="1"/>
  <c r="L432" i="10"/>
  <c r="M432" i="10" s="1"/>
  <c r="O432" i="10" s="1"/>
  <c r="L429" i="10"/>
  <c r="M429" i="10" s="1"/>
  <c r="O429" i="10" s="1"/>
  <c r="H425" i="10"/>
  <c r="I425" i="10" s="1"/>
  <c r="L420" i="10"/>
  <c r="M420" i="10" s="1"/>
  <c r="O420" i="10" s="1"/>
  <c r="L417" i="10"/>
  <c r="M417" i="10" s="1"/>
  <c r="O417" i="10" s="1"/>
  <c r="L414" i="10"/>
  <c r="M414" i="10" s="1"/>
  <c r="O414" i="10" s="1"/>
  <c r="L383" i="10"/>
  <c r="M383" i="10" s="1"/>
  <c r="O383" i="10" s="1"/>
  <c r="L380" i="10"/>
  <c r="M380" i="10" s="1"/>
  <c r="O380" i="10" s="1"/>
  <c r="H377" i="10"/>
  <c r="I377" i="10" s="1"/>
  <c r="H374" i="10"/>
  <c r="I374" i="10" s="1"/>
  <c r="H371" i="10"/>
  <c r="I371" i="10" s="1"/>
  <c r="H368" i="10"/>
  <c r="I368" i="10" s="1"/>
  <c r="H365" i="10"/>
  <c r="I365" i="10" s="1"/>
  <c r="H362" i="10"/>
  <c r="I362" i="10" s="1"/>
  <c r="H359" i="10"/>
  <c r="I359" i="10" s="1"/>
  <c r="H356" i="10"/>
  <c r="I356" i="10" s="1"/>
  <c r="H353" i="10"/>
  <c r="I353" i="10" s="1"/>
  <c r="H350" i="10"/>
  <c r="I350" i="10" s="1"/>
  <c r="H347" i="10"/>
  <c r="I347" i="10" s="1"/>
  <c r="H344" i="10"/>
  <c r="I344" i="10" s="1"/>
  <c r="H341" i="10"/>
  <c r="I341" i="10" s="1"/>
  <c r="H338" i="10"/>
  <c r="I338" i="10" s="1"/>
  <c r="H335" i="10"/>
  <c r="I335" i="10" s="1"/>
  <c r="H332" i="10"/>
  <c r="I332" i="10" s="1"/>
  <c r="H329" i="10"/>
  <c r="I329" i="10" s="1"/>
  <c r="H326" i="10"/>
  <c r="I326" i="10" s="1"/>
  <c r="H323" i="10"/>
  <c r="I323" i="10" s="1"/>
  <c r="H320" i="10"/>
  <c r="I320" i="10" s="1"/>
  <c r="H317" i="10"/>
  <c r="I317" i="10" s="1"/>
  <c r="L443" i="10"/>
  <c r="M443" i="10" s="1"/>
  <c r="O443" i="10" s="1"/>
  <c r="L437" i="10"/>
  <c r="M437" i="10" s="1"/>
  <c r="O437" i="10" s="1"/>
  <c r="L426" i="10"/>
  <c r="M426" i="10" s="1"/>
  <c r="O426" i="10" s="1"/>
  <c r="L423" i="10"/>
  <c r="M423" i="10" s="1"/>
  <c r="O423" i="10" s="1"/>
  <c r="L378" i="10"/>
  <c r="M378" i="10" s="1"/>
  <c r="O378" i="10" s="1"/>
  <c r="L375" i="10"/>
  <c r="M375" i="10" s="1"/>
  <c r="O375" i="10" s="1"/>
  <c r="L372" i="10"/>
  <c r="M372" i="10" s="1"/>
  <c r="O372" i="10" s="1"/>
  <c r="L369" i="10"/>
  <c r="M369" i="10" s="1"/>
  <c r="O369" i="10" s="1"/>
  <c r="L366" i="10"/>
  <c r="M366" i="10" s="1"/>
  <c r="O366" i="10" s="1"/>
  <c r="L363" i="10"/>
  <c r="M363" i="10" s="1"/>
  <c r="O363" i="10" s="1"/>
  <c r="L360" i="10"/>
  <c r="M360" i="10" s="1"/>
  <c r="O360" i="10" s="1"/>
  <c r="L357" i="10"/>
  <c r="M357" i="10" s="1"/>
  <c r="O357" i="10" s="1"/>
  <c r="L354" i="10"/>
  <c r="M354" i="10" s="1"/>
  <c r="O354" i="10" s="1"/>
  <c r="L351" i="10"/>
  <c r="M351" i="10" s="1"/>
  <c r="O351" i="10" s="1"/>
  <c r="L348" i="10"/>
  <c r="M348" i="10" s="1"/>
  <c r="O348" i="10" s="1"/>
  <c r="L345" i="10"/>
  <c r="M345" i="10" s="1"/>
  <c r="O345" i="10" s="1"/>
  <c r="L342" i="10"/>
  <c r="M342" i="10" s="1"/>
  <c r="O342" i="10" s="1"/>
  <c r="L339" i="10"/>
  <c r="M339" i="10" s="1"/>
  <c r="O339" i="10" s="1"/>
  <c r="L336" i="10"/>
  <c r="M336" i="10" s="1"/>
  <c r="O336" i="10" s="1"/>
  <c r="L333" i="10"/>
  <c r="M333" i="10" s="1"/>
  <c r="O333" i="10" s="1"/>
  <c r="L330" i="10"/>
  <c r="M330" i="10" s="1"/>
  <c r="O330" i="10" s="1"/>
  <c r="L327" i="10"/>
  <c r="M327" i="10" s="1"/>
  <c r="O327" i="10" s="1"/>
  <c r="L324" i="10"/>
  <c r="M324" i="10" s="1"/>
  <c r="O324" i="10" s="1"/>
  <c r="L321" i="10"/>
  <c r="M321" i="10" s="1"/>
  <c r="O321" i="10" s="1"/>
  <c r="L318" i="10"/>
  <c r="M318" i="10" s="1"/>
  <c r="O318" i="10" s="1"/>
  <c r="L315" i="10"/>
  <c r="M315" i="10" s="1"/>
  <c r="O315" i="10" s="1"/>
  <c r="H411" i="10"/>
  <c r="I411" i="10" s="1"/>
  <c r="H408" i="10"/>
  <c r="I408" i="10" s="1"/>
  <c r="H405" i="10"/>
  <c r="I405" i="10" s="1"/>
  <c r="H402" i="10"/>
  <c r="I402" i="10" s="1"/>
  <c r="H397" i="10"/>
  <c r="I397" i="10" s="1"/>
  <c r="H394" i="10"/>
  <c r="I394" i="10" s="1"/>
  <c r="H391" i="10"/>
  <c r="I391" i="10" s="1"/>
  <c r="H388" i="10"/>
  <c r="I388" i="10" s="1"/>
  <c r="H440" i="10"/>
  <c r="I440" i="10" s="1"/>
  <c r="H432" i="10"/>
  <c r="I432" i="10" s="1"/>
  <c r="H429" i="10"/>
  <c r="I429" i="10" s="1"/>
  <c r="H420" i="10"/>
  <c r="I420" i="10" s="1"/>
  <c r="H417" i="10"/>
  <c r="I417" i="10" s="1"/>
  <c r="H414" i="10"/>
  <c r="I414" i="10" s="1"/>
  <c r="L412" i="10"/>
  <c r="M412" i="10" s="1"/>
  <c r="O412" i="10" s="1"/>
  <c r="L409" i="10"/>
  <c r="M409" i="10" s="1"/>
  <c r="O409" i="10" s="1"/>
  <c r="L406" i="10"/>
  <c r="M406" i="10" s="1"/>
  <c r="O406" i="10" s="1"/>
  <c r="L403" i="10"/>
  <c r="M403" i="10" s="1"/>
  <c r="O403" i="10" s="1"/>
  <c r="L400" i="10"/>
  <c r="M400" i="10" s="1"/>
  <c r="O400" i="10" s="1"/>
  <c r="P400" i="10" s="1"/>
  <c r="L398" i="10"/>
  <c r="M398" i="10" s="1"/>
  <c r="O398" i="10" s="1"/>
  <c r="L395" i="10"/>
  <c r="M395" i="10" s="1"/>
  <c r="O395" i="10" s="1"/>
  <c r="L392" i="10"/>
  <c r="M392" i="10" s="1"/>
  <c r="O392" i="10" s="1"/>
  <c r="L389" i="10"/>
  <c r="M389" i="10" s="1"/>
  <c r="O389" i="10" s="1"/>
  <c r="L386" i="10"/>
  <c r="M386" i="10" s="1"/>
  <c r="O386" i="10" s="1"/>
  <c r="H383" i="10"/>
  <c r="I383" i="10" s="1"/>
  <c r="H380" i="10"/>
  <c r="I380" i="10" s="1"/>
  <c r="L438" i="10"/>
  <c r="M438" i="10" s="1"/>
  <c r="O438" i="10" s="1"/>
  <c r="H437" i="10"/>
  <c r="I437" i="10" s="1"/>
  <c r="L433" i="10"/>
  <c r="M433" i="10" s="1"/>
  <c r="O433" i="10" s="1"/>
  <c r="L430" i="10"/>
  <c r="M430" i="10" s="1"/>
  <c r="O430" i="10" s="1"/>
  <c r="H426" i="10"/>
  <c r="I426" i="10" s="1"/>
  <c r="H423" i="10"/>
  <c r="I423" i="10" s="1"/>
  <c r="L421" i="10"/>
  <c r="M421" i="10" s="1"/>
  <c r="O421" i="10" s="1"/>
  <c r="L418" i="10"/>
  <c r="M418" i="10" s="1"/>
  <c r="O418" i="10" s="1"/>
  <c r="L415" i="10"/>
  <c r="M415" i="10" s="1"/>
  <c r="O415" i="10" s="1"/>
  <c r="L384" i="10"/>
  <c r="M384" i="10" s="1"/>
  <c r="O384" i="10" s="1"/>
  <c r="L381" i="10"/>
  <c r="M381" i="10" s="1"/>
  <c r="O381" i="10" s="1"/>
  <c r="H378" i="10"/>
  <c r="I378" i="10" s="1"/>
  <c r="H375" i="10"/>
  <c r="I375" i="10" s="1"/>
  <c r="H372" i="10"/>
  <c r="I372" i="10" s="1"/>
  <c r="H369" i="10"/>
  <c r="I369" i="10" s="1"/>
  <c r="H366" i="10"/>
  <c r="I366" i="10" s="1"/>
  <c r="H363" i="10"/>
  <c r="I363" i="10" s="1"/>
  <c r="H360" i="10"/>
  <c r="I360" i="10" s="1"/>
  <c r="H357" i="10"/>
  <c r="I357" i="10" s="1"/>
  <c r="H354" i="10"/>
  <c r="I354" i="10" s="1"/>
  <c r="H351" i="10"/>
  <c r="I351" i="10" s="1"/>
  <c r="H348" i="10"/>
  <c r="I348" i="10" s="1"/>
  <c r="H345" i="10"/>
  <c r="I345" i="10" s="1"/>
  <c r="H342" i="10"/>
  <c r="I342" i="10" s="1"/>
  <c r="H339" i="10"/>
  <c r="I339" i="10" s="1"/>
  <c r="H336" i="10"/>
  <c r="I336" i="10" s="1"/>
  <c r="H333" i="10"/>
  <c r="I333" i="10" s="1"/>
  <c r="H330" i="10"/>
  <c r="I330" i="10" s="1"/>
  <c r="H327" i="10"/>
  <c r="I327" i="10" s="1"/>
  <c r="H324" i="10"/>
  <c r="I324" i="10" s="1"/>
  <c r="H321" i="10"/>
  <c r="I321" i="10" s="1"/>
  <c r="H318" i="10"/>
  <c r="I318" i="10" s="1"/>
  <c r="H315" i="10"/>
  <c r="I315" i="10" s="1"/>
  <c r="L441" i="10"/>
  <c r="M441" i="10" s="1"/>
  <c r="O441" i="10" s="1"/>
  <c r="P441" i="10" s="1"/>
  <c r="L435" i="10"/>
  <c r="M435" i="10" s="1"/>
  <c r="O435" i="10" s="1"/>
  <c r="P435" i="10" s="1"/>
  <c r="L424" i="10"/>
  <c r="M424" i="10" s="1"/>
  <c r="O424" i="10" s="1"/>
  <c r="L376" i="10"/>
  <c r="M376" i="10" s="1"/>
  <c r="O376" i="10" s="1"/>
  <c r="L373" i="10"/>
  <c r="M373" i="10" s="1"/>
  <c r="O373" i="10" s="1"/>
  <c r="L370" i="10"/>
  <c r="M370" i="10" s="1"/>
  <c r="O370" i="10" s="1"/>
  <c r="L367" i="10"/>
  <c r="M367" i="10" s="1"/>
  <c r="O367" i="10" s="1"/>
  <c r="L364" i="10"/>
  <c r="M364" i="10" s="1"/>
  <c r="O364" i="10" s="1"/>
  <c r="L361" i="10"/>
  <c r="M361" i="10" s="1"/>
  <c r="O361" i="10" s="1"/>
  <c r="L358" i="10"/>
  <c r="M358" i="10" s="1"/>
  <c r="O358" i="10" s="1"/>
  <c r="L355" i="10"/>
  <c r="M355" i="10" s="1"/>
  <c r="O355" i="10" s="1"/>
  <c r="L352" i="10"/>
  <c r="M352" i="10" s="1"/>
  <c r="O352" i="10" s="1"/>
  <c r="L349" i="10"/>
  <c r="M349" i="10" s="1"/>
  <c r="O349" i="10" s="1"/>
  <c r="L346" i="10"/>
  <c r="M346" i="10" s="1"/>
  <c r="O346" i="10" s="1"/>
  <c r="L343" i="10"/>
  <c r="M343" i="10" s="1"/>
  <c r="O343" i="10" s="1"/>
  <c r="L340" i="10"/>
  <c r="M340" i="10" s="1"/>
  <c r="O340" i="10" s="1"/>
  <c r="L337" i="10"/>
  <c r="M337" i="10" s="1"/>
  <c r="O337" i="10" s="1"/>
  <c r="L334" i="10"/>
  <c r="M334" i="10" s="1"/>
  <c r="O334" i="10" s="1"/>
  <c r="L331" i="10"/>
  <c r="M331" i="10" s="1"/>
  <c r="O331" i="10" s="1"/>
  <c r="L328" i="10"/>
  <c r="M328" i="10" s="1"/>
  <c r="O328" i="10" s="1"/>
  <c r="L325" i="10"/>
  <c r="M325" i="10" s="1"/>
  <c r="O325" i="10" s="1"/>
  <c r="L322" i="10"/>
  <c r="M322" i="10" s="1"/>
  <c r="O322" i="10" s="1"/>
  <c r="L319" i="10"/>
  <c r="M319" i="10" s="1"/>
  <c r="O319" i="10" s="1"/>
  <c r="L316" i="10"/>
  <c r="M316" i="10" s="1"/>
  <c r="O316" i="10" s="1"/>
  <c r="L313" i="10"/>
  <c r="M313" i="10" s="1"/>
  <c r="O313" i="10" s="1"/>
  <c r="L444" i="10"/>
  <c r="M444" i="10" s="1"/>
  <c r="O444" i="10" s="1"/>
  <c r="H412" i="10"/>
  <c r="I412" i="10" s="1"/>
  <c r="H409" i="10"/>
  <c r="I409" i="10" s="1"/>
  <c r="H406" i="10"/>
  <c r="I406" i="10" s="1"/>
  <c r="H403" i="10"/>
  <c r="I403" i="10" s="1"/>
  <c r="H398" i="10"/>
  <c r="I398" i="10" s="1"/>
  <c r="H395" i="10"/>
  <c r="I395" i="10" s="1"/>
  <c r="H392" i="10"/>
  <c r="I392" i="10" s="1"/>
  <c r="H389" i="10"/>
  <c r="I389" i="10" s="1"/>
  <c r="H386" i="10"/>
  <c r="I386" i="10" s="1"/>
  <c r="H310" i="10"/>
  <c r="I310" i="10" s="1"/>
  <c r="H305" i="10"/>
  <c r="I305" i="10" s="1"/>
  <c r="H302" i="10"/>
  <c r="I302" i="10" s="1"/>
  <c r="H299" i="10"/>
  <c r="I299" i="10" s="1"/>
  <c r="H296" i="10"/>
  <c r="I296" i="10" s="1"/>
  <c r="L274" i="10"/>
  <c r="M274" i="10" s="1"/>
  <c r="O274" i="10" s="1"/>
  <c r="L271" i="10"/>
  <c r="M271" i="10" s="1"/>
  <c r="O271" i="10" s="1"/>
  <c r="L268" i="10"/>
  <c r="M268" i="10" s="1"/>
  <c r="O268" i="10" s="1"/>
  <c r="L265" i="10"/>
  <c r="M265" i="10" s="1"/>
  <c r="O265" i="10" s="1"/>
  <c r="L262" i="10"/>
  <c r="M262" i="10" s="1"/>
  <c r="O262" i="10" s="1"/>
  <c r="L259" i="10"/>
  <c r="M259" i="10" s="1"/>
  <c r="O259" i="10" s="1"/>
  <c r="L256" i="10"/>
  <c r="M256" i="10" s="1"/>
  <c r="O256" i="10" s="1"/>
  <c r="L253" i="10"/>
  <c r="M253" i="10" s="1"/>
  <c r="O253" i="10" s="1"/>
  <c r="L250" i="10"/>
  <c r="M250" i="10" s="1"/>
  <c r="O250" i="10" s="1"/>
  <c r="L247" i="10"/>
  <c r="M247" i="10" s="1"/>
  <c r="O247" i="10" s="1"/>
  <c r="L244" i="10"/>
  <c r="M244" i="10" s="1"/>
  <c r="O244" i="10" s="1"/>
  <c r="L241" i="10"/>
  <c r="M241" i="10" s="1"/>
  <c r="O241" i="10" s="1"/>
  <c r="L238" i="10"/>
  <c r="M238" i="10" s="1"/>
  <c r="O238" i="10" s="1"/>
  <c r="L235" i="10"/>
  <c r="M235" i="10" s="1"/>
  <c r="O235" i="10" s="1"/>
  <c r="H232" i="10"/>
  <c r="I232" i="10" s="1"/>
  <c r="L174" i="10"/>
  <c r="M174" i="10" s="1"/>
  <c r="O174" i="10" s="1"/>
  <c r="H314" i="10"/>
  <c r="I314" i="10" s="1"/>
  <c r="L311" i="10"/>
  <c r="M311" i="10" s="1"/>
  <c r="O311" i="10" s="1"/>
  <c r="L308" i="10"/>
  <c r="M308" i="10" s="1"/>
  <c r="O308" i="10" s="1"/>
  <c r="L303" i="10"/>
  <c r="M303" i="10" s="1"/>
  <c r="O303" i="10" s="1"/>
  <c r="L300" i="10"/>
  <c r="M300" i="10" s="1"/>
  <c r="O300" i="10" s="1"/>
  <c r="L297" i="10"/>
  <c r="M297" i="10" s="1"/>
  <c r="O297" i="10" s="1"/>
  <c r="L294" i="10"/>
  <c r="M294" i="10" s="1"/>
  <c r="O294" i="10" s="1"/>
  <c r="P294" i="10" s="1"/>
  <c r="H291" i="10"/>
  <c r="I291" i="10" s="1"/>
  <c r="L233" i="10"/>
  <c r="M233" i="10" s="1"/>
  <c r="O233" i="10" s="1"/>
  <c r="L230" i="10"/>
  <c r="M230" i="10" s="1"/>
  <c r="O230" i="10" s="1"/>
  <c r="H226" i="10"/>
  <c r="I226" i="10" s="1"/>
  <c r="H223" i="10"/>
  <c r="I223" i="10" s="1"/>
  <c r="H220" i="10"/>
  <c r="I220" i="10" s="1"/>
  <c r="H217" i="10"/>
  <c r="I217" i="10" s="1"/>
  <c r="H214" i="10"/>
  <c r="I214" i="10" s="1"/>
  <c r="H211" i="10"/>
  <c r="I211" i="10" s="1"/>
  <c r="H208" i="10"/>
  <c r="I208" i="10" s="1"/>
  <c r="H205" i="10"/>
  <c r="I205" i="10" s="1"/>
  <c r="H202" i="10"/>
  <c r="I202" i="10" s="1"/>
  <c r="H199" i="10"/>
  <c r="I199" i="10" s="1"/>
  <c r="H196" i="10"/>
  <c r="I196" i="10" s="1"/>
  <c r="L306" i="10"/>
  <c r="M306" i="10" s="1"/>
  <c r="O306" i="10" s="1"/>
  <c r="L292" i="10"/>
  <c r="M292" i="10" s="1"/>
  <c r="O292" i="10" s="1"/>
  <c r="L289" i="10"/>
  <c r="M289" i="10" s="1"/>
  <c r="O289" i="10" s="1"/>
  <c r="H288" i="10"/>
  <c r="I288" i="10" s="1"/>
  <c r="H285" i="10"/>
  <c r="I285" i="10" s="1"/>
  <c r="H282" i="10"/>
  <c r="I282" i="10" s="1"/>
  <c r="H279" i="10"/>
  <c r="I279" i="10" s="1"/>
  <c r="H276" i="10"/>
  <c r="I276" i="10" s="1"/>
  <c r="L227" i="10"/>
  <c r="M227" i="10" s="1"/>
  <c r="O227" i="10" s="1"/>
  <c r="L224" i="10"/>
  <c r="M224" i="10" s="1"/>
  <c r="O224" i="10" s="1"/>
  <c r="L221" i="10"/>
  <c r="M221" i="10" s="1"/>
  <c r="O221" i="10" s="1"/>
  <c r="L286" i="10"/>
  <c r="M286" i="10" s="1"/>
  <c r="O286" i="10" s="1"/>
  <c r="L283" i="10"/>
  <c r="M283" i="10" s="1"/>
  <c r="O283" i="10" s="1"/>
  <c r="L280" i="10"/>
  <c r="M280" i="10" s="1"/>
  <c r="O280" i="10" s="1"/>
  <c r="L277" i="10"/>
  <c r="M277" i="10" s="1"/>
  <c r="O277" i="10" s="1"/>
  <c r="H274" i="10"/>
  <c r="I274" i="10" s="1"/>
  <c r="H271" i="10"/>
  <c r="I271" i="10" s="1"/>
  <c r="H268" i="10"/>
  <c r="I268" i="10" s="1"/>
  <c r="H265" i="10"/>
  <c r="I265" i="10" s="1"/>
  <c r="H262" i="10"/>
  <c r="I262" i="10" s="1"/>
  <c r="H259" i="10"/>
  <c r="I259" i="10" s="1"/>
  <c r="H256" i="10"/>
  <c r="I256" i="10" s="1"/>
  <c r="H253" i="10"/>
  <c r="I253" i="10" s="1"/>
  <c r="H250" i="10"/>
  <c r="I250" i="10" s="1"/>
  <c r="H247" i="10"/>
  <c r="I247" i="10" s="1"/>
  <c r="H244" i="10"/>
  <c r="I244" i="10" s="1"/>
  <c r="H241" i="10"/>
  <c r="I241" i="10" s="1"/>
  <c r="H238" i="10"/>
  <c r="I238" i="10" s="1"/>
  <c r="H235" i="10"/>
  <c r="I235" i="10" s="1"/>
  <c r="H311" i="10"/>
  <c r="I311" i="10" s="1"/>
  <c r="H308" i="10"/>
  <c r="I308" i="10" s="1"/>
  <c r="H303" i="10"/>
  <c r="I303" i="10" s="1"/>
  <c r="H300" i="10"/>
  <c r="I300" i="10" s="1"/>
  <c r="H297" i="10"/>
  <c r="I297" i="10" s="1"/>
  <c r="L272" i="10"/>
  <c r="M272" i="10" s="1"/>
  <c r="O272" i="10" s="1"/>
  <c r="L269" i="10"/>
  <c r="M269" i="10" s="1"/>
  <c r="O269" i="10" s="1"/>
  <c r="L266" i="10"/>
  <c r="M266" i="10" s="1"/>
  <c r="O266" i="10" s="1"/>
  <c r="L263" i="10"/>
  <c r="M263" i="10" s="1"/>
  <c r="O263" i="10" s="1"/>
  <c r="L260" i="10"/>
  <c r="M260" i="10" s="1"/>
  <c r="O260" i="10" s="1"/>
  <c r="L257" i="10"/>
  <c r="M257" i="10" s="1"/>
  <c r="O257" i="10" s="1"/>
  <c r="L254" i="10"/>
  <c r="M254" i="10" s="1"/>
  <c r="O254" i="10" s="1"/>
  <c r="L251" i="10"/>
  <c r="M251" i="10" s="1"/>
  <c r="O251" i="10" s="1"/>
  <c r="L248" i="10"/>
  <c r="M248" i="10" s="1"/>
  <c r="O248" i="10" s="1"/>
  <c r="L245" i="10"/>
  <c r="M245" i="10" s="1"/>
  <c r="O245" i="10" s="1"/>
  <c r="L242" i="10"/>
  <c r="M242" i="10" s="1"/>
  <c r="O242" i="10" s="1"/>
  <c r="L239" i="10"/>
  <c r="M239" i="10" s="1"/>
  <c r="O239" i="10" s="1"/>
  <c r="L236" i="10"/>
  <c r="M236" i="10" s="1"/>
  <c r="O236" i="10" s="1"/>
  <c r="H233" i="10"/>
  <c r="I233" i="10" s="1"/>
  <c r="L309" i="10"/>
  <c r="M309" i="10" s="1"/>
  <c r="O309" i="10" s="1"/>
  <c r="L304" i="10"/>
  <c r="M304" i="10" s="1"/>
  <c r="O304" i="10" s="1"/>
  <c r="L301" i="10"/>
  <c r="M301" i="10" s="1"/>
  <c r="O301" i="10" s="1"/>
  <c r="L298" i="10"/>
  <c r="M298" i="10" s="1"/>
  <c r="O298" i="10" s="1"/>
  <c r="L295" i="10"/>
  <c r="M295" i="10" s="1"/>
  <c r="O295" i="10" s="1"/>
  <c r="H292" i="10"/>
  <c r="I292" i="10" s="1"/>
  <c r="H289" i="10"/>
  <c r="I289" i="10" s="1"/>
  <c r="L231" i="10"/>
  <c r="M231" i="10" s="1"/>
  <c r="O231" i="10" s="1"/>
  <c r="H227" i="10"/>
  <c r="I227" i="10" s="1"/>
  <c r="H224" i="10"/>
  <c r="I224" i="10" s="1"/>
  <c r="H221" i="10"/>
  <c r="I221" i="10" s="1"/>
  <c r="H218" i="10"/>
  <c r="I218" i="10" s="1"/>
  <c r="H215" i="10"/>
  <c r="I215" i="10" s="1"/>
  <c r="H212" i="10"/>
  <c r="I212" i="10" s="1"/>
  <c r="H209" i="10"/>
  <c r="I209" i="10" s="1"/>
  <c r="H206" i="10"/>
  <c r="I206" i="10" s="1"/>
  <c r="H203" i="10"/>
  <c r="I203" i="10" s="1"/>
  <c r="H200" i="10"/>
  <c r="I200" i="10" s="1"/>
  <c r="H197" i="10"/>
  <c r="I197" i="10" s="1"/>
  <c r="H194" i="10"/>
  <c r="I194" i="10" s="1"/>
  <c r="H189" i="10"/>
  <c r="I189" i="10" s="1"/>
  <c r="L312" i="10"/>
  <c r="M312" i="10" s="1"/>
  <c r="O312" i="10" s="1"/>
  <c r="L293" i="10"/>
  <c r="M293" i="10" s="1"/>
  <c r="O293" i="10" s="1"/>
  <c r="L290" i="10"/>
  <c r="M290" i="10" s="1"/>
  <c r="O290" i="10" s="1"/>
  <c r="H286" i="10"/>
  <c r="I286" i="10" s="1"/>
  <c r="H283" i="10"/>
  <c r="I283" i="10" s="1"/>
  <c r="H280" i="10"/>
  <c r="I280" i="10" s="1"/>
  <c r="H277" i="10"/>
  <c r="I277" i="10" s="1"/>
  <c r="L228" i="10"/>
  <c r="M228" i="10" s="1"/>
  <c r="O228" i="10" s="1"/>
  <c r="L225" i="10"/>
  <c r="M225" i="10" s="1"/>
  <c r="O225" i="10" s="1"/>
  <c r="L222" i="10"/>
  <c r="M222" i="10" s="1"/>
  <c r="O222" i="10" s="1"/>
  <c r="L219" i="10"/>
  <c r="M219" i="10" s="1"/>
  <c r="O219" i="10" s="1"/>
  <c r="L216" i="10"/>
  <c r="M216" i="10" s="1"/>
  <c r="O216" i="10" s="1"/>
  <c r="L213" i="10"/>
  <c r="M213" i="10" s="1"/>
  <c r="O213" i="10" s="1"/>
  <c r="L210" i="10"/>
  <c r="M210" i="10" s="1"/>
  <c r="O210" i="10" s="1"/>
  <c r="L207" i="10"/>
  <c r="M207" i="10" s="1"/>
  <c r="O207" i="10" s="1"/>
  <c r="L204" i="10"/>
  <c r="M204" i="10" s="1"/>
  <c r="O204" i="10" s="1"/>
  <c r="L201" i="10"/>
  <c r="M201" i="10" s="1"/>
  <c r="O201" i="10" s="1"/>
  <c r="L198" i="10"/>
  <c r="M198" i="10" s="1"/>
  <c r="O198" i="10" s="1"/>
  <c r="L195" i="10"/>
  <c r="M195" i="10" s="1"/>
  <c r="O195" i="10" s="1"/>
  <c r="L192" i="10"/>
  <c r="M192" i="10" s="1"/>
  <c r="O192" i="10" s="1"/>
  <c r="P192" i="10" s="1"/>
  <c r="L190" i="10"/>
  <c r="M190" i="10" s="1"/>
  <c r="O190" i="10" s="1"/>
  <c r="H186" i="10"/>
  <c r="I186" i="10" s="1"/>
  <c r="H183" i="10"/>
  <c r="I183" i="10" s="1"/>
  <c r="H180" i="10"/>
  <c r="I180" i="10" s="1"/>
  <c r="H177" i="10"/>
  <c r="I177" i="10" s="1"/>
  <c r="L287" i="10"/>
  <c r="M287" i="10" s="1"/>
  <c r="O287" i="10" s="1"/>
  <c r="L284" i="10"/>
  <c r="M284" i="10" s="1"/>
  <c r="O284" i="10" s="1"/>
  <c r="L281" i="10"/>
  <c r="M281" i="10" s="1"/>
  <c r="O281" i="10" s="1"/>
  <c r="L278" i="10"/>
  <c r="M278" i="10" s="1"/>
  <c r="O278" i="10" s="1"/>
  <c r="L275" i="10"/>
  <c r="M275" i="10" s="1"/>
  <c r="O275" i="10" s="1"/>
  <c r="P275" i="10" s="1"/>
  <c r="H272" i="10"/>
  <c r="I272" i="10" s="1"/>
  <c r="H269" i="10"/>
  <c r="I269" i="10" s="1"/>
  <c r="H266" i="10"/>
  <c r="I266" i="10" s="1"/>
  <c r="H263" i="10"/>
  <c r="I263" i="10" s="1"/>
  <c r="H260" i="10"/>
  <c r="I260" i="10" s="1"/>
  <c r="H257" i="10"/>
  <c r="I257" i="10" s="1"/>
  <c r="H254" i="10"/>
  <c r="I254" i="10" s="1"/>
  <c r="H251" i="10"/>
  <c r="I251" i="10" s="1"/>
  <c r="H248" i="10"/>
  <c r="I248" i="10" s="1"/>
  <c r="H245" i="10"/>
  <c r="I245" i="10" s="1"/>
  <c r="H242" i="10"/>
  <c r="I242" i="10" s="1"/>
  <c r="H239" i="10"/>
  <c r="I239" i="10" s="1"/>
  <c r="H236" i="10"/>
  <c r="I236" i="10" s="1"/>
  <c r="H312" i="10"/>
  <c r="I312" i="10" s="1"/>
  <c r="H309" i="10"/>
  <c r="I309" i="10" s="1"/>
  <c r="H304" i="10"/>
  <c r="I304" i="10" s="1"/>
  <c r="H301" i="10"/>
  <c r="I301" i="10" s="1"/>
  <c r="H298" i="10"/>
  <c r="I298" i="10" s="1"/>
  <c r="H295" i="10"/>
  <c r="I295" i="10" s="1"/>
  <c r="L273" i="10"/>
  <c r="M273" i="10" s="1"/>
  <c r="O273" i="10" s="1"/>
  <c r="L270" i="10"/>
  <c r="M270" i="10" s="1"/>
  <c r="O270" i="10" s="1"/>
  <c r="L267" i="10"/>
  <c r="M267" i="10" s="1"/>
  <c r="O267" i="10" s="1"/>
  <c r="L264" i="10"/>
  <c r="M264" i="10" s="1"/>
  <c r="O264" i="10" s="1"/>
  <c r="L261" i="10"/>
  <c r="M261" i="10" s="1"/>
  <c r="O261" i="10" s="1"/>
  <c r="L258" i="10"/>
  <c r="M258" i="10" s="1"/>
  <c r="O258" i="10" s="1"/>
  <c r="L255" i="10"/>
  <c r="M255" i="10" s="1"/>
  <c r="O255" i="10" s="1"/>
  <c r="L252" i="10"/>
  <c r="M252" i="10" s="1"/>
  <c r="O252" i="10" s="1"/>
  <c r="L249" i="10"/>
  <c r="M249" i="10" s="1"/>
  <c r="O249" i="10" s="1"/>
  <c r="L246" i="10"/>
  <c r="M246" i="10" s="1"/>
  <c r="O246" i="10" s="1"/>
  <c r="L243" i="10"/>
  <c r="M243" i="10" s="1"/>
  <c r="O243" i="10" s="1"/>
  <c r="L240" i="10"/>
  <c r="M240" i="10" s="1"/>
  <c r="O240" i="10" s="1"/>
  <c r="L237" i="10"/>
  <c r="M237" i="10" s="1"/>
  <c r="O237" i="10" s="1"/>
  <c r="L234" i="10"/>
  <c r="M234" i="10" s="1"/>
  <c r="O234" i="10" s="1"/>
  <c r="P234" i="10" s="1"/>
  <c r="H231" i="10"/>
  <c r="I231" i="10" s="1"/>
  <c r="L310" i="10"/>
  <c r="M310" i="10" s="1"/>
  <c r="O310" i="10" s="1"/>
  <c r="L307" i="10"/>
  <c r="M307" i="10" s="1"/>
  <c r="O307" i="10" s="1"/>
  <c r="P307" i="10" s="1"/>
  <c r="L305" i="10"/>
  <c r="M305" i="10" s="1"/>
  <c r="O305" i="10" s="1"/>
  <c r="L302" i="10"/>
  <c r="M302" i="10" s="1"/>
  <c r="O302" i="10" s="1"/>
  <c r="L299" i="10"/>
  <c r="M299" i="10" s="1"/>
  <c r="O299" i="10" s="1"/>
  <c r="L296" i="10"/>
  <c r="M296" i="10" s="1"/>
  <c r="O296" i="10" s="1"/>
  <c r="H293" i="10"/>
  <c r="I293" i="10" s="1"/>
  <c r="H290" i="10"/>
  <c r="I290" i="10" s="1"/>
  <c r="L232" i="10"/>
  <c r="M232" i="10" s="1"/>
  <c r="O232" i="10" s="1"/>
  <c r="H228" i="10"/>
  <c r="I228" i="10" s="1"/>
  <c r="H225" i="10"/>
  <c r="I225" i="10" s="1"/>
  <c r="H222" i="10"/>
  <c r="I222" i="10" s="1"/>
  <c r="H219" i="10"/>
  <c r="I219" i="10" s="1"/>
  <c r="H216" i="10"/>
  <c r="I216" i="10" s="1"/>
  <c r="H213" i="10"/>
  <c r="I213" i="10" s="1"/>
  <c r="H210" i="10"/>
  <c r="I210" i="10" s="1"/>
  <c r="H207" i="10"/>
  <c r="I207" i="10" s="1"/>
  <c r="H204" i="10"/>
  <c r="I204" i="10" s="1"/>
  <c r="H201" i="10"/>
  <c r="I201" i="10" s="1"/>
  <c r="H198" i="10"/>
  <c r="I198" i="10" s="1"/>
  <c r="H195" i="10"/>
  <c r="I195" i="10" s="1"/>
  <c r="H190" i="10"/>
  <c r="I190" i="10" s="1"/>
  <c r="L291" i="10"/>
  <c r="M291" i="10" s="1"/>
  <c r="O291" i="10" s="1"/>
  <c r="H287" i="10"/>
  <c r="I287" i="10" s="1"/>
  <c r="H284" i="10"/>
  <c r="I284" i="10" s="1"/>
  <c r="H281" i="10"/>
  <c r="I281" i="10" s="1"/>
  <c r="H278" i="10"/>
  <c r="I278" i="10" s="1"/>
  <c r="L288" i="10"/>
  <c r="M288" i="10" s="1"/>
  <c r="O288" i="10" s="1"/>
  <c r="L285" i="10"/>
  <c r="M285" i="10" s="1"/>
  <c r="O285" i="10" s="1"/>
  <c r="L282" i="10"/>
  <c r="M282" i="10" s="1"/>
  <c r="O282" i="10" s="1"/>
  <c r="L279" i="10"/>
  <c r="M279" i="10" s="1"/>
  <c r="O279" i="10" s="1"/>
  <c r="L276" i="10"/>
  <c r="M276" i="10" s="1"/>
  <c r="O276" i="10" s="1"/>
  <c r="H273" i="10"/>
  <c r="I273" i="10" s="1"/>
  <c r="H270" i="10"/>
  <c r="I270" i="10" s="1"/>
  <c r="H267" i="10"/>
  <c r="I267" i="10" s="1"/>
  <c r="H264" i="10"/>
  <c r="I264" i="10" s="1"/>
  <c r="H261" i="10"/>
  <c r="I261" i="10" s="1"/>
  <c r="H258" i="10"/>
  <c r="I258" i="10" s="1"/>
  <c r="H255" i="10"/>
  <c r="I255" i="10" s="1"/>
  <c r="H252" i="10"/>
  <c r="I252" i="10" s="1"/>
  <c r="H249" i="10"/>
  <c r="I249" i="10" s="1"/>
  <c r="H246" i="10"/>
  <c r="I246" i="10" s="1"/>
  <c r="H243" i="10"/>
  <c r="I243" i="10" s="1"/>
  <c r="H240" i="10"/>
  <c r="I240" i="10" s="1"/>
  <c r="H237" i="10"/>
  <c r="I237" i="10" s="1"/>
  <c r="L218" i="10"/>
  <c r="M218" i="10" s="1"/>
  <c r="O218" i="10" s="1"/>
  <c r="L200" i="10"/>
  <c r="M200" i="10" s="1"/>
  <c r="O200" i="10" s="1"/>
  <c r="L193" i="10"/>
  <c r="M193" i="10" s="1"/>
  <c r="O193" i="10" s="1"/>
  <c r="L166" i="10"/>
  <c r="M166" i="10" s="1"/>
  <c r="O166" i="10" s="1"/>
  <c r="P166" i="10" s="1"/>
  <c r="L164" i="10"/>
  <c r="M164" i="10" s="1"/>
  <c r="O164" i="10" s="1"/>
  <c r="L159" i="10"/>
  <c r="M159" i="10" s="1"/>
  <c r="O159" i="10" s="1"/>
  <c r="L142" i="10"/>
  <c r="M142" i="10" s="1"/>
  <c r="O142" i="10" s="1"/>
  <c r="H139" i="10"/>
  <c r="I139" i="10" s="1"/>
  <c r="L137" i="10"/>
  <c r="M137" i="10" s="1"/>
  <c r="O137" i="10" s="1"/>
  <c r="L132" i="10"/>
  <c r="M132" i="10" s="1"/>
  <c r="O132" i="10" s="1"/>
  <c r="L129" i="10"/>
  <c r="M129" i="10" s="1"/>
  <c r="O129" i="10" s="1"/>
  <c r="L124" i="10"/>
  <c r="M124" i="10" s="1"/>
  <c r="O124" i="10" s="1"/>
  <c r="L121" i="10"/>
  <c r="M121" i="10" s="1"/>
  <c r="O121" i="10" s="1"/>
  <c r="H118" i="10"/>
  <c r="I118" i="10" s="1"/>
  <c r="L109" i="10"/>
  <c r="M109" i="10" s="1"/>
  <c r="O109" i="10" s="1"/>
  <c r="L106" i="10"/>
  <c r="M106" i="10" s="1"/>
  <c r="O106" i="10" s="1"/>
  <c r="P106" i="10" s="1"/>
  <c r="L94" i="10"/>
  <c r="M94" i="10" s="1"/>
  <c r="O94" i="10" s="1"/>
  <c r="L86" i="10"/>
  <c r="M86" i="10" s="1"/>
  <c r="O86" i="10" s="1"/>
  <c r="P86" i="10" s="1"/>
  <c r="L68" i="10"/>
  <c r="M68" i="10" s="1"/>
  <c r="O68" i="10" s="1"/>
  <c r="L226" i="10"/>
  <c r="M226" i="10" s="1"/>
  <c r="O226" i="10" s="1"/>
  <c r="L215" i="10"/>
  <c r="M215" i="10" s="1"/>
  <c r="O215" i="10" s="1"/>
  <c r="H230" i="10"/>
  <c r="I230" i="10" s="1"/>
  <c r="L212" i="10"/>
  <c r="M212" i="10" s="1"/>
  <c r="O212" i="10" s="1"/>
  <c r="L202" i="10"/>
  <c r="M202" i="10" s="1"/>
  <c r="O202" i="10" s="1"/>
  <c r="H193" i="10"/>
  <c r="I193" i="10" s="1"/>
  <c r="H187" i="10"/>
  <c r="I187" i="10" s="1"/>
  <c r="L183" i="10"/>
  <c r="M183" i="10" s="1"/>
  <c r="O183" i="10" s="1"/>
  <c r="H178" i="10"/>
  <c r="I178" i="10" s="1"/>
  <c r="H174" i="10"/>
  <c r="I174" i="10" s="1"/>
  <c r="H171" i="10"/>
  <c r="I171" i="10" s="1"/>
  <c r="L209" i="10"/>
  <c r="M209" i="10" s="1"/>
  <c r="O209" i="10" s="1"/>
  <c r="L197" i="10"/>
  <c r="M197" i="10" s="1"/>
  <c r="O197" i="10" s="1"/>
  <c r="H185" i="10"/>
  <c r="I185" i="10" s="1"/>
  <c r="L181" i="10"/>
  <c r="M181" i="10" s="1"/>
  <c r="O181" i="10" s="1"/>
  <c r="L172" i="10"/>
  <c r="M172" i="10" s="1"/>
  <c r="O172" i="10" s="1"/>
  <c r="L169" i="10"/>
  <c r="M169" i="10" s="1"/>
  <c r="O169" i="10" s="1"/>
  <c r="L220" i="10"/>
  <c r="M220" i="10" s="1"/>
  <c r="O220" i="10" s="1"/>
  <c r="L217" i="10"/>
  <c r="M217" i="10" s="1"/>
  <c r="O217" i="10" s="1"/>
  <c r="L214" i="10"/>
  <c r="M214" i="10" s="1"/>
  <c r="O214" i="10" s="1"/>
  <c r="L206" i="10"/>
  <c r="M206" i="10" s="1"/>
  <c r="O206" i="10" s="1"/>
  <c r="L186" i="10"/>
  <c r="M186" i="10" s="1"/>
  <c r="O186" i="10" s="1"/>
  <c r="H181" i="10"/>
  <c r="I181" i="10" s="1"/>
  <c r="L177" i="10"/>
  <c r="M177" i="10" s="1"/>
  <c r="O177" i="10" s="1"/>
  <c r="H172" i="10"/>
  <c r="I172" i="10" s="1"/>
  <c r="H169" i="10"/>
  <c r="I169" i="10" s="1"/>
  <c r="H162" i="10"/>
  <c r="I162" i="10" s="1"/>
  <c r="L155" i="10"/>
  <c r="M155" i="10" s="1"/>
  <c r="O155" i="10" s="1"/>
  <c r="L152" i="10"/>
  <c r="M152" i="10" s="1"/>
  <c r="O152" i="10" s="1"/>
  <c r="P152" i="10" s="1"/>
  <c r="L150" i="10"/>
  <c r="M150" i="10" s="1"/>
  <c r="O150" i="10" s="1"/>
  <c r="H147" i="10"/>
  <c r="I147" i="10" s="1"/>
  <c r="H115" i="10"/>
  <c r="I115" i="10" s="1"/>
  <c r="H102" i="10"/>
  <c r="I102" i="10" s="1"/>
  <c r="H99" i="10"/>
  <c r="I99" i="10" s="1"/>
  <c r="H92" i="10"/>
  <c r="I92" i="10" s="1"/>
  <c r="L77" i="10"/>
  <c r="M77" i="10" s="1"/>
  <c r="O77" i="10" s="1"/>
  <c r="H74" i="10"/>
  <c r="I74" i="10" s="1"/>
  <c r="H71" i="10"/>
  <c r="I71" i="10" s="1"/>
  <c r="L211" i="10"/>
  <c r="M211" i="10" s="1"/>
  <c r="O211" i="10" s="1"/>
  <c r="L194" i="10"/>
  <c r="M194" i="10" s="1"/>
  <c r="O194" i="10" s="1"/>
  <c r="H188" i="10"/>
  <c r="I188" i="10" s="1"/>
  <c r="L184" i="10"/>
  <c r="M184" i="10" s="1"/>
  <c r="O184" i="10" s="1"/>
  <c r="H179" i="10"/>
  <c r="I179" i="10" s="1"/>
  <c r="H175" i="10"/>
  <c r="I175" i="10" s="1"/>
  <c r="L208" i="10"/>
  <c r="M208" i="10" s="1"/>
  <c r="O208" i="10" s="1"/>
  <c r="L196" i="10"/>
  <c r="M196" i="10" s="1"/>
  <c r="O196" i="10" s="1"/>
  <c r="L223" i="10"/>
  <c r="M223" i="10" s="1"/>
  <c r="O223" i="10" s="1"/>
  <c r="L191" i="10"/>
  <c r="M191" i="10" s="1"/>
  <c r="O191" i="10" s="1"/>
  <c r="H184" i="10"/>
  <c r="I184" i="10" s="1"/>
  <c r="L180" i="10"/>
  <c r="M180" i="10" s="1"/>
  <c r="O180" i="10" s="1"/>
  <c r="H173" i="10"/>
  <c r="I173" i="10" s="1"/>
  <c r="H170" i="10"/>
  <c r="I170" i="10" s="1"/>
  <c r="L156" i="10"/>
  <c r="M156" i="10" s="1"/>
  <c r="O156" i="10" s="1"/>
  <c r="L153" i="10"/>
  <c r="M153" i="10" s="1"/>
  <c r="O153" i="10" s="1"/>
  <c r="H148" i="10"/>
  <c r="I148" i="10" s="1"/>
  <c r="H141" i="10"/>
  <c r="I141" i="10" s="1"/>
  <c r="L116" i="10"/>
  <c r="M116" i="10" s="1"/>
  <c r="O116" i="10" s="1"/>
  <c r="P116" i="10" s="1"/>
  <c r="H113" i="10"/>
  <c r="I113" i="10" s="1"/>
  <c r="L104" i="10"/>
  <c r="M104" i="10" s="1"/>
  <c r="O104" i="10" s="1"/>
  <c r="H100" i="10"/>
  <c r="I100" i="10" s="1"/>
  <c r="L205" i="10"/>
  <c r="M205" i="10" s="1"/>
  <c r="O205" i="10" s="1"/>
  <c r="L187" i="10"/>
  <c r="M187" i="10" s="1"/>
  <c r="O187" i="10" s="1"/>
  <c r="H182" i="10"/>
  <c r="I182" i="10" s="1"/>
  <c r="L178" i="10"/>
  <c r="M178" i="10" s="1"/>
  <c r="O178" i="10" s="1"/>
  <c r="L171" i="10"/>
  <c r="M171" i="10" s="1"/>
  <c r="O171" i="10" s="1"/>
  <c r="L168" i="10"/>
  <c r="M168" i="10" s="1"/>
  <c r="O168" i="10" s="1"/>
  <c r="P168" i="10" s="1"/>
  <c r="L161" i="10"/>
  <c r="M161" i="10" s="1"/>
  <c r="O161" i="10" s="1"/>
  <c r="H158" i="10"/>
  <c r="I158" i="10" s="1"/>
  <c r="L151" i="10"/>
  <c r="M151" i="10" s="1"/>
  <c r="O151" i="10" s="1"/>
  <c r="L146" i="10"/>
  <c r="M146" i="10" s="1"/>
  <c r="O146" i="10" s="1"/>
  <c r="P146" i="10" s="1"/>
  <c r="L144" i="10"/>
  <c r="M144" i="10" s="1"/>
  <c r="O144" i="10" s="1"/>
  <c r="H136" i="10"/>
  <c r="I136" i="10" s="1"/>
  <c r="H131" i="10"/>
  <c r="I131" i="10" s="1"/>
  <c r="H126" i="10"/>
  <c r="I126" i="10" s="1"/>
  <c r="H123" i="10"/>
  <c r="I123" i="10" s="1"/>
  <c r="H120" i="10"/>
  <c r="I120" i="10" s="1"/>
  <c r="L114" i="10"/>
  <c r="M114" i="10" s="1"/>
  <c r="O114" i="10" s="1"/>
  <c r="H111" i="10"/>
  <c r="I111" i="10" s="1"/>
  <c r="H108" i="10"/>
  <c r="I108" i="10" s="1"/>
  <c r="L101" i="10"/>
  <c r="M101" i="10" s="1"/>
  <c r="O101" i="10" s="1"/>
  <c r="L98" i="10"/>
  <c r="M98" i="10" s="1"/>
  <c r="O98" i="10" s="1"/>
  <c r="P98" i="10" s="1"/>
  <c r="L91" i="10"/>
  <c r="M91" i="10" s="1"/>
  <c r="O91" i="10" s="1"/>
  <c r="L203" i="10"/>
  <c r="M203" i="10" s="1"/>
  <c r="O203" i="10" s="1"/>
  <c r="H157" i="10"/>
  <c r="H150" i="10"/>
  <c r="I150" i="10" s="1"/>
  <c r="L147" i="10"/>
  <c r="M147" i="10" s="1"/>
  <c r="O147" i="10" s="1"/>
  <c r="L135" i="10"/>
  <c r="M135" i="10" s="1"/>
  <c r="O135" i="10" s="1"/>
  <c r="P135" i="10" s="1"/>
  <c r="L122" i="10"/>
  <c r="M122" i="10" s="1"/>
  <c r="O122" i="10" s="1"/>
  <c r="L108" i="10"/>
  <c r="M108" i="10" s="1"/>
  <c r="O108" i="10" s="1"/>
  <c r="H90" i="10"/>
  <c r="I90" i="10" s="1"/>
  <c r="H82" i="10"/>
  <c r="I82" i="10" s="1"/>
  <c r="L62" i="10"/>
  <c r="M62" i="10" s="1"/>
  <c r="O62" i="10" s="1"/>
  <c r="L59" i="10"/>
  <c r="M59" i="10" s="1"/>
  <c r="O59" i="10" s="1"/>
  <c r="H56" i="10"/>
  <c r="I56" i="10" s="1"/>
  <c r="L42" i="10"/>
  <c r="M42" i="10" s="1"/>
  <c r="O42" i="10" s="1"/>
  <c r="L39" i="10"/>
  <c r="M39" i="10" s="1"/>
  <c r="O39" i="10" s="1"/>
  <c r="P39" i="10" s="1"/>
  <c r="L37" i="10"/>
  <c r="M37" i="10" s="1"/>
  <c r="O37" i="10" s="1"/>
  <c r="L34" i="10"/>
  <c r="M34" i="10" s="1"/>
  <c r="O34" i="10" s="1"/>
  <c r="L31" i="10"/>
  <c r="M31" i="10" s="1"/>
  <c r="O31" i="10" s="1"/>
  <c r="L28" i="10"/>
  <c r="M28" i="10" s="1"/>
  <c r="O28" i="10" s="1"/>
  <c r="L25" i="10"/>
  <c r="M25" i="10" s="1"/>
  <c r="O25" i="10" s="1"/>
  <c r="L22" i="10"/>
  <c r="M22" i="10" s="1"/>
  <c r="O22" i="10" s="1"/>
  <c r="L17" i="10"/>
  <c r="M17" i="10" s="1"/>
  <c r="O17" i="10" s="1"/>
  <c r="L14" i="10"/>
  <c r="H159" i="10"/>
  <c r="I159" i="10" s="1"/>
  <c r="L126" i="10"/>
  <c r="M126" i="10" s="1"/>
  <c r="O126" i="10" s="1"/>
  <c r="L120" i="10"/>
  <c r="M120" i="10" s="1"/>
  <c r="O120" i="10" s="1"/>
  <c r="L112" i="10"/>
  <c r="M112" i="10" s="1"/>
  <c r="O112" i="10" s="1"/>
  <c r="P112" i="10" s="1"/>
  <c r="H110" i="10"/>
  <c r="I110" i="10" s="1"/>
  <c r="H101" i="10"/>
  <c r="I101" i="10" s="1"/>
  <c r="L188" i="10"/>
  <c r="M188" i="10" s="1"/>
  <c r="O188" i="10" s="1"/>
  <c r="L176" i="10"/>
  <c r="M176" i="10" s="1"/>
  <c r="O176" i="10" s="1"/>
  <c r="P176" i="10" s="1"/>
  <c r="L154" i="10"/>
  <c r="M154" i="10" s="1"/>
  <c r="O154" i="10" s="1"/>
  <c r="L139" i="10"/>
  <c r="M139" i="10" s="1"/>
  <c r="O139" i="10" s="1"/>
  <c r="H137" i="10"/>
  <c r="I137" i="10" s="1"/>
  <c r="L130" i="10"/>
  <c r="M130" i="10" s="1"/>
  <c r="O130" i="10" s="1"/>
  <c r="H124" i="10"/>
  <c r="I124" i="10" s="1"/>
  <c r="H122" i="10"/>
  <c r="I122" i="10" s="1"/>
  <c r="H103" i="10"/>
  <c r="I103" i="10" s="1"/>
  <c r="H161" i="10"/>
  <c r="I161" i="10" s="1"/>
  <c r="L149" i="10"/>
  <c r="M149" i="10" s="1"/>
  <c r="O149" i="10" s="1"/>
  <c r="P149" i="10" s="1"/>
  <c r="H144" i="10"/>
  <c r="I144" i="10" s="1"/>
  <c r="L128" i="10"/>
  <c r="M128" i="10" s="1"/>
  <c r="O128" i="10" s="1"/>
  <c r="P128" i="10" s="1"/>
  <c r="L117" i="10"/>
  <c r="M117" i="10" s="1"/>
  <c r="O117" i="10" s="1"/>
  <c r="P117" i="10" s="1"/>
  <c r="L105" i="10"/>
  <c r="M105" i="10" s="1"/>
  <c r="O105" i="10" s="1"/>
  <c r="P105" i="10" s="1"/>
  <c r="L95" i="10"/>
  <c r="M95" i="10" s="1"/>
  <c r="O95" i="10" s="1"/>
  <c r="L165" i="10"/>
  <c r="M165" i="10" s="1"/>
  <c r="O165" i="10" s="1"/>
  <c r="L163" i="10"/>
  <c r="M163" i="10" s="1"/>
  <c r="O163" i="10" s="1"/>
  <c r="H156" i="10"/>
  <c r="I156" i="10" s="1"/>
  <c r="L141" i="10"/>
  <c r="M141" i="10" s="1"/>
  <c r="O141" i="10" s="1"/>
  <c r="L134" i="10"/>
  <c r="M134" i="10" s="1"/>
  <c r="O134" i="10" s="1"/>
  <c r="H132" i="10"/>
  <c r="I132" i="10" s="1"/>
  <c r="H130" i="10"/>
  <c r="I130" i="10" s="1"/>
  <c r="H114" i="10"/>
  <c r="I114" i="10" s="1"/>
  <c r="L175" i="10"/>
  <c r="M175" i="10" s="1"/>
  <c r="O175" i="10" s="1"/>
  <c r="H154" i="10"/>
  <c r="I154" i="10" s="1"/>
  <c r="L107" i="10"/>
  <c r="M107" i="10" s="1"/>
  <c r="O107" i="10" s="1"/>
  <c r="L100" i="10"/>
  <c r="M100" i="10" s="1"/>
  <c r="O100" i="10" s="1"/>
  <c r="L179" i="10"/>
  <c r="M179" i="10" s="1"/>
  <c r="O179" i="10" s="1"/>
  <c r="L167" i="10"/>
  <c r="M167" i="10" s="1"/>
  <c r="O167" i="10" s="1"/>
  <c r="L158" i="10"/>
  <c r="M158" i="10" s="1"/>
  <c r="O158" i="10" s="1"/>
  <c r="L127" i="10"/>
  <c r="M127" i="10" s="1"/>
  <c r="O127" i="10" s="1"/>
  <c r="L125" i="10"/>
  <c r="M125" i="10" s="1"/>
  <c r="O125" i="10" s="1"/>
  <c r="L119" i="10"/>
  <c r="M119" i="10" s="1"/>
  <c r="O119" i="10" s="1"/>
  <c r="P119" i="10" s="1"/>
  <c r="L111" i="10"/>
  <c r="M111" i="10" s="1"/>
  <c r="O111" i="10" s="1"/>
  <c r="L102" i="10"/>
  <c r="M102" i="10" s="1"/>
  <c r="O102" i="10" s="1"/>
  <c r="L75" i="10"/>
  <c r="M75" i="10" s="1"/>
  <c r="O75" i="10" s="1"/>
  <c r="H70" i="10"/>
  <c r="I70" i="10" s="1"/>
  <c r="L52" i="10"/>
  <c r="M52" i="10" s="1"/>
  <c r="O52" i="10" s="1"/>
  <c r="L49" i="10"/>
  <c r="M49" i="10" s="1"/>
  <c r="O49" i="10" s="1"/>
  <c r="H46" i="10"/>
  <c r="I46" i="10" s="1"/>
  <c r="H20" i="10"/>
  <c r="I20" i="10" s="1"/>
  <c r="L160" i="10"/>
  <c r="M160" i="10" s="1"/>
  <c r="O160" i="10" s="1"/>
  <c r="P160" i="10" s="1"/>
  <c r="L148" i="10"/>
  <c r="M148" i="10" s="1"/>
  <c r="O148" i="10" s="1"/>
  <c r="L143" i="10"/>
  <c r="M143" i="10" s="1"/>
  <c r="O143" i="10" s="1"/>
  <c r="P143" i="10" s="1"/>
  <c r="L138" i="10"/>
  <c r="M138" i="10" s="1"/>
  <c r="O138" i="10" s="1"/>
  <c r="P138" i="10" s="1"/>
  <c r="L136" i="10"/>
  <c r="M136" i="10" s="1"/>
  <c r="O136" i="10" s="1"/>
  <c r="L123" i="10"/>
  <c r="M123" i="10" s="1"/>
  <c r="O123" i="10" s="1"/>
  <c r="H109" i="10"/>
  <c r="I109" i="10" s="1"/>
  <c r="H107" i="10"/>
  <c r="I107" i="10" s="1"/>
  <c r="H104" i="10"/>
  <c r="I104" i="10" s="1"/>
  <c r="L97" i="10"/>
  <c r="M97" i="10" s="1"/>
  <c r="O97" i="10" s="1"/>
  <c r="P97" i="10" s="1"/>
  <c r="L182" i="10"/>
  <c r="M182" i="10" s="1"/>
  <c r="O182" i="10" s="1"/>
  <c r="H167" i="10"/>
  <c r="I167" i="10" s="1"/>
  <c r="L162" i="10"/>
  <c r="M162" i="10" s="1"/>
  <c r="O162" i="10" s="1"/>
  <c r="H138" i="10"/>
  <c r="L133" i="10"/>
  <c r="M133" i="10" s="1"/>
  <c r="O133" i="10" s="1"/>
  <c r="H125" i="10"/>
  <c r="I125" i="10" s="1"/>
  <c r="H121" i="10"/>
  <c r="I121" i="10" s="1"/>
  <c r="L113" i="10"/>
  <c r="M113" i="10" s="1"/>
  <c r="O113" i="10" s="1"/>
  <c r="L199" i="10"/>
  <c r="M199" i="10" s="1"/>
  <c r="O199" i="10" s="1"/>
  <c r="L189" i="10"/>
  <c r="M189" i="10" s="1"/>
  <c r="O189" i="10" s="1"/>
  <c r="L170" i="10"/>
  <c r="M170" i="10" s="1"/>
  <c r="O170" i="10" s="1"/>
  <c r="H153" i="10"/>
  <c r="I153" i="10" s="1"/>
  <c r="L145" i="10"/>
  <c r="M145" i="10" s="1"/>
  <c r="O145" i="10" s="1"/>
  <c r="L140" i="10"/>
  <c r="M140" i="10" s="1"/>
  <c r="O140" i="10" s="1"/>
  <c r="P140" i="10" s="1"/>
  <c r="L131" i="10"/>
  <c r="M131" i="10" s="1"/>
  <c r="O131" i="10" s="1"/>
  <c r="L115" i="10"/>
  <c r="M115" i="10" s="1"/>
  <c r="O115" i="10" s="1"/>
  <c r="L92" i="10"/>
  <c r="M92" i="10" s="1"/>
  <c r="O92" i="10" s="1"/>
  <c r="L185" i="10"/>
  <c r="M185" i="10" s="1"/>
  <c r="O185" i="10" s="1"/>
  <c r="H140" i="10"/>
  <c r="H133" i="10"/>
  <c r="I133" i="10" s="1"/>
  <c r="H129" i="10"/>
  <c r="I129" i="10" s="1"/>
  <c r="L118" i="10"/>
  <c r="M118" i="10" s="1"/>
  <c r="O118" i="10" s="1"/>
  <c r="L99" i="10"/>
  <c r="M99" i="10" s="1"/>
  <c r="O99" i="10" s="1"/>
  <c r="L84" i="10"/>
  <c r="M84" i="10" s="1"/>
  <c r="O84" i="10" s="1"/>
  <c r="P84" i="10" s="1"/>
  <c r="H73" i="10"/>
  <c r="I73" i="10" s="1"/>
  <c r="L69" i="10"/>
  <c r="M69" i="10" s="1"/>
  <c r="O69" i="10" s="1"/>
  <c r="P69" i="10" s="1"/>
  <c r="H64" i="10"/>
  <c r="I64" i="10" s="1"/>
  <c r="L53" i="10"/>
  <c r="M53" i="10" s="1"/>
  <c r="O53" i="10" s="1"/>
  <c r="L50" i="10"/>
  <c r="M50" i="10" s="1"/>
  <c r="O50" i="10" s="1"/>
  <c r="L47" i="10"/>
  <c r="M47" i="10" s="1"/>
  <c r="O47" i="10" s="1"/>
  <c r="P47" i="10" s="1"/>
  <c r="L173" i="10"/>
  <c r="M173" i="10" s="1"/>
  <c r="O173" i="10" s="1"/>
  <c r="H164" i="10"/>
  <c r="I164" i="10" s="1"/>
  <c r="L157" i="10"/>
  <c r="M157" i="10" s="1"/>
  <c r="O157" i="10" s="1"/>
  <c r="P157" i="10" s="1"/>
  <c r="H155" i="10"/>
  <c r="I155" i="10" s="1"/>
  <c r="L110" i="10"/>
  <c r="M110" i="10" s="1"/>
  <c r="O110" i="10" s="1"/>
  <c r="L96" i="10"/>
  <c r="M96" i="10" s="1"/>
  <c r="O96" i="10" s="1"/>
  <c r="H94" i="10"/>
  <c r="I94" i="10" s="1"/>
  <c r="H88" i="10"/>
  <c r="I88" i="10" s="1"/>
  <c r="H67" i="10"/>
  <c r="I67" i="10" s="1"/>
  <c r="H61" i="10"/>
  <c r="I61" i="10" s="1"/>
  <c r="H58" i="10"/>
  <c r="I58" i="10" s="1"/>
  <c r="H44" i="10"/>
  <c r="I44" i="10" s="1"/>
  <c r="H41" i="10"/>
  <c r="I41" i="10" s="1"/>
  <c r="H36" i="10"/>
  <c r="I36" i="10" s="1"/>
  <c r="H33" i="10"/>
  <c r="I33" i="10" s="1"/>
  <c r="H30" i="10"/>
  <c r="I30" i="10" s="1"/>
  <c r="H27" i="10"/>
  <c r="I27" i="10" s="1"/>
  <c r="H24" i="10"/>
  <c r="I24" i="10" s="1"/>
  <c r="L19" i="10"/>
  <c r="M19" i="10" s="1"/>
  <c r="O19" i="10" s="1"/>
  <c r="P19" i="10" s="1"/>
  <c r="H16" i="10"/>
  <c r="I16" i="10" s="1"/>
  <c r="L90" i="10"/>
  <c r="M90" i="10" s="1"/>
  <c r="O90" i="10" s="1"/>
  <c r="L87" i="10"/>
  <c r="M87" i="10" s="1"/>
  <c r="O87" i="10" s="1"/>
  <c r="H53" i="10"/>
  <c r="I53" i="10" s="1"/>
  <c r="H49" i="10"/>
  <c r="I49" i="10" s="1"/>
  <c r="L46" i="10"/>
  <c r="M46" i="10" s="1"/>
  <c r="O46" i="10" s="1"/>
  <c r="L40" i="10"/>
  <c r="M40" i="10" s="1"/>
  <c r="O40" i="10" s="1"/>
  <c r="L81" i="10"/>
  <c r="M81" i="10" s="1"/>
  <c r="O81" i="10" s="1"/>
  <c r="P81" i="10" s="1"/>
  <c r="L76" i="10"/>
  <c r="M76" i="10" s="1"/>
  <c r="O76" i="10" s="1"/>
  <c r="P76" i="10" s="1"/>
  <c r="L71" i="10"/>
  <c r="M71" i="10" s="1"/>
  <c r="O71" i="10" s="1"/>
  <c r="H51" i="10"/>
  <c r="I51" i="10" s="1"/>
  <c r="L44" i="10"/>
  <c r="M44" i="10" s="1"/>
  <c r="O44" i="10" s="1"/>
  <c r="H17" i="10"/>
  <c r="I17" i="10" s="1"/>
  <c r="H15" i="10"/>
  <c r="I15" i="10" s="1"/>
  <c r="D9" i="4"/>
  <c r="I9" i="5" s="1"/>
  <c r="L93" i="10"/>
  <c r="M93" i="10" s="1"/>
  <c r="O93" i="10" s="1"/>
  <c r="H87" i="10"/>
  <c r="I87" i="10" s="1"/>
  <c r="L57" i="10"/>
  <c r="M57" i="10" s="1"/>
  <c r="O57" i="10" s="1"/>
  <c r="P57" i="10" s="1"/>
  <c r="H42" i="10"/>
  <c r="I42" i="10" s="1"/>
  <c r="H40" i="10"/>
  <c r="I40" i="10" s="1"/>
  <c r="L89" i="10"/>
  <c r="M89" i="10" s="1"/>
  <c r="O89" i="10" s="1"/>
  <c r="P89" i="10" s="1"/>
  <c r="L83" i="10"/>
  <c r="M83" i="10" s="1"/>
  <c r="O83" i="10" s="1"/>
  <c r="L61" i="10"/>
  <c r="M61" i="10" s="1"/>
  <c r="O61" i="10" s="1"/>
  <c r="L48" i="10"/>
  <c r="M48" i="10" s="1"/>
  <c r="O48" i="10" s="1"/>
  <c r="L35" i="10"/>
  <c r="M35" i="10" s="1"/>
  <c r="O35" i="10" s="1"/>
  <c r="L29" i="10"/>
  <c r="M29" i="10" s="1"/>
  <c r="O29" i="10" s="1"/>
  <c r="L23" i="10"/>
  <c r="M23" i="10" s="1"/>
  <c r="O23" i="10" s="1"/>
  <c r="L80" i="10"/>
  <c r="M80" i="10" s="1"/>
  <c r="L73" i="10"/>
  <c r="M73" i="10" s="1"/>
  <c r="O73" i="10" s="1"/>
  <c r="L67" i="10"/>
  <c r="M67" i="10" s="1"/>
  <c r="O67" i="10" s="1"/>
  <c r="H65" i="10"/>
  <c r="I65" i="10" s="1"/>
  <c r="H59" i="10"/>
  <c r="I59" i="10" s="1"/>
  <c r="L33" i="10"/>
  <c r="M33" i="10" s="1"/>
  <c r="O33" i="10" s="1"/>
  <c r="L27" i="10"/>
  <c r="M27" i="10" s="1"/>
  <c r="O27" i="10" s="1"/>
  <c r="L21" i="10"/>
  <c r="M21" i="10" s="1"/>
  <c r="L70" i="10"/>
  <c r="M70" i="10" s="1"/>
  <c r="O70" i="10" s="1"/>
  <c r="L54" i="10"/>
  <c r="M54" i="10" s="1"/>
  <c r="O54" i="10" s="1"/>
  <c r="H50" i="10"/>
  <c r="I50" i="10" s="1"/>
  <c r="H37" i="10"/>
  <c r="I37" i="10" s="1"/>
  <c r="H35" i="10"/>
  <c r="I35" i="10" s="1"/>
  <c r="H31" i="10"/>
  <c r="I31" i="10" s="1"/>
  <c r="H29" i="10"/>
  <c r="I29" i="10" s="1"/>
  <c r="H25" i="10"/>
  <c r="I25" i="10" s="1"/>
  <c r="H23" i="10"/>
  <c r="I23" i="10" s="1"/>
  <c r="L18" i="10"/>
  <c r="M18" i="10" s="1"/>
  <c r="O18" i="10" s="1"/>
  <c r="L56" i="10"/>
  <c r="M56" i="10" s="1"/>
  <c r="O56" i="10" s="1"/>
  <c r="H48" i="10"/>
  <c r="I48" i="10" s="1"/>
  <c r="L43" i="10"/>
  <c r="M43" i="10" s="1"/>
  <c r="O43" i="10" s="1"/>
  <c r="L16" i="10"/>
  <c r="M16" i="10" s="1"/>
  <c r="O16" i="10" s="1"/>
  <c r="L85" i="10"/>
  <c r="M85" i="10" s="1"/>
  <c r="O85" i="10" s="1"/>
  <c r="H75" i="10"/>
  <c r="I75" i="10" s="1"/>
  <c r="L72" i="10"/>
  <c r="M72" i="10" s="1"/>
  <c r="O72" i="10" s="1"/>
  <c r="H52" i="10"/>
  <c r="I52" i="10" s="1"/>
  <c r="L41" i="10"/>
  <c r="M41" i="10" s="1"/>
  <c r="O41" i="10" s="1"/>
  <c r="H18" i="10"/>
  <c r="I18" i="10" s="1"/>
  <c r="H14" i="10"/>
  <c r="I14" i="10" s="1"/>
  <c r="L88" i="10"/>
  <c r="M88" i="10" s="1"/>
  <c r="O88" i="10" s="1"/>
  <c r="L64" i="10"/>
  <c r="M64" i="10" s="1"/>
  <c r="O64" i="10" s="1"/>
  <c r="L60" i="10"/>
  <c r="M60" i="10" s="1"/>
  <c r="O60" i="10" s="1"/>
  <c r="H54" i="10"/>
  <c r="I54" i="10" s="1"/>
  <c r="H43" i="10"/>
  <c r="I43" i="10" s="1"/>
  <c r="L20" i="10"/>
  <c r="M20" i="10" s="1"/>
  <c r="O20" i="10" s="1"/>
  <c r="H91" i="10"/>
  <c r="I91" i="10" s="1"/>
  <c r="H85" i="10"/>
  <c r="I85" i="10" s="1"/>
  <c r="L82" i="10"/>
  <c r="M82" i="10" s="1"/>
  <c r="O82" i="10" s="1"/>
  <c r="L74" i="10"/>
  <c r="M74" i="10" s="1"/>
  <c r="O74" i="10" s="1"/>
  <c r="L58" i="10"/>
  <c r="M58" i="10" s="1"/>
  <c r="O58" i="10" s="1"/>
  <c r="L32" i="10"/>
  <c r="M32" i="10" s="1"/>
  <c r="O32" i="10" s="1"/>
  <c r="L26" i="10"/>
  <c r="M26" i="10" s="1"/>
  <c r="O26" i="10" s="1"/>
  <c r="H95" i="10"/>
  <c r="I95" i="10" s="1"/>
  <c r="H77" i="10"/>
  <c r="I77" i="10" s="1"/>
  <c r="H72" i="10"/>
  <c r="I72" i="10" s="1"/>
  <c r="L66" i="10"/>
  <c r="M66" i="10" s="1"/>
  <c r="O66" i="10" s="1"/>
  <c r="P66" i="10" s="1"/>
  <c r="H62" i="10"/>
  <c r="I62" i="10" s="1"/>
  <c r="H60" i="10"/>
  <c r="I60" i="10" s="1"/>
  <c r="L51" i="10"/>
  <c r="M51" i="10" s="1"/>
  <c r="O51" i="10" s="1"/>
  <c r="L38" i="10"/>
  <c r="M38" i="10" s="1"/>
  <c r="O38" i="10" s="1"/>
  <c r="L36" i="10"/>
  <c r="M36" i="10" s="1"/>
  <c r="O36" i="10" s="1"/>
  <c r="L30" i="10"/>
  <c r="M30" i="10" s="1"/>
  <c r="O30" i="10" s="1"/>
  <c r="L24" i="10"/>
  <c r="M24" i="10" s="1"/>
  <c r="O24" i="10" s="1"/>
  <c r="H34" i="10"/>
  <c r="I34" i="10" s="1"/>
  <c r="H32" i="10"/>
  <c r="I32" i="10" s="1"/>
  <c r="H28" i="10"/>
  <c r="I28" i="10" s="1"/>
  <c r="H26" i="10"/>
  <c r="I26" i="10" s="1"/>
  <c r="H22" i="10"/>
  <c r="I22" i="10" s="1"/>
  <c r="L15" i="10"/>
  <c r="M15" i="10" s="1"/>
  <c r="O15" i="10" s="1"/>
  <c r="N443" i="1"/>
  <c r="O80" i="10"/>
  <c r="P80" i="10" s="1"/>
  <c r="N445" i="10"/>
  <c r="P64" i="1"/>
  <c r="P229" i="10"/>
  <c r="O425" i="1"/>
  <c r="P425" i="1" s="1"/>
  <c r="H440" i="1"/>
  <c r="I440" i="1" s="1"/>
  <c r="L437" i="1"/>
  <c r="M437" i="1" s="1"/>
  <c r="O437" i="1" s="1"/>
  <c r="P437" i="1" s="1"/>
  <c r="L431" i="1"/>
  <c r="M431" i="1" s="1"/>
  <c r="O431" i="1" s="1"/>
  <c r="H430" i="1"/>
  <c r="I430" i="1" s="1"/>
  <c r="L427" i="1"/>
  <c r="M427" i="1" s="1"/>
  <c r="O427" i="1" s="1"/>
  <c r="H426" i="1"/>
  <c r="I426" i="1" s="1"/>
  <c r="L419" i="1"/>
  <c r="M419" i="1" s="1"/>
  <c r="O419" i="1" s="1"/>
  <c r="H418" i="1"/>
  <c r="I418" i="1" s="1"/>
  <c r="L415" i="1"/>
  <c r="M415" i="1" s="1"/>
  <c r="O415" i="1" s="1"/>
  <c r="H414" i="1"/>
  <c r="I414" i="1" s="1"/>
  <c r="L411" i="1"/>
  <c r="M411" i="1" s="1"/>
  <c r="O411" i="1" s="1"/>
  <c r="H431" i="1"/>
  <c r="I431" i="1" s="1"/>
  <c r="L428" i="1"/>
  <c r="M428" i="1" s="1"/>
  <c r="O428" i="1" s="1"/>
  <c r="H427" i="1"/>
  <c r="I427" i="1" s="1"/>
  <c r="H419" i="1"/>
  <c r="I419" i="1" s="1"/>
  <c r="L416" i="1"/>
  <c r="M416" i="1" s="1"/>
  <c r="O416" i="1" s="1"/>
  <c r="H415" i="1"/>
  <c r="I415" i="1" s="1"/>
  <c r="L412" i="1"/>
  <c r="M412" i="1" s="1"/>
  <c r="O412" i="1" s="1"/>
  <c r="L442" i="1"/>
  <c r="M442" i="1" s="1"/>
  <c r="O442" i="1" s="1"/>
  <c r="H438" i="1"/>
  <c r="I438" i="1" s="1"/>
  <c r="L435" i="1"/>
  <c r="M435" i="1" s="1"/>
  <c r="O435" i="1" s="1"/>
  <c r="H434" i="1"/>
  <c r="I434" i="1" s="1"/>
  <c r="L409" i="1"/>
  <c r="M409" i="1" s="1"/>
  <c r="O409" i="1" s="1"/>
  <c r="H408" i="1"/>
  <c r="I408" i="1" s="1"/>
  <c r="L405" i="1"/>
  <c r="M405" i="1" s="1"/>
  <c r="O405" i="1" s="1"/>
  <c r="H404" i="1"/>
  <c r="I404" i="1" s="1"/>
  <c r="L401" i="1"/>
  <c r="M401" i="1" s="1"/>
  <c r="O401" i="1" s="1"/>
  <c r="H400" i="1"/>
  <c r="I400" i="1" s="1"/>
  <c r="L429" i="1"/>
  <c r="M429" i="1" s="1"/>
  <c r="O429" i="1" s="1"/>
  <c r="H428" i="1"/>
  <c r="I428" i="1" s="1"/>
  <c r="L417" i="1"/>
  <c r="M417" i="1" s="1"/>
  <c r="O417" i="1" s="1"/>
  <c r="H416" i="1"/>
  <c r="I416" i="1" s="1"/>
  <c r="L413" i="1"/>
  <c r="M413" i="1" s="1"/>
  <c r="O413" i="1" s="1"/>
  <c r="H412" i="1"/>
  <c r="I412" i="1" s="1"/>
  <c r="H442" i="1"/>
  <c r="I442" i="1" s="1"/>
  <c r="H435" i="1"/>
  <c r="I435" i="1" s="1"/>
  <c r="L410" i="1"/>
  <c r="M410" i="1" s="1"/>
  <c r="O410" i="1" s="1"/>
  <c r="H409" i="1"/>
  <c r="I409" i="1" s="1"/>
  <c r="L406" i="1"/>
  <c r="M406" i="1" s="1"/>
  <c r="O406" i="1" s="1"/>
  <c r="H405" i="1"/>
  <c r="I405" i="1" s="1"/>
  <c r="L402" i="1"/>
  <c r="M402" i="1" s="1"/>
  <c r="O402" i="1" s="1"/>
  <c r="H401" i="1"/>
  <c r="I401" i="1" s="1"/>
  <c r="L398" i="1"/>
  <c r="M398" i="1" s="1"/>
  <c r="O398" i="1" s="1"/>
  <c r="P398" i="1" s="1"/>
  <c r="L440" i="1"/>
  <c r="M440" i="1" s="1"/>
  <c r="O440" i="1" s="1"/>
  <c r="L430" i="1"/>
  <c r="M430" i="1" s="1"/>
  <c r="O430" i="1" s="1"/>
  <c r="H429" i="1"/>
  <c r="I429" i="1" s="1"/>
  <c r="L426" i="1"/>
  <c r="M426" i="1" s="1"/>
  <c r="O426" i="1" s="1"/>
  <c r="L418" i="1"/>
  <c r="M418" i="1" s="1"/>
  <c r="O418" i="1" s="1"/>
  <c r="H417" i="1"/>
  <c r="I417" i="1" s="1"/>
  <c r="L414" i="1"/>
  <c r="M414" i="1" s="1"/>
  <c r="O414" i="1" s="1"/>
  <c r="H413" i="1"/>
  <c r="I413" i="1" s="1"/>
  <c r="L433" i="1"/>
  <c r="M433" i="1" s="1"/>
  <c r="O433" i="1" s="1"/>
  <c r="P433" i="1" s="1"/>
  <c r="H410" i="1"/>
  <c r="I410" i="1" s="1"/>
  <c r="L407" i="1"/>
  <c r="M407" i="1" s="1"/>
  <c r="O407" i="1" s="1"/>
  <c r="H406" i="1"/>
  <c r="I406" i="1" s="1"/>
  <c r="L403" i="1"/>
  <c r="M403" i="1" s="1"/>
  <c r="O403" i="1" s="1"/>
  <c r="H402" i="1"/>
  <c r="I402" i="1" s="1"/>
  <c r="L399" i="1"/>
  <c r="M399" i="1" s="1"/>
  <c r="O399" i="1" s="1"/>
  <c r="L424" i="1"/>
  <c r="M424" i="1" s="1"/>
  <c r="O424" i="1" s="1"/>
  <c r="H422" i="1"/>
  <c r="I422" i="1" s="1"/>
  <c r="L386" i="1"/>
  <c r="M386" i="1" s="1"/>
  <c r="O386" i="1" s="1"/>
  <c r="H424" i="1"/>
  <c r="I424" i="1" s="1"/>
  <c r="H386" i="1"/>
  <c r="I386" i="1" s="1"/>
  <c r="H303" i="1"/>
  <c r="I303" i="1" s="1"/>
  <c r="L300" i="1"/>
  <c r="M300" i="1" s="1"/>
  <c r="O300" i="1" s="1"/>
  <c r="L393" i="1"/>
  <c r="M393" i="1" s="1"/>
  <c r="O393" i="1" s="1"/>
  <c r="L389" i="1"/>
  <c r="M389" i="1" s="1"/>
  <c r="O389" i="1" s="1"/>
  <c r="L384" i="1"/>
  <c r="M384" i="1" s="1"/>
  <c r="O384" i="1" s="1"/>
  <c r="L382" i="1"/>
  <c r="M382" i="1" s="1"/>
  <c r="O382" i="1" s="1"/>
  <c r="H381" i="1"/>
  <c r="I381" i="1" s="1"/>
  <c r="L378" i="1"/>
  <c r="M378" i="1" s="1"/>
  <c r="O378" i="1" s="1"/>
  <c r="L375" i="1"/>
  <c r="M375" i="1" s="1"/>
  <c r="O375" i="1" s="1"/>
  <c r="H374" i="1"/>
  <c r="I374" i="1" s="1"/>
  <c r="L371" i="1"/>
  <c r="M371" i="1" s="1"/>
  <c r="O371" i="1" s="1"/>
  <c r="H370" i="1"/>
  <c r="I370" i="1" s="1"/>
  <c r="L367" i="1"/>
  <c r="M367" i="1" s="1"/>
  <c r="O367" i="1" s="1"/>
  <c r="H366" i="1"/>
  <c r="I366" i="1" s="1"/>
  <c r="L363" i="1"/>
  <c r="M363" i="1" s="1"/>
  <c r="O363" i="1" s="1"/>
  <c r="H362" i="1"/>
  <c r="I362" i="1" s="1"/>
  <c r="L359" i="1"/>
  <c r="M359" i="1" s="1"/>
  <c r="O359" i="1" s="1"/>
  <c r="H358" i="1"/>
  <c r="I358" i="1" s="1"/>
  <c r="L355" i="1"/>
  <c r="M355" i="1" s="1"/>
  <c r="O355" i="1" s="1"/>
  <c r="H354" i="1"/>
  <c r="I354" i="1" s="1"/>
  <c r="L351" i="1"/>
  <c r="M351" i="1" s="1"/>
  <c r="O351" i="1" s="1"/>
  <c r="H350" i="1"/>
  <c r="I350" i="1" s="1"/>
  <c r="L347" i="1"/>
  <c r="M347" i="1" s="1"/>
  <c r="O347" i="1" s="1"/>
  <c r="H346" i="1"/>
  <c r="I346" i="1" s="1"/>
  <c r="L343" i="1"/>
  <c r="M343" i="1" s="1"/>
  <c r="O343" i="1" s="1"/>
  <c r="H342" i="1"/>
  <c r="I342" i="1" s="1"/>
  <c r="L339" i="1"/>
  <c r="M339" i="1" s="1"/>
  <c r="O339" i="1" s="1"/>
  <c r="H338" i="1"/>
  <c r="I338" i="1" s="1"/>
  <c r="L335" i="1"/>
  <c r="M335" i="1" s="1"/>
  <c r="O335" i="1" s="1"/>
  <c r="H334" i="1"/>
  <c r="I334" i="1" s="1"/>
  <c r="L331" i="1"/>
  <c r="M331" i="1" s="1"/>
  <c r="O331" i="1" s="1"/>
  <c r="H330" i="1"/>
  <c r="I330" i="1" s="1"/>
  <c r="L327" i="1"/>
  <c r="M327" i="1" s="1"/>
  <c r="O327" i="1" s="1"/>
  <c r="H326" i="1"/>
  <c r="I326" i="1" s="1"/>
  <c r="L323" i="1"/>
  <c r="M323" i="1" s="1"/>
  <c r="O323" i="1" s="1"/>
  <c r="H322" i="1"/>
  <c r="I322" i="1" s="1"/>
  <c r="L319" i="1"/>
  <c r="M319" i="1" s="1"/>
  <c r="O319" i="1" s="1"/>
  <c r="H318" i="1"/>
  <c r="I318" i="1" s="1"/>
  <c r="L315" i="1"/>
  <c r="M315" i="1" s="1"/>
  <c r="O315" i="1" s="1"/>
  <c r="H314" i="1"/>
  <c r="I314" i="1" s="1"/>
  <c r="L311" i="1"/>
  <c r="M311" i="1" s="1"/>
  <c r="O311" i="1" s="1"/>
  <c r="H310" i="1"/>
  <c r="I310" i="1" s="1"/>
  <c r="L307" i="1"/>
  <c r="M307" i="1" s="1"/>
  <c r="O307" i="1" s="1"/>
  <c r="H306" i="1"/>
  <c r="I306" i="1" s="1"/>
  <c r="L304" i="1"/>
  <c r="M304" i="1" s="1"/>
  <c r="O304" i="1" s="1"/>
  <c r="L397" i="1"/>
  <c r="M397" i="1" s="1"/>
  <c r="O397" i="1" s="1"/>
  <c r="L395" i="1"/>
  <c r="M395" i="1" s="1"/>
  <c r="O395" i="1" s="1"/>
  <c r="L391" i="1"/>
  <c r="M391" i="1" s="1"/>
  <c r="O391" i="1" s="1"/>
  <c r="H384" i="1"/>
  <c r="I384" i="1" s="1"/>
  <c r="L421" i="1"/>
  <c r="M421" i="1" s="1"/>
  <c r="O421" i="1" s="1"/>
  <c r="H395" i="1"/>
  <c r="I395" i="1" s="1"/>
  <c r="H391" i="1"/>
  <c r="I391" i="1" s="1"/>
  <c r="L387" i="1"/>
  <c r="M387" i="1" s="1"/>
  <c r="O387" i="1" s="1"/>
  <c r="L432" i="1"/>
  <c r="M432" i="1" s="1"/>
  <c r="O432" i="1" s="1"/>
  <c r="L423" i="1"/>
  <c r="M423" i="1" s="1"/>
  <c r="O423" i="1" s="1"/>
  <c r="H421" i="1"/>
  <c r="I421" i="1" s="1"/>
  <c r="H393" i="1"/>
  <c r="I393" i="1" s="1"/>
  <c r="H389" i="1"/>
  <c r="I389" i="1" s="1"/>
  <c r="H382" i="1"/>
  <c r="I382" i="1" s="1"/>
  <c r="L379" i="1"/>
  <c r="M379" i="1" s="1"/>
  <c r="O379" i="1" s="1"/>
  <c r="H378" i="1"/>
  <c r="I378" i="1" s="1"/>
  <c r="L376" i="1"/>
  <c r="M376" i="1" s="1"/>
  <c r="O376" i="1" s="1"/>
  <c r="H375" i="1"/>
  <c r="I375" i="1" s="1"/>
  <c r="L372" i="1"/>
  <c r="M372" i="1" s="1"/>
  <c r="O372" i="1" s="1"/>
  <c r="H371" i="1"/>
  <c r="I371" i="1" s="1"/>
  <c r="L368" i="1"/>
  <c r="M368" i="1" s="1"/>
  <c r="O368" i="1" s="1"/>
  <c r="H367" i="1"/>
  <c r="I367" i="1" s="1"/>
  <c r="L364" i="1"/>
  <c r="M364" i="1" s="1"/>
  <c r="O364" i="1" s="1"/>
  <c r="H363" i="1"/>
  <c r="I363" i="1" s="1"/>
  <c r="L360" i="1"/>
  <c r="M360" i="1" s="1"/>
  <c r="O360" i="1" s="1"/>
  <c r="H359" i="1"/>
  <c r="I359" i="1" s="1"/>
  <c r="L356" i="1"/>
  <c r="M356" i="1" s="1"/>
  <c r="O356" i="1" s="1"/>
  <c r="H355" i="1"/>
  <c r="I355" i="1" s="1"/>
  <c r="L352" i="1"/>
  <c r="M352" i="1" s="1"/>
  <c r="O352" i="1" s="1"/>
  <c r="H351" i="1"/>
  <c r="I351" i="1" s="1"/>
  <c r="L348" i="1"/>
  <c r="M348" i="1" s="1"/>
  <c r="O348" i="1" s="1"/>
  <c r="H347" i="1"/>
  <c r="I347" i="1" s="1"/>
  <c r="L344" i="1"/>
  <c r="M344" i="1" s="1"/>
  <c r="O344" i="1" s="1"/>
  <c r="H343" i="1"/>
  <c r="I343" i="1" s="1"/>
  <c r="L340" i="1"/>
  <c r="M340" i="1" s="1"/>
  <c r="O340" i="1" s="1"/>
  <c r="H339" i="1"/>
  <c r="I339" i="1" s="1"/>
  <c r="L336" i="1"/>
  <c r="M336" i="1" s="1"/>
  <c r="O336" i="1" s="1"/>
  <c r="H335" i="1"/>
  <c r="I335" i="1" s="1"/>
  <c r="L332" i="1"/>
  <c r="M332" i="1" s="1"/>
  <c r="O332" i="1" s="1"/>
  <c r="H331" i="1"/>
  <c r="I331" i="1" s="1"/>
  <c r="L328" i="1"/>
  <c r="M328" i="1" s="1"/>
  <c r="O328" i="1" s="1"/>
  <c r="H327" i="1"/>
  <c r="I327" i="1" s="1"/>
  <c r="L324" i="1"/>
  <c r="M324" i="1" s="1"/>
  <c r="O324" i="1" s="1"/>
  <c r="H323" i="1"/>
  <c r="I323" i="1" s="1"/>
  <c r="L320" i="1"/>
  <c r="M320" i="1" s="1"/>
  <c r="O320" i="1" s="1"/>
  <c r="H319" i="1"/>
  <c r="I319" i="1" s="1"/>
  <c r="L316" i="1"/>
  <c r="M316" i="1" s="1"/>
  <c r="O316" i="1" s="1"/>
  <c r="H315" i="1"/>
  <c r="I315" i="1" s="1"/>
  <c r="L312" i="1"/>
  <c r="M312" i="1" s="1"/>
  <c r="O312" i="1" s="1"/>
  <c r="H311" i="1"/>
  <c r="I311" i="1" s="1"/>
  <c r="L308" i="1"/>
  <c r="M308" i="1" s="1"/>
  <c r="O308" i="1" s="1"/>
  <c r="H307" i="1"/>
  <c r="I307" i="1" s="1"/>
  <c r="L286" i="1"/>
  <c r="M286" i="1" s="1"/>
  <c r="O286" i="1" s="1"/>
  <c r="H285" i="1"/>
  <c r="I285" i="1" s="1"/>
  <c r="L282" i="1"/>
  <c r="M282" i="1" s="1"/>
  <c r="O282" i="1" s="1"/>
  <c r="H281" i="1"/>
  <c r="I281" i="1" s="1"/>
  <c r="L278" i="1"/>
  <c r="M278" i="1" s="1"/>
  <c r="O278" i="1" s="1"/>
  <c r="H277" i="1"/>
  <c r="I277" i="1" s="1"/>
  <c r="L274" i="1"/>
  <c r="M274" i="1" s="1"/>
  <c r="O274" i="1" s="1"/>
  <c r="L271" i="1"/>
  <c r="M271" i="1" s="1"/>
  <c r="O271" i="1" s="1"/>
  <c r="H270" i="1"/>
  <c r="I270" i="1" s="1"/>
  <c r="L267" i="1"/>
  <c r="M267" i="1" s="1"/>
  <c r="O267" i="1" s="1"/>
  <c r="H266" i="1"/>
  <c r="I266" i="1" s="1"/>
  <c r="L263" i="1"/>
  <c r="M263" i="1" s="1"/>
  <c r="O263" i="1" s="1"/>
  <c r="H262" i="1"/>
  <c r="I262" i="1" s="1"/>
  <c r="L259" i="1"/>
  <c r="M259" i="1" s="1"/>
  <c r="O259" i="1" s="1"/>
  <c r="H258" i="1"/>
  <c r="I258" i="1" s="1"/>
  <c r="L255" i="1"/>
  <c r="M255" i="1" s="1"/>
  <c r="O255" i="1" s="1"/>
  <c r="H254" i="1"/>
  <c r="I254" i="1" s="1"/>
  <c r="L251" i="1"/>
  <c r="M251" i="1" s="1"/>
  <c r="O251" i="1" s="1"/>
  <c r="H250" i="1"/>
  <c r="I250" i="1" s="1"/>
  <c r="L247" i="1"/>
  <c r="M247" i="1" s="1"/>
  <c r="O247" i="1" s="1"/>
  <c r="H246" i="1"/>
  <c r="I246" i="1" s="1"/>
  <c r="L439" i="1"/>
  <c r="M439" i="1" s="1"/>
  <c r="O439" i="1" s="1"/>
  <c r="P439" i="1" s="1"/>
  <c r="H407" i="1"/>
  <c r="I407" i="1" s="1"/>
  <c r="H403" i="1"/>
  <c r="I403" i="1" s="1"/>
  <c r="H399" i="1"/>
  <c r="I399" i="1" s="1"/>
  <c r="L385" i="1"/>
  <c r="M385" i="1" s="1"/>
  <c r="O385" i="1" s="1"/>
  <c r="L436" i="1"/>
  <c r="M436" i="1" s="1"/>
  <c r="O436" i="1" s="1"/>
  <c r="H423" i="1"/>
  <c r="I423" i="1" s="1"/>
  <c r="H387" i="1"/>
  <c r="I387" i="1" s="1"/>
  <c r="H436" i="1"/>
  <c r="I436" i="1" s="1"/>
  <c r="L434" i="1"/>
  <c r="M434" i="1" s="1"/>
  <c r="O434" i="1" s="1"/>
  <c r="L383" i="1"/>
  <c r="M383" i="1" s="1"/>
  <c r="O383" i="1" s="1"/>
  <c r="P383" i="1" s="1"/>
  <c r="L380" i="1"/>
  <c r="M380" i="1" s="1"/>
  <c r="O380" i="1" s="1"/>
  <c r="H379" i="1"/>
  <c r="I379" i="1" s="1"/>
  <c r="H376" i="1"/>
  <c r="I376" i="1" s="1"/>
  <c r="L373" i="1"/>
  <c r="M373" i="1" s="1"/>
  <c r="O373" i="1" s="1"/>
  <c r="H372" i="1"/>
  <c r="I372" i="1" s="1"/>
  <c r="L369" i="1"/>
  <c r="M369" i="1" s="1"/>
  <c r="O369" i="1" s="1"/>
  <c r="H368" i="1"/>
  <c r="I368" i="1" s="1"/>
  <c r="L365" i="1"/>
  <c r="M365" i="1" s="1"/>
  <c r="O365" i="1" s="1"/>
  <c r="H364" i="1"/>
  <c r="I364" i="1" s="1"/>
  <c r="L361" i="1"/>
  <c r="M361" i="1" s="1"/>
  <c r="O361" i="1" s="1"/>
  <c r="H360" i="1"/>
  <c r="I360" i="1" s="1"/>
  <c r="L357" i="1"/>
  <c r="M357" i="1" s="1"/>
  <c r="O357" i="1" s="1"/>
  <c r="H356" i="1"/>
  <c r="I356" i="1" s="1"/>
  <c r="L353" i="1"/>
  <c r="M353" i="1" s="1"/>
  <c r="O353" i="1" s="1"/>
  <c r="H352" i="1"/>
  <c r="I352" i="1" s="1"/>
  <c r="L349" i="1"/>
  <c r="M349" i="1" s="1"/>
  <c r="O349" i="1" s="1"/>
  <c r="H348" i="1"/>
  <c r="I348" i="1" s="1"/>
  <c r="L345" i="1"/>
  <c r="M345" i="1" s="1"/>
  <c r="O345" i="1" s="1"/>
  <c r="H344" i="1"/>
  <c r="I344" i="1" s="1"/>
  <c r="L341" i="1"/>
  <c r="M341" i="1" s="1"/>
  <c r="O341" i="1" s="1"/>
  <c r="H340" i="1"/>
  <c r="I340" i="1" s="1"/>
  <c r="L337" i="1"/>
  <c r="M337" i="1" s="1"/>
  <c r="O337" i="1" s="1"/>
  <c r="H336" i="1"/>
  <c r="I336" i="1" s="1"/>
  <c r="L333" i="1"/>
  <c r="M333" i="1" s="1"/>
  <c r="O333" i="1" s="1"/>
  <c r="H332" i="1"/>
  <c r="I332" i="1" s="1"/>
  <c r="L329" i="1"/>
  <c r="M329" i="1" s="1"/>
  <c r="O329" i="1" s="1"/>
  <c r="H328" i="1"/>
  <c r="I328" i="1" s="1"/>
  <c r="L325" i="1"/>
  <c r="M325" i="1" s="1"/>
  <c r="O325" i="1" s="1"/>
  <c r="H324" i="1"/>
  <c r="I324" i="1" s="1"/>
  <c r="L321" i="1"/>
  <c r="M321" i="1" s="1"/>
  <c r="O321" i="1" s="1"/>
  <c r="H320" i="1"/>
  <c r="I320" i="1" s="1"/>
  <c r="L317" i="1"/>
  <c r="M317" i="1" s="1"/>
  <c r="O317" i="1" s="1"/>
  <c r="H316" i="1"/>
  <c r="I316" i="1" s="1"/>
  <c r="L313" i="1"/>
  <c r="M313" i="1" s="1"/>
  <c r="O313" i="1" s="1"/>
  <c r="H312" i="1"/>
  <c r="I312" i="1" s="1"/>
  <c r="L309" i="1"/>
  <c r="M309" i="1" s="1"/>
  <c r="O309" i="1" s="1"/>
  <c r="H308" i="1"/>
  <c r="I308" i="1" s="1"/>
  <c r="L305" i="1"/>
  <c r="M305" i="1" s="1"/>
  <c r="O305" i="1" s="1"/>
  <c r="P305" i="1" s="1"/>
  <c r="L441" i="1"/>
  <c r="M441" i="1" s="1"/>
  <c r="O441" i="1" s="1"/>
  <c r="L420" i="1"/>
  <c r="M420" i="1" s="1"/>
  <c r="O420" i="1" s="1"/>
  <c r="L396" i="1"/>
  <c r="M396" i="1" s="1"/>
  <c r="O396" i="1" s="1"/>
  <c r="L394" i="1"/>
  <c r="M394" i="1" s="1"/>
  <c r="O394" i="1" s="1"/>
  <c r="L392" i="1"/>
  <c r="M392" i="1" s="1"/>
  <c r="O392" i="1" s="1"/>
  <c r="L390" i="1"/>
  <c r="M390" i="1" s="1"/>
  <c r="O390" i="1" s="1"/>
  <c r="H385" i="1"/>
  <c r="I385" i="1" s="1"/>
  <c r="L377" i="1"/>
  <c r="M377" i="1" s="1"/>
  <c r="O377" i="1" s="1"/>
  <c r="P377" i="1" s="1"/>
  <c r="L370" i="1"/>
  <c r="M370" i="1" s="1"/>
  <c r="O370" i="1" s="1"/>
  <c r="H353" i="1"/>
  <c r="I353" i="1" s="1"/>
  <c r="L346" i="1"/>
  <c r="M346" i="1" s="1"/>
  <c r="O346" i="1" s="1"/>
  <c r="H329" i="1"/>
  <c r="I329" i="1" s="1"/>
  <c r="L326" i="1"/>
  <c r="M326" i="1" s="1"/>
  <c r="O326" i="1" s="1"/>
  <c r="L310" i="1"/>
  <c r="M310" i="1" s="1"/>
  <c r="O310" i="1" s="1"/>
  <c r="L281" i="1"/>
  <c r="M281" i="1" s="1"/>
  <c r="O281" i="1" s="1"/>
  <c r="H274" i="1"/>
  <c r="I274" i="1" s="1"/>
  <c r="L269" i="1"/>
  <c r="M269" i="1" s="1"/>
  <c r="O269" i="1" s="1"/>
  <c r="H265" i="1"/>
  <c r="I265" i="1" s="1"/>
  <c r="L253" i="1"/>
  <c r="M253" i="1" s="1"/>
  <c r="O253" i="1" s="1"/>
  <c r="H249" i="1"/>
  <c r="I249" i="1" s="1"/>
  <c r="L243" i="1"/>
  <c r="M243" i="1" s="1"/>
  <c r="O243" i="1" s="1"/>
  <c r="H242" i="1"/>
  <c r="I242" i="1" s="1"/>
  <c r="L239" i="1"/>
  <c r="M239" i="1" s="1"/>
  <c r="O239" i="1" s="1"/>
  <c r="H238" i="1"/>
  <c r="I238" i="1" s="1"/>
  <c r="L235" i="1"/>
  <c r="M235" i="1" s="1"/>
  <c r="O235" i="1" s="1"/>
  <c r="H234" i="1"/>
  <c r="I234" i="1" s="1"/>
  <c r="H231" i="1"/>
  <c r="I231" i="1" s="1"/>
  <c r="L228" i="1"/>
  <c r="M228" i="1" s="1"/>
  <c r="O228" i="1" s="1"/>
  <c r="L388" i="1"/>
  <c r="M388" i="1" s="1"/>
  <c r="O388" i="1" s="1"/>
  <c r="L295" i="1"/>
  <c r="M295" i="1" s="1"/>
  <c r="O295" i="1" s="1"/>
  <c r="L291" i="1"/>
  <c r="M291" i="1" s="1"/>
  <c r="O291" i="1" s="1"/>
  <c r="L288" i="1"/>
  <c r="M288" i="1" s="1"/>
  <c r="O288" i="1" s="1"/>
  <c r="L275" i="1"/>
  <c r="M275" i="1" s="1"/>
  <c r="O275" i="1" s="1"/>
  <c r="L266" i="1"/>
  <c r="M266" i="1" s="1"/>
  <c r="O266" i="1" s="1"/>
  <c r="H259" i="1"/>
  <c r="I259" i="1" s="1"/>
  <c r="L250" i="1"/>
  <c r="M250" i="1" s="1"/>
  <c r="O250" i="1" s="1"/>
  <c r="H388" i="1"/>
  <c r="I388" i="1" s="1"/>
  <c r="H380" i="1"/>
  <c r="I380" i="1" s="1"/>
  <c r="H373" i="1"/>
  <c r="I373" i="1" s="1"/>
  <c r="L366" i="1"/>
  <c r="M366" i="1" s="1"/>
  <c r="O366" i="1" s="1"/>
  <c r="H349" i="1"/>
  <c r="I349" i="1" s="1"/>
  <c r="L342" i="1"/>
  <c r="M342" i="1" s="1"/>
  <c r="O342" i="1" s="1"/>
  <c r="L302" i="1"/>
  <c r="M302" i="1" s="1"/>
  <c r="O302" i="1" s="1"/>
  <c r="L297" i="1"/>
  <c r="M297" i="1" s="1"/>
  <c r="O297" i="1" s="1"/>
  <c r="H284" i="1"/>
  <c r="I284" i="1" s="1"/>
  <c r="H272" i="1"/>
  <c r="I272" i="1" s="1"/>
  <c r="L260" i="1"/>
  <c r="M260" i="1" s="1"/>
  <c r="O260" i="1" s="1"/>
  <c r="H392" i="1"/>
  <c r="I392" i="1" s="1"/>
  <c r="H317" i="1"/>
  <c r="I317" i="1" s="1"/>
  <c r="H302" i="1"/>
  <c r="I302" i="1" s="1"/>
  <c r="L299" i="1"/>
  <c r="M299" i="1" s="1"/>
  <c r="O299" i="1" s="1"/>
  <c r="H297" i="1"/>
  <c r="I297" i="1" s="1"/>
  <c r="H295" i="1"/>
  <c r="I295" i="1" s="1"/>
  <c r="L293" i="1"/>
  <c r="M293" i="1" s="1"/>
  <c r="O293" i="1" s="1"/>
  <c r="H291" i="1"/>
  <c r="I291" i="1" s="1"/>
  <c r="L285" i="1"/>
  <c r="M285" i="1" s="1"/>
  <c r="O285" i="1" s="1"/>
  <c r="H278" i="1"/>
  <c r="I278" i="1" s="1"/>
  <c r="H269" i="1"/>
  <c r="I269" i="1" s="1"/>
  <c r="L257" i="1"/>
  <c r="M257" i="1" s="1"/>
  <c r="O257" i="1" s="1"/>
  <c r="H253" i="1"/>
  <c r="I253" i="1" s="1"/>
  <c r="L244" i="1"/>
  <c r="M244" i="1" s="1"/>
  <c r="O244" i="1" s="1"/>
  <c r="H243" i="1"/>
  <c r="I243" i="1" s="1"/>
  <c r="L240" i="1"/>
  <c r="M240" i="1" s="1"/>
  <c r="O240" i="1" s="1"/>
  <c r="H239" i="1"/>
  <c r="I239" i="1" s="1"/>
  <c r="L236" i="1"/>
  <c r="M236" i="1" s="1"/>
  <c r="O236" i="1" s="1"/>
  <c r="H235" i="1"/>
  <c r="I235" i="1" s="1"/>
  <c r="L232" i="1"/>
  <c r="M232" i="1" s="1"/>
  <c r="O232" i="1" s="1"/>
  <c r="P232" i="1" s="1"/>
  <c r="L229" i="1"/>
  <c r="M229" i="1" s="1"/>
  <c r="O229" i="1" s="1"/>
  <c r="H228" i="1"/>
  <c r="I228" i="1" s="1"/>
  <c r="H369" i="1"/>
  <c r="I369" i="1" s="1"/>
  <c r="L362" i="1"/>
  <c r="M362" i="1" s="1"/>
  <c r="O362" i="1" s="1"/>
  <c r="H345" i="1"/>
  <c r="I345" i="1" s="1"/>
  <c r="L338" i="1"/>
  <c r="M338" i="1" s="1"/>
  <c r="O338" i="1" s="1"/>
  <c r="L314" i="1"/>
  <c r="M314" i="1" s="1"/>
  <c r="O314" i="1" s="1"/>
  <c r="H293" i="1"/>
  <c r="I293" i="1" s="1"/>
  <c r="L289" i="1"/>
  <c r="M289" i="1" s="1"/>
  <c r="O289" i="1" s="1"/>
  <c r="H288" i="1"/>
  <c r="I288" i="1" s="1"/>
  <c r="L279" i="1"/>
  <c r="M279" i="1" s="1"/>
  <c r="O279" i="1" s="1"/>
  <c r="H275" i="1"/>
  <c r="I275" i="1" s="1"/>
  <c r="L270" i="1"/>
  <c r="M270" i="1" s="1"/>
  <c r="O270" i="1" s="1"/>
  <c r="H263" i="1"/>
  <c r="I263" i="1" s="1"/>
  <c r="L254" i="1"/>
  <c r="M254" i="1" s="1"/>
  <c r="O254" i="1" s="1"/>
  <c r="H247" i="1"/>
  <c r="I247" i="1" s="1"/>
  <c r="L225" i="1"/>
  <c r="M225" i="1" s="1"/>
  <c r="O225" i="1" s="1"/>
  <c r="H224" i="1"/>
  <c r="I224" i="1" s="1"/>
  <c r="L221" i="1"/>
  <c r="M221" i="1" s="1"/>
  <c r="O221" i="1" s="1"/>
  <c r="H220" i="1"/>
  <c r="I220" i="1" s="1"/>
  <c r="L217" i="1"/>
  <c r="M217" i="1" s="1"/>
  <c r="O217" i="1" s="1"/>
  <c r="H216" i="1"/>
  <c r="I216" i="1" s="1"/>
  <c r="L213" i="1"/>
  <c r="M213" i="1" s="1"/>
  <c r="O213" i="1" s="1"/>
  <c r="H212" i="1"/>
  <c r="I212" i="1" s="1"/>
  <c r="L209" i="1"/>
  <c r="M209" i="1" s="1"/>
  <c r="O209" i="1" s="1"/>
  <c r="H208" i="1"/>
  <c r="I208" i="1" s="1"/>
  <c r="L205" i="1"/>
  <c r="M205" i="1" s="1"/>
  <c r="O205" i="1" s="1"/>
  <c r="H204" i="1"/>
  <c r="I204" i="1" s="1"/>
  <c r="L201" i="1"/>
  <c r="M201" i="1" s="1"/>
  <c r="O201" i="1" s="1"/>
  <c r="H200" i="1"/>
  <c r="I200" i="1" s="1"/>
  <c r="L197" i="1"/>
  <c r="M197" i="1" s="1"/>
  <c r="O197" i="1" s="1"/>
  <c r="H196" i="1"/>
  <c r="I196" i="1" s="1"/>
  <c r="L193" i="1"/>
  <c r="M193" i="1" s="1"/>
  <c r="O193" i="1" s="1"/>
  <c r="H396" i="1"/>
  <c r="I396" i="1" s="1"/>
  <c r="H325" i="1"/>
  <c r="I325" i="1" s="1"/>
  <c r="L322" i="1"/>
  <c r="M322" i="1" s="1"/>
  <c r="O322" i="1" s="1"/>
  <c r="H299" i="1"/>
  <c r="I299" i="1" s="1"/>
  <c r="L276" i="1"/>
  <c r="M276" i="1" s="1"/>
  <c r="O276" i="1" s="1"/>
  <c r="L264" i="1"/>
  <c r="M264" i="1" s="1"/>
  <c r="O264" i="1" s="1"/>
  <c r="H260" i="1"/>
  <c r="I260" i="1" s="1"/>
  <c r="L248" i="1"/>
  <c r="M248" i="1" s="1"/>
  <c r="O248" i="1" s="1"/>
  <c r="L404" i="1"/>
  <c r="M404" i="1" s="1"/>
  <c r="O404" i="1" s="1"/>
  <c r="L400" i="1"/>
  <c r="M400" i="1" s="1"/>
  <c r="O400" i="1" s="1"/>
  <c r="H365" i="1"/>
  <c r="I365" i="1" s="1"/>
  <c r="L358" i="1"/>
  <c r="M358" i="1" s="1"/>
  <c r="O358" i="1" s="1"/>
  <c r="H341" i="1"/>
  <c r="I341" i="1" s="1"/>
  <c r="L334" i="1"/>
  <c r="M334" i="1" s="1"/>
  <c r="O334" i="1" s="1"/>
  <c r="H309" i="1"/>
  <c r="I309" i="1" s="1"/>
  <c r="L301" i="1"/>
  <c r="M301" i="1" s="1"/>
  <c r="O301" i="1" s="1"/>
  <c r="L408" i="1"/>
  <c r="M408" i="1" s="1"/>
  <c r="O408" i="1" s="1"/>
  <c r="H301" i="1"/>
  <c r="I301" i="1" s="1"/>
  <c r="L296" i="1"/>
  <c r="M296" i="1" s="1"/>
  <c r="O296" i="1" s="1"/>
  <c r="H289" i="1"/>
  <c r="I289" i="1" s="1"/>
  <c r="L283" i="1"/>
  <c r="M283" i="1" s="1"/>
  <c r="O283" i="1" s="1"/>
  <c r="H279" i="1"/>
  <c r="I279" i="1" s="1"/>
  <c r="H267" i="1"/>
  <c r="I267" i="1" s="1"/>
  <c r="L258" i="1"/>
  <c r="M258" i="1" s="1"/>
  <c r="O258" i="1" s="1"/>
  <c r="H251" i="1"/>
  <c r="I251" i="1" s="1"/>
  <c r="L226" i="1"/>
  <c r="M226" i="1" s="1"/>
  <c r="O226" i="1" s="1"/>
  <c r="H225" i="1"/>
  <c r="I225" i="1" s="1"/>
  <c r="L222" i="1"/>
  <c r="M222" i="1" s="1"/>
  <c r="O222" i="1" s="1"/>
  <c r="H221" i="1"/>
  <c r="I221" i="1" s="1"/>
  <c r="L438" i="1"/>
  <c r="M438" i="1" s="1"/>
  <c r="O438" i="1" s="1"/>
  <c r="H390" i="1"/>
  <c r="I390" i="1" s="1"/>
  <c r="H361" i="1"/>
  <c r="I361" i="1" s="1"/>
  <c r="L354" i="1"/>
  <c r="M354" i="1" s="1"/>
  <c r="O354" i="1" s="1"/>
  <c r="H337" i="1"/>
  <c r="I337" i="1" s="1"/>
  <c r="L330" i="1"/>
  <c r="M330" i="1" s="1"/>
  <c r="O330" i="1" s="1"/>
  <c r="L306" i="1"/>
  <c r="M306" i="1" s="1"/>
  <c r="O306" i="1" s="1"/>
  <c r="L294" i="1"/>
  <c r="M294" i="1" s="1"/>
  <c r="O294" i="1" s="1"/>
  <c r="L292" i="1"/>
  <c r="M292" i="1" s="1"/>
  <c r="O292" i="1" s="1"/>
  <c r="P292" i="1" s="1"/>
  <c r="L290" i="1"/>
  <c r="M290" i="1" s="1"/>
  <c r="O290" i="1" s="1"/>
  <c r="L280" i="1"/>
  <c r="M280" i="1" s="1"/>
  <c r="O280" i="1" s="1"/>
  <c r="H276" i="1"/>
  <c r="I276" i="1" s="1"/>
  <c r="L268" i="1"/>
  <c r="M268" i="1" s="1"/>
  <c r="O268" i="1" s="1"/>
  <c r="H264" i="1"/>
  <c r="I264" i="1" s="1"/>
  <c r="L252" i="1"/>
  <c r="M252" i="1" s="1"/>
  <c r="O252" i="1" s="1"/>
  <c r="H248" i="1"/>
  <c r="I248" i="1" s="1"/>
  <c r="L303" i="1"/>
  <c r="M303" i="1" s="1"/>
  <c r="O303" i="1" s="1"/>
  <c r="L298" i="1"/>
  <c r="M298" i="1" s="1"/>
  <c r="O298" i="1" s="1"/>
  <c r="H296" i="1"/>
  <c r="I296" i="1" s="1"/>
  <c r="L287" i="1"/>
  <c r="M287" i="1" s="1"/>
  <c r="O287" i="1" s="1"/>
  <c r="H286" i="1"/>
  <c r="I286" i="1" s="1"/>
  <c r="L277" i="1"/>
  <c r="M277" i="1" s="1"/>
  <c r="O277" i="1" s="1"/>
  <c r="L265" i="1"/>
  <c r="M265" i="1" s="1"/>
  <c r="O265" i="1" s="1"/>
  <c r="H261" i="1"/>
  <c r="I261" i="1" s="1"/>
  <c r="L422" i="1"/>
  <c r="M422" i="1" s="1"/>
  <c r="O422" i="1" s="1"/>
  <c r="H394" i="1"/>
  <c r="I394" i="1" s="1"/>
  <c r="L381" i="1"/>
  <c r="M381" i="1" s="1"/>
  <c r="O381" i="1" s="1"/>
  <c r="L374" i="1"/>
  <c r="M374" i="1" s="1"/>
  <c r="O374" i="1" s="1"/>
  <c r="H357" i="1"/>
  <c r="I357" i="1" s="1"/>
  <c r="L350" i="1"/>
  <c r="M350" i="1" s="1"/>
  <c r="O350" i="1" s="1"/>
  <c r="H333" i="1"/>
  <c r="I333" i="1" s="1"/>
  <c r="H321" i="1"/>
  <c r="I321" i="1" s="1"/>
  <c r="L318" i="1"/>
  <c r="M318" i="1" s="1"/>
  <c r="O318" i="1" s="1"/>
  <c r="H313" i="1"/>
  <c r="I313" i="1" s="1"/>
  <c r="H298" i="1"/>
  <c r="I298" i="1" s="1"/>
  <c r="H294" i="1"/>
  <c r="I294" i="1" s="1"/>
  <c r="H290" i="1"/>
  <c r="I290" i="1" s="1"/>
  <c r="H283" i="1"/>
  <c r="I283" i="1" s="1"/>
  <c r="H271" i="1"/>
  <c r="I271" i="1" s="1"/>
  <c r="L262" i="1"/>
  <c r="M262" i="1" s="1"/>
  <c r="O262" i="1" s="1"/>
  <c r="H255" i="1"/>
  <c r="I255" i="1" s="1"/>
  <c r="L246" i="1"/>
  <c r="M246" i="1" s="1"/>
  <c r="O246" i="1" s="1"/>
  <c r="H226" i="1"/>
  <c r="I226" i="1" s="1"/>
  <c r="L223" i="1"/>
  <c r="M223" i="1" s="1"/>
  <c r="O223" i="1" s="1"/>
  <c r="H222" i="1"/>
  <c r="I222" i="1" s="1"/>
  <c r="L219" i="1"/>
  <c r="M219" i="1" s="1"/>
  <c r="O219" i="1" s="1"/>
  <c r="H218" i="1"/>
  <c r="I218" i="1" s="1"/>
  <c r="L215" i="1"/>
  <c r="M215" i="1" s="1"/>
  <c r="O215" i="1" s="1"/>
  <c r="H214" i="1"/>
  <c r="I214" i="1" s="1"/>
  <c r="L211" i="1"/>
  <c r="M211" i="1" s="1"/>
  <c r="O211" i="1" s="1"/>
  <c r="H210" i="1"/>
  <c r="I210" i="1" s="1"/>
  <c r="L207" i="1"/>
  <c r="M207" i="1" s="1"/>
  <c r="O207" i="1" s="1"/>
  <c r="H206" i="1"/>
  <c r="I206" i="1" s="1"/>
  <c r="L203" i="1"/>
  <c r="M203" i="1" s="1"/>
  <c r="O203" i="1" s="1"/>
  <c r="H202" i="1"/>
  <c r="I202" i="1" s="1"/>
  <c r="L199" i="1"/>
  <c r="M199" i="1" s="1"/>
  <c r="O199" i="1" s="1"/>
  <c r="H198" i="1"/>
  <c r="I198" i="1" s="1"/>
  <c r="L195" i="1"/>
  <c r="M195" i="1" s="1"/>
  <c r="O195" i="1" s="1"/>
  <c r="H194" i="1"/>
  <c r="I194" i="1" s="1"/>
  <c r="L256" i="1"/>
  <c r="M256" i="1" s="1"/>
  <c r="O256" i="1" s="1"/>
  <c r="L242" i="1"/>
  <c r="M242" i="1" s="1"/>
  <c r="O242" i="1" s="1"/>
  <c r="L230" i="1"/>
  <c r="M230" i="1" s="1"/>
  <c r="O230" i="1" s="1"/>
  <c r="H188" i="1"/>
  <c r="I188" i="1" s="1"/>
  <c r="L154" i="1"/>
  <c r="M154" i="1" s="1"/>
  <c r="O154" i="1" s="1"/>
  <c r="H153" i="1"/>
  <c r="I153" i="1" s="1"/>
  <c r="L150" i="1"/>
  <c r="M150" i="1" s="1"/>
  <c r="O150" i="1" s="1"/>
  <c r="P150" i="1" s="1"/>
  <c r="L139" i="1"/>
  <c r="M139" i="1" s="1"/>
  <c r="O139" i="1" s="1"/>
  <c r="H135" i="1"/>
  <c r="I135" i="1" s="1"/>
  <c r="H256" i="1"/>
  <c r="I256" i="1" s="1"/>
  <c r="L237" i="1"/>
  <c r="M237" i="1" s="1"/>
  <c r="O237" i="1" s="1"/>
  <c r="H230" i="1"/>
  <c r="I230" i="1" s="1"/>
  <c r="L216" i="1"/>
  <c r="M216" i="1" s="1"/>
  <c r="O216" i="1" s="1"/>
  <c r="L208" i="1"/>
  <c r="M208" i="1" s="1"/>
  <c r="O208" i="1" s="1"/>
  <c r="L200" i="1"/>
  <c r="M200" i="1" s="1"/>
  <c r="O200" i="1" s="1"/>
  <c r="L192" i="1"/>
  <c r="M192" i="1" s="1"/>
  <c r="O192" i="1" s="1"/>
  <c r="H191" i="1"/>
  <c r="I191" i="1" s="1"/>
  <c r="L189" i="1"/>
  <c r="M189" i="1" s="1"/>
  <c r="O189" i="1" s="1"/>
  <c r="L185" i="1"/>
  <c r="M185" i="1" s="1"/>
  <c r="O185" i="1" s="1"/>
  <c r="H184" i="1"/>
  <c r="I184" i="1" s="1"/>
  <c r="L181" i="1"/>
  <c r="M181" i="1" s="1"/>
  <c r="O181" i="1" s="1"/>
  <c r="H180" i="1"/>
  <c r="I180" i="1" s="1"/>
  <c r="L177" i="1"/>
  <c r="M177" i="1" s="1"/>
  <c r="O177" i="1" s="1"/>
  <c r="H176" i="1"/>
  <c r="I176" i="1" s="1"/>
  <c r="H173" i="1"/>
  <c r="I173" i="1" s="1"/>
  <c r="L170" i="1"/>
  <c r="M170" i="1" s="1"/>
  <c r="O170" i="1" s="1"/>
  <c r="H169" i="1"/>
  <c r="I169" i="1" s="1"/>
  <c r="L166" i="1"/>
  <c r="M166" i="1" s="1"/>
  <c r="O166" i="1" s="1"/>
  <c r="P166" i="1" s="1"/>
  <c r="L142" i="1"/>
  <c r="M142" i="1" s="1"/>
  <c r="O142" i="1" s="1"/>
  <c r="L136" i="1"/>
  <c r="M136" i="1" s="1"/>
  <c r="O136" i="1" s="1"/>
  <c r="P136" i="1" s="1"/>
  <c r="H237" i="1"/>
  <c r="I237" i="1" s="1"/>
  <c r="H213" i="1"/>
  <c r="I213" i="1" s="1"/>
  <c r="H205" i="1"/>
  <c r="I205" i="1" s="1"/>
  <c r="H197" i="1"/>
  <c r="I197" i="1" s="1"/>
  <c r="H160" i="1"/>
  <c r="I160" i="1" s="1"/>
  <c r="H157" i="1"/>
  <c r="I157" i="1" s="1"/>
  <c r="L148" i="1"/>
  <c r="M148" i="1" s="1"/>
  <c r="O148" i="1" s="1"/>
  <c r="L145" i="1"/>
  <c r="M145" i="1" s="1"/>
  <c r="O145" i="1" s="1"/>
  <c r="L130" i="1"/>
  <c r="M130" i="1" s="1"/>
  <c r="O130" i="1" s="1"/>
  <c r="H129" i="1"/>
  <c r="I129" i="1" s="1"/>
  <c r="L126" i="1"/>
  <c r="M126" i="1" s="1"/>
  <c r="O126" i="1" s="1"/>
  <c r="P126" i="1" s="1"/>
  <c r="H252" i="1"/>
  <c r="I252" i="1" s="1"/>
  <c r="L249" i="1"/>
  <c r="M249" i="1" s="1"/>
  <c r="O249" i="1" s="1"/>
  <c r="H244" i="1"/>
  <c r="I244" i="1" s="1"/>
  <c r="H223" i="1"/>
  <c r="I223" i="1" s="1"/>
  <c r="L161" i="1"/>
  <c r="M161" i="1" s="1"/>
  <c r="O161" i="1" s="1"/>
  <c r="H154" i="1"/>
  <c r="I154" i="1" s="1"/>
  <c r="L151" i="1"/>
  <c r="M151" i="1" s="1"/>
  <c r="O151" i="1" s="1"/>
  <c r="H139" i="1"/>
  <c r="I139" i="1" s="1"/>
  <c r="H136" i="1"/>
  <c r="L133" i="1"/>
  <c r="M133" i="1" s="1"/>
  <c r="O133" i="1" s="1"/>
  <c r="P133" i="1" s="1"/>
  <c r="L214" i="1"/>
  <c r="M214" i="1" s="1"/>
  <c r="O214" i="1" s="1"/>
  <c r="L206" i="1"/>
  <c r="M206" i="1" s="1"/>
  <c r="O206" i="1" s="1"/>
  <c r="L198" i="1"/>
  <c r="M198" i="1" s="1"/>
  <c r="O198" i="1" s="1"/>
  <c r="H192" i="1"/>
  <c r="I192" i="1" s="1"/>
  <c r="L186" i="1"/>
  <c r="M186" i="1" s="1"/>
  <c r="O186" i="1" s="1"/>
  <c r="H185" i="1"/>
  <c r="I185" i="1" s="1"/>
  <c r="L182" i="1"/>
  <c r="M182" i="1" s="1"/>
  <c r="O182" i="1" s="1"/>
  <c r="H181" i="1"/>
  <c r="I181" i="1" s="1"/>
  <c r="L178" i="1"/>
  <c r="M178" i="1" s="1"/>
  <c r="O178" i="1" s="1"/>
  <c r="H177" i="1"/>
  <c r="I177" i="1" s="1"/>
  <c r="L174" i="1"/>
  <c r="M174" i="1" s="1"/>
  <c r="O174" i="1" s="1"/>
  <c r="P174" i="1" s="1"/>
  <c r="L171" i="1"/>
  <c r="M171" i="1" s="1"/>
  <c r="O171" i="1" s="1"/>
  <c r="H170" i="1"/>
  <c r="I170" i="1" s="1"/>
  <c r="L167" i="1"/>
  <c r="M167" i="1" s="1"/>
  <c r="O167" i="1" s="1"/>
  <c r="L164" i="1"/>
  <c r="M164" i="1" s="1"/>
  <c r="O164" i="1" s="1"/>
  <c r="P164" i="1" s="1"/>
  <c r="H142" i="1"/>
  <c r="I142" i="1" s="1"/>
  <c r="L140" i="1"/>
  <c r="M140" i="1" s="1"/>
  <c r="O140" i="1" s="1"/>
  <c r="L137" i="1"/>
  <c r="M137" i="1" s="1"/>
  <c r="O137" i="1" s="1"/>
  <c r="H282" i="1"/>
  <c r="I282" i="1" s="1"/>
  <c r="L241" i="1"/>
  <c r="M241" i="1" s="1"/>
  <c r="O241" i="1" s="1"/>
  <c r="L234" i="1"/>
  <c r="M234" i="1" s="1"/>
  <c r="O234" i="1" s="1"/>
  <c r="H219" i="1"/>
  <c r="I219" i="1" s="1"/>
  <c r="H211" i="1"/>
  <c r="I211" i="1" s="1"/>
  <c r="H203" i="1"/>
  <c r="I203" i="1" s="1"/>
  <c r="H195" i="1"/>
  <c r="I195" i="1" s="1"/>
  <c r="L158" i="1"/>
  <c r="M158" i="1" s="1"/>
  <c r="O158" i="1" s="1"/>
  <c r="P158" i="1" s="1"/>
  <c r="L155" i="1"/>
  <c r="M155" i="1" s="1"/>
  <c r="O155" i="1" s="1"/>
  <c r="P155" i="1" s="1"/>
  <c r="H148" i="1"/>
  <c r="I148" i="1" s="1"/>
  <c r="L146" i="1"/>
  <c r="M146" i="1" s="1"/>
  <c r="O146" i="1" s="1"/>
  <c r="H145" i="1"/>
  <c r="I145" i="1" s="1"/>
  <c r="L143" i="1"/>
  <c r="M143" i="1" s="1"/>
  <c r="O143" i="1" s="1"/>
  <c r="L131" i="1"/>
  <c r="M131" i="1" s="1"/>
  <c r="O131" i="1" s="1"/>
  <c r="H130" i="1"/>
  <c r="I130" i="1" s="1"/>
  <c r="H241" i="1"/>
  <c r="I241" i="1" s="1"/>
  <c r="H229" i="1"/>
  <c r="I229" i="1" s="1"/>
  <c r="L162" i="1"/>
  <c r="M162" i="1" s="1"/>
  <c r="O162" i="1" s="1"/>
  <c r="H155" i="1"/>
  <c r="L152" i="1"/>
  <c r="M152" i="1" s="1"/>
  <c r="O152" i="1" s="1"/>
  <c r="H151" i="1"/>
  <c r="I151" i="1" s="1"/>
  <c r="L149" i="1"/>
  <c r="M149" i="1" s="1"/>
  <c r="O149" i="1" s="1"/>
  <c r="L134" i="1"/>
  <c r="M134" i="1" s="1"/>
  <c r="O134" i="1" s="1"/>
  <c r="H236" i="1"/>
  <c r="I236" i="1" s="1"/>
  <c r="L231" i="1"/>
  <c r="M231" i="1" s="1"/>
  <c r="O231" i="1" s="1"/>
  <c r="L224" i="1"/>
  <c r="M224" i="1" s="1"/>
  <c r="O224" i="1" s="1"/>
  <c r="L220" i="1"/>
  <c r="M220" i="1" s="1"/>
  <c r="O220" i="1" s="1"/>
  <c r="L212" i="1"/>
  <c r="M212" i="1" s="1"/>
  <c r="O212" i="1" s="1"/>
  <c r="L204" i="1"/>
  <c r="M204" i="1" s="1"/>
  <c r="O204" i="1" s="1"/>
  <c r="L196" i="1"/>
  <c r="M196" i="1" s="1"/>
  <c r="O196" i="1" s="1"/>
  <c r="L190" i="1"/>
  <c r="M190" i="1" s="1"/>
  <c r="O190" i="1" s="1"/>
  <c r="P190" i="1" s="1"/>
  <c r="H186" i="1"/>
  <c r="I186" i="1" s="1"/>
  <c r="L183" i="1"/>
  <c r="M183" i="1" s="1"/>
  <c r="O183" i="1" s="1"/>
  <c r="H182" i="1"/>
  <c r="I182" i="1" s="1"/>
  <c r="L179" i="1"/>
  <c r="M179" i="1" s="1"/>
  <c r="O179" i="1" s="1"/>
  <c r="H178" i="1"/>
  <c r="I178" i="1" s="1"/>
  <c r="L175" i="1"/>
  <c r="M175" i="1" s="1"/>
  <c r="O175" i="1" s="1"/>
  <c r="L172" i="1"/>
  <c r="M172" i="1" s="1"/>
  <c r="O172" i="1" s="1"/>
  <c r="H171" i="1"/>
  <c r="I171" i="1" s="1"/>
  <c r="L168" i="1"/>
  <c r="M168" i="1" s="1"/>
  <c r="O168" i="1" s="1"/>
  <c r="H167" i="1"/>
  <c r="I167" i="1" s="1"/>
  <c r="L165" i="1"/>
  <c r="M165" i="1" s="1"/>
  <c r="O165" i="1" s="1"/>
  <c r="H137" i="1"/>
  <c r="I137" i="1" s="1"/>
  <c r="H124" i="1"/>
  <c r="I124" i="1" s="1"/>
  <c r="L121" i="1"/>
  <c r="M121" i="1" s="1"/>
  <c r="O121" i="1" s="1"/>
  <c r="H120" i="1"/>
  <c r="I120" i="1" s="1"/>
  <c r="L117" i="1"/>
  <c r="M117" i="1" s="1"/>
  <c r="O117" i="1" s="1"/>
  <c r="P117" i="1" s="1"/>
  <c r="L112" i="1"/>
  <c r="M112" i="1" s="1"/>
  <c r="O112" i="1" s="1"/>
  <c r="H111" i="1"/>
  <c r="I111" i="1" s="1"/>
  <c r="L109" i="1"/>
  <c r="M109" i="1" s="1"/>
  <c r="O109" i="1" s="1"/>
  <c r="H108" i="1"/>
  <c r="I108" i="1" s="1"/>
  <c r="L105" i="1"/>
  <c r="M105" i="1" s="1"/>
  <c r="O105" i="1" s="1"/>
  <c r="H102" i="1"/>
  <c r="I102" i="1" s="1"/>
  <c r="L273" i="1"/>
  <c r="M273" i="1" s="1"/>
  <c r="O273" i="1" s="1"/>
  <c r="P273" i="1" s="1"/>
  <c r="L261" i="1"/>
  <c r="M261" i="1" s="1"/>
  <c r="O261" i="1" s="1"/>
  <c r="L238" i="1"/>
  <c r="M238" i="1" s="1"/>
  <c r="O238" i="1" s="1"/>
  <c r="H217" i="1"/>
  <c r="I217" i="1" s="1"/>
  <c r="H209" i="1"/>
  <c r="I209" i="1" s="1"/>
  <c r="H201" i="1"/>
  <c r="I201" i="1" s="1"/>
  <c r="H193" i="1"/>
  <c r="I193" i="1" s="1"/>
  <c r="L159" i="1"/>
  <c r="M159" i="1" s="1"/>
  <c r="O159" i="1" s="1"/>
  <c r="L156" i="1"/>
  <c r="M156" i="1" s="1"/>
  <c r="O156" i="1" s="1"/>
  <c r="H146" i="1"/>
  <c r="I146" i="1" s="1"/>
  <c r="H131" i="1"/>
  <c r="I131" i="1" s="1"/>
  <c r="L128" i="1"/>
  <c r="M128" i="1" s="1"/>
  <c r="O128" i="1" s="1"/>
  <c r="H127" i="1"/>
  <c r="I127" i="1" s="1"/>
  <c r="H300" i="1"/>
  <c r="I300" i="1" s="1"/>
  <c r="H257" i="1"/>
  <c r="I257" i="1" s="1"/>
  <c r="L245" i="1"/>
  <c r="M245" i="1" s="1"/>
  <c r="O245" i="1" s="1"/>
  <c r="L188" i="1"/>
  <c r="M188" i="1" s="1"/>
  <c r="O188" i="1" s="1"/>
  <c r="H187" i="1"/>
  <c r="I187" i="1" s="1"/>
  <c r="H162" i="1"/>
  <c r="I162" i="1" s="1"/>
  <c r="L153" i="1"/>
  <c r="M153" i="1" s="1"/>
  <c r="O153" i="1" s="1"/>
  <c r="H152" i="1"/>
  <c r="I152" i="1" s="1"/>
  <c r="L138" i="1"/>
  <c r="M138" i="1" s="1"/>
  <c r="O138" i="1" s="1"/>
  <c r="P138" i="1" s="1"/>
  <c r="L135" i="1"/>
  <c r="M135" i="1" s="1"/>
  <c r="O135" i="1" s="1"/>
  <c r="H134" i="1"/>
  <c r="I134" i="1" s="1"/>
  <c r="L132" i="1"/>
  <c r="M132" i="1" s="1"/>
  <c r="O132" i="1" s="1"/>
  <c r="H268" i="1"/>
  <c r="I268" i="1" s="1"/>
  <c r="H245" i="1"/>
  <c r="I245" i="1" s="1"/>
  <c r="L233" i="1"/>
  <c r="M233" i="1" s="1"/>
  <c r="O233" i="1" s="1"/>
  <c r="L218" i="1"/>
  <c r="M218" i="1" s="1"/>
  <c r="O218" i="1" s="1"/>
  <c r="L210" i="1"/>
  <c r="M210" i="1" s="1"/>
  <c r="O210" i="1" s="1"/>
  <c r="L202" i="1"/>
  <c r="M202" i="1" s="1"/>
  <c r="O202" i="1" s="1"/>
  <c r="L194" i="1"/>
  <c r="M194" i="1" s="1"/>
  <c r="O194" i="1" s="1"/>
  <c r="L191" i="1"/>
  <c r="M191" i="1" s="1"/>
  <c r="O191" i="1" s="1"/>
  <c r="L184" i="1"/>
  <c r="M184" i="1" s="1"/>
  <c r="O184" i="1" s="1"/>
  <c r="H183" i="1"/>
  <c r="I183" i="1" s="1"/>
  <c r="L180" i="1"/>
  <c r="M180" i="1" s="1"/>
  <c r="O180" i="1" s="1"/>
  <c r="H179" i="1"/>
  <c r="I179" i="1" s="1"/>
  <c r="L176" i="1"/>
  <c r="M176" i="1" s="1"/>
  <c r="O176" i="1" s="1"/>
  <c r="H175" i="1"/>
  <c r="I175" i="1" s="1"/>
  <c r="L173" i="1"/>
  <c r="M173" i="1" s="1"/>
  <c r="O173" i="1" s="1"/>
  <c r="H172" i="1"/>
  <c r="I172" i="1" s="1"/>
  <c r="L169" i="1"/>
  <c r="M169" i="1" s="1"/>
  <c r="O169" i="1" s="1"/>
  <c r="H168" i="1"/>
  <c r="I168" i="1" s="1"/>
  <c r="H165" i="1"/>
  <c r="I165" i="1" s="1"/>
  <c r="L163" i="1"/>
  <c r="M163" i="1" s="1"/>
  <c r="O163" i="1" s="1"/>
  <c r="L141" i="1"/>
  <c r="M141" i="1" s="1"/>
  <c r="O141" i="1" s="1"/>
  <c r="P141" i="1" s="1"/>
  <c r="H138" i="1"/>
  <c r="L122" i="1"/>
  <c r="M122" i="1" s="1"/>
  <c r="O122" i="1" s="1"/>
  <c r="H121" i="1"/>
  <c r="I121" i="1" s="1"/>
  <c r="L118" i="1"/>
  <c r="M118" i="1" s="1"/>
  <c r="O118" i="1" s="1"/>
  <c r="L115" i="1"/>
  <c r="M115" i="1" s="1"/>
  <c r="O115" i="1" s="1"/>
  <c r="P115" i="1" s="1"/>
  <c r="L113" i="1"/>
  <c r="M113" i="1" s="1"/>
  <c r="O113" i="1" s="1"/>
  <c r="H112" i="1"/>
  <c r="I112" i="1" s="1"/>
  <c r="H109" i="1"/>
  <c r="I109" i="1" s="1"/>
  <c r="L106" i="1"/>
  <c r="M106" i="1" s="1"/>
  <c r="O106" i="1" s="1"/>
  <c r="H105" i="1"/>
  <c r="I105" i="1" s="1"/>
  <c r="L103" i="1"/>
  <c r="M103" i="1" s="1"/>
  <c r="O103" i="1" s="1"/>
  <c r="P103" i="1" s="1"/>
  <c r="H93" i="1"/>
  <c r="I93" i="1" s="1"/>
  <c r="H280" i="1"/>
  <c r="I280" i="1" s="1"/>
  <c r="H215" i="1"/>
  <c r="I215" i="1" s="1"/>
  <c r="L160" i="1"/>
  <c r="M160" i="1" s="1"/>
  <c r="O160" i="1" s="1"/>
  <c r="L120" i="1"/>
  <c r="M120" i="1" s="1"/>
  <c r="O120" i="1" s="1"/>
  <c r="L107" i="1"/>
  <c r="M107" i="1" s="1"/>
  <c r="O107" i="1" s="1"/>
  <c r="L102" i="1"/>
  <c r="M102" i="1" s="1"/>
  <c r="O102" i="1" s="1"/>
  <c r="L100" i="1"/>
  <c r="M100" i="1" s="1"/>
  <c r="O100" i="1" s="1"/>
  <c r="H62" i="1"/>
  <c r="I62" i="1" s="1"/>
  <c r="L40" i="1"/>
  <c r="M40" i="1" s="1"/>
  <c r="O40" i="1" s="1"/>
  <c r="H39" i="1"/>
  <c r="I39" i="1" s="1"/>
  <c r="H240" i="1"/>
  <c r="I240" i="1" s="1"/>
  <c r="H90" i="1"/>
  <c r="I90" i="1" s="1"/>
  <c r="L87" i="1"/>
  <c r="M87" i="1" s="1"/>
  <c r="O87" i="1" s="1"/>
  <c r="P87" i="1" s="1"/>
  <c r="L84" i="1"/>
  <c r="M84" i="1" s="1"/>
  <c r="O84" i="1" s="1"/>
  <c r="P84" i="1" s="1"/>
  <c r="H78" i="1"/>
  <c r="I78" i="1" s="1"/>
  <c r="L74" i="1"/>
  <c r="M74" i="1" s="1"/>
  <c r="O74" i="1" s="1"/>
  <c r="P74" i="1" s="1"/>
  <c r="L71" i="1"/>
  <c r="M71" i="1" s="1"/>
  <c r="O71" i="1" s="1"/>
  <c r="H70" i="1"/>
  <c r="I70" i="1" s="1"/>
  <c r="L67" i="1"/>
  <c r="M67" i="1" s="1"/>
  <c r="O67" i="1" s="1"/>
  <c r="P67" i="1" s="1"/>
  <c r="L59" i="1"/>
  <c r="M59" i="1" s="1"/>
  <c r="O59" i="1" s="1"/>
  <c r="H58" i="1"/>
  <c r="I58" i="1" s="1"/>
  <c r="L55" i="1"/>
  <c r="M55" i="1" s="1"/>
  <c r="O55" i="1" s="1"/>
  <c r="P55" i="1" s="1"/>
  <c r="H122" i="1"/>
  <c r="I122" i="1" s="1"/>
  <c r="H100" i="1"/>
  <c r="I100" i="1" s="1"/>
  <c r="L98" i="1"/>
  <c r="M98" i="1" s="1"/>
  <c r="O98" i="1" s="1"/>
  <c r="L91" i="1"/>
  <c r="M91" i="1" s="1"/>
  <c r="O91" i="1" s="1"/>
  <c r="H63" i="1"/>
  <c r="I63" i="1" s="1"/>
  <c r="L52" i="1"/>
  <c r="M52" i="1" s="1"/>
  <c r="O52" i="1" s="1"/>
  <c r="H51" i="1"/>
  <c r="I51" i="1" s="1"/>
  <c r="L48" i="1"/>
  <c r="M48" i="1" s="1"/>
  <c r="O48" i="1" s="1"/>
  <c r="H47" i="1"/>
  <c r="I47" i="1" s="1"/>
  <c r="H44" i="1"/>
  <c r="I44" i="1" s="1"/>
  <c r="L34" i="1"/>
  <c r="M34" i="1" s="1"/>
  <c r="O34" i="1" s="1"/>
  <c r="H33" i="1"/>
  <c r="I33" i="1" s="1"/>
  <c r="L30" i="1"/>
  <c r="M30" i="1" s="1"/>
  <c r="O30" i="1" s="1"/>
  <c r="H29" i="1"/>
  <c r="I29" i="1" s="1"/>
  <c r="L284" i="1"/>
  <c r="M284" i="1" s="1"/>
  <c r="O284" i="1" s="1"/>
  <c r="H159" i="1"/>
  <c r="I159" i="1" s="1"/>
  <c r="L127" i="1"/>
  <c r="M127" i="1" s="1"/>
  <c r="O127" i="1" s="1"/>
  <c r="H107" i="1"/>
  <c r="I107" i="1" s="1"/>
  <c r="H98" i="1"/>
  <c r="I98" i="1" s="1"/>
  <c r="L94" i="1"/>
  <c r="M94" i="1" s="1"/>
  <c r="O94" i="1" s="1"/>
  <c r="L65" i="1"/>
  <c r="M65" i="1" s="1"/>
  <c r="O65" i="1" s="1"/>
  <c r="P65" i="1" s="1"/>
  <c r="L41" i="1"/>
  <c r="M41" i="1" s="1"/>
  <c r="O41" i="1" s="1"/>
  <c r="H40" i="1"/>
  <c r="I40" i="1" s="1"/>
  <c r="L37" i="1"/>
  <c r="M37" i="1" s="1"/>
  <c r="O37" i="1" s="1"/>
  <c r="P37" i="1" s="1"/>
  <c r="H199" i="1"/>
  <c r="I199" i="1" s="1"/>
  <c r="L124" i="1"/>
  <c r="M124" i="1" s="1"/>
  <c r="O124" i="1" s="1"/>
  <c r="L119" i="1"/>
  <c r="M119" i="1" s="1"/>
  <c r="O119" i="1" s="1"/>
  <c r="L114" i="1"/>
  <c r="M114" i="1" s="1"/>
  <c r="O114" i="1" s="1"/>
  <c r="P114" i="1" s="1"/>
  <c r="L96" i="1"/>
  <c r="M96" i="1" s="1"/>
  <c r="O96" i="1" s="1"/>
  <c r="P96" i="1" s="1"/>
  <c r="L88" i="1"/>
  <c r="M88" i="1" s="1"/>
  <c r="O88" i="1" s="1"/>
  <c r="L85" i="1"/>
  <c r="M85" i="1" s="1"/>
  <c r="O85" i="1" s="1"/>
  <c r="L79" i="1"/>
  <c r="M79" i="1" s="1"/>
  <c r="O79" i="1" s="1"/>
  <c r="P79" i="1" s="1"/>
  <c r="L75" i="1"/>
  <c r="M75" i="1" s="1"/>
  <c r="O75" i="1" s="1"/>
  <c r="L72" i="1"/>
  <c r="M72" i="1" s="1"/>
  <c r="O72" i="1" s="1"/>
  <c r="H71" i="1"/>
  <c r="I71" i="1" s="1"/>
  <c r="L68" i="1"/>
  <c r="M68" i="1" s="1"/>
  <c r="O68" i="1" s="1"/>
  <c r="L60" i="1"/>
  <c r="M60" i="1" s="1"/>
  <c r="O60" i="1" s="1"/>
  <c r="H59" i="1"/>
  <c r="I59" i="1" s="1"/>
  <c r="L56" i="1"/>
  <c r="M56" i="1" s="1"/>
  <c r="O56" i="1" s="1"/>
  <c r="H18" i="1"/>
  <c r="I18" i="1" s="1"/>
  <c r="L16" i="1"/>
  <c r="M16" i="1" s="1"/>
  <c r="O16" i="1" s="1"/>
  <c r="H15" i="1"/>
  <c r="I15" i="1" s="1"/>
  <c r="H48" i="1"/>
  <c r="I48" i="1" s="1"/>
  <c r="L45" i="1"/>
  <c r="M45" i="1" s="1"/>
  <c r="O45" i="1" s="1"/>
  <c r="P45" i="1" s="1"/>
  <c r="H34" i="1"/>
  <c r="I34" i="1" s="1"/>
  <c r="L31" i="1"/>
  <c r="M31" i="1" s="1"/>
  <c r="O31" i="1" s="1"/>
  <c r="L104" i="1"/>
  <c r="M104" i="1" s="1"/>
  <c r="O104" i="1" s="1"/>
  <c r="P104" i="1" s="1"/>
  <c r="L82" i="1"/>
  <c r="M82" i="1" s="1"/>
  <c r="O82" i="1" s="1"/>
  <c r="P82" i="1" s="1"/>
  <c r="H52" i="1"/>
  <c r="I52" i="1" s="1"/>
  <c r="L49" i="1"/>
  <c r="M49" i="1" s="1"/>
  <c r="O49" i="1" s="1"/>
  <c r="L35" i="1"/>
  <c r="M35" i="1" s="1"/>
  <c r="O35" i="1" s="1"/>
  <c r="H30" i="1"/>
  <c r="I30" i="1" s="1"/>
  <c r="L27" i="1"/>
  <c r="M27" i="1" s="1"/>
  <c r="O27" i="1" s="1"/>
  <c r="L272" i="1"/>
  <c r="M272" i="1" s="1"/>
  <c r="O272" i="1" s="1"/>
  <c r="H233" i="1"/>
  <c r="I233" i="1" s="1"/>
  <c r="L116" i="1"/>
  <c r="M116" i="1" s="1"/>
  <c r="O116" i="1" s="1"/>
  <c r="L111" i="1"/>
  <c r="M111" i="1" s="1"/>
  <c r="O111" i="1" s="1"/>
  <c r="L92" i="1"/>
  <c r="M92" i="1" s="1"/>
  <c r="O92" i="1" s="1"/>
  <c r="L76" i="1"/>
  <c r="M76" i="1" s="1"/>
  <c r="O76" i="1" s="1"/>
  <c r="L61" i="1"/>
  <c r="M61" i="1" s="1"/>
  <c r="O61" i="1" s="1"/>
  <c r="L42" i="1"/>
  <c r="M42" i="1" s="1"/>
  <c r="O42" i="1" s="1"/>
  <c r="H41" i="1"/>
  <c r="I41" i="1" s="1"/>
  <c r="L38" i="1"/>
  <c r="M38" i="1" s="1"/>
  <c r="O38" i="1" s="1"/>
  <c r="H16" i="1"/>
  <c r="I16" i="1" s="1"/>
  <c r="H35" i="1"/>
  <c r="I35" i="1" s="1"/>
  <c r="L144" i="1"/>
  <c r="M144" i="1" s="1"/>
  <c r="O144" i="1" s="1"/>
  <c r="P144" i="1" s="1"/>
  <c r="L129" i="1"/>
  <c r="M129" i="1" s="1"/>
  <c r="O129" i="1" s="1"/>
  <c r="H119" i="1"/>
  <c r="I119" i="1" s="1"/>
  <c r="H106" i="1"/>
  <c r="I106" i="1" s="1"/>
  <c r="L99" i="1"/>
  <c r="M99" i="1" s="1"/>
  <c r="O99" i="1" s="1"/>
  <c r="L89" i="1"/>
  <c r="M89" i="1" s="1"/>
  <c r="O89" i="1" s="1"/>
  <c r="H88" i="1"/>
  <c r="I88" i="1" s="1"/>
  <c r="L86" i="1"/>
  <c r="M86" i="1" s="1"/>
  <c r="O86" i="1" s="1"/>
  <c r="H85" i="1"/>
  <c r="I85" i="1" s="1"/>
  <c r="L83" i="1"/>
  <c r="M83" i="1" s="1"/>
  <c r="O83" i="1" s="1"/>
  <c r="L80" i="1"/>
  <c r="M80" i="1" s="1"/>
  <c r="O80" i="1" s="1"/>
  <c r="H75" i="1"/>
  <c r="I75" i="1" s="1"/>
  <c r="L73" i="1"/>
  <c r="M73" i="1" s="1"/>
  <c r="O73" i="1" s="1"/>
  <c r="H72" i="1"/>
  <c r="I72" i="1" s="1"/>
  <c r="L69" i="1"/>
  <c r="M69" i="1" s="1"/>
  <c r="O69" i="1" s="1"/>
  <c r="H68" i="1"/>
  <c r="I68" i="1" s="1"/>
  <c r="L66" i="1"/>
  <c r="M66" i="1" s="1"/>
  <c r="O66" i="1" s="1"/>
  <c r="H60" i="1"/>
  <c r="I60" i="1" s="1"/>
  <c r="L57" i="1"/>
  <c r="M57" i="1" s="1"/>
  <c r="O57" i="1" s="1"/>
  <c r="H56" i="1"/>
  <c r="I56" i="1" s="1"/>
  <c r="L54" i="1"/>
  <c r="M54" i="1" s="1"/>
  <c r="O54" i="1" s="1"/>
  <c r="H31" i="1"/>
  <c r="I31" i="1" s="1"/>
  <c r="H207" i="1"/>
  <c r="I207" i="1" s="1"/>
  <c r="L157" i="1"/>
  <c r="M157" i="1" s="1"/>
  <c r="O157" i="1" s="1"/>
  <c r="L123" i="1"/>
  <c r="M123" i="1" s="1"/>
  <c r="O123" i="1" s="1"/>
  <c r="H113" i="1"/>
  <c r="I113" i="1" s="1"/>
  <c r="L108" i="1"/>
  <c r="M108" i="1" s="1"/>
  <c r="O108" i="1" s="1"/>
  <c r="H99" i="1"/>
  <c r="I99" i="1" s="1"/>
  <c r="L97" i="1"/>
  <c r="M97" i="1" s="1"/>
  <c r="O97" i="1" s="1"/>
  <c r="H92" i="1"/>
  <c r="I92" i="1" s="1"/>
  <c r="L77" i="1"/>
  <c r="M77" i="1" s="1"/>
  <c r="O77" i="1" s="1"/>
  <c r="L50" i="1"/>
  <c r="M50" i="1" s="1"/>
  <c r="O50" i="1" s="1"/>
  <c r="H49" i="1"/>
  <c r="I49" i="1" s="1"/>
  <c r="L46" i="1"/>
  <c r="M46" i="1" s="1"/>
  <c r="O46" i="1" s="1"/>
  <c r="L43" i="1"/>
  <c r="M43" i="1" s="1"/>
  <c r="O43" i="1" s="1"/>
  <c r="L32" i="1"/>
  <c r="M32" i="1" s="1"/>
  <c r="O32" i="1" s="1"/>
  <c r="H116" i="1"/>
  <c r="I116" i="1" s="1"/>
  <c r="H76" i="1"/>
  <c r="I76" i="1" s="1"/>
  <c r="L62" i="1"/>
  <c r="M62" i="1" s="1"/>
  <c r="O62" i="1" s="1"/>
  <c r="H61" i="1"/>
  <c r="I61" i="1" s="1"/>
  <c r="H42" i="1"/>
  <c r="I42" i="1" s="1"/>
  <c r="L39" i="1"/>
  <c r="M39" i="1" s="1"/>
  <c r="O39" i="1" s="1"/>
  <c r="H38" i="1"/>
  <c r="I38" i="1" s="1"/>
  <c r="L36" i="1"/>
  <c r="M36" i="1" s="1"/>
  <c r="O36" i="1" s="1"/>
  <c r="H123" i="1"/>
  <c r="I123" i="1" s="1"/>
  <c r="L110" i="1"/>
  <c r="M110" i="1" s="1"/>
  <c r="O110" i="1" s="1"/>
  <c r="P110" i="1" s="1"/>
  <c r="L95" i="1"/>
  <c r="M95" i="1" s="1"/>
  <c r="O95" i="1" s="1"/>
  <c r="P95" i="1" s="1"/>
  <c r="L93" i="1"/>
  <c r="M93" i="1" s="1"/>
  <c r="O93" i="1" s="1"/>
  <c r="L90" i="1"/>
  <c r="M90" i="1" s="1"/>
  <c r="O90" i="1" s="1"/>
  <c r="H89" i="1"/>
  <c r="I89" i="1" s="1"/>
  <c r="H86" i="1"/>
  <c r="I86" i="1" s="1"/>
  <c r="H83" i="1"/>
  <c r="I83" i="1" s="1"/>
  <c r="H80" i="1"/>
  <c r="I80" i="1" s="1"/>
  <c r="H73" i="1"/>
  <c r="I73" i="1" s="1"/>
  <c r="L70" i="1"/>
  <c r="M70" i="1" s="1"/>
  <c r="O70" i="1" s="1"/>
  <c r="H69" i="1"/>
  <c r="I69" i="1" s="1"/>
  <c r="L58" i="1"/>
  <c r="M58" i="1" s="1"/>
  <c r="O58" i="1" s="1"/>
  <c r="H57" i="1"/>
  <c r="I57" i="1" s="1"/>
  <c r="H54" i="1"/>
  <c r="I54" i="1" s="1"/>
  <c r="L17" i="1"/>
  <c r="M17" i="1" s="1"/>
  <c r="O17" i="1" s="1"/>
  <c r="P17" i="1" s="1"/>
  <c r="L14" i="1"/>
  <c r="H46" i="1"/>
  <c r="I46" i="1" s="1"/>
  <c r="L20" i="1"/>
  <c r="M20" i="1" s="1"/>
  <c r="O20" i="1" s="1"/>
  <c r="L15" i="1"/>
  <c r="M15" i="1" s="1"/>
  <c r="O15" i="1" s="1"/>
  <c r="H77" i="1"/>
  <c r="I77" i="1" s="1"/>
  <c r="H50" i="1"/>
  <c r="I50" i="1" s="1"/>
  <c r="L29" i="1"/>
  <c r="M29" i="1" s="1"/>
  <c r="O29" i="1" s="1"/>
  <c r="L18" i="1"/>
  <c r="M18" i="1" s="1"/>
  <c r="O18" i="1" s="1"/>
  <c r="L125" i="1"/>
  <c r="M125" i="1" s="1"/>
  <c r="O125" i="1" s="1"/>
  <c r="L81" i="1"/>
  <c r="M81" i="1" s="1"/>
  <c r="O81" i="1" s="1"/>
  <c r="L24" i="1"/>
  <c r="M24" i="1" s="1"/>
  <c r="O24" i="1" s="1"/>
  <c r="L22" i="1"/>
  <c r="M22" i="1" s="1"/>
  <c r="O22" i="1" s="1"/>
  <c r="H27" i="1"/>
  <c r="I27" i="1" s="1"/>
  <c r="L147" i="1"/>
  <c r="M147" i="1" s="1"/>
  <c r="O147" i="1" s="1"/>
  <c r="P147" i="1" s="1"/>
  <c r="H97" i="1"/>
  <c r="I97" i="1" s="1"/>
  <c r="H32" i="1"/>
  <c r="I32" i="1" s="1"/>
  <c r="H24" i="1"/>
  <c r="I24" i="1" s="1"/>
  <c r="L26" i="1"/>
  <c r="M26" i="1" s="1"/>
  <c r="O26" i="1" s="1"/>
  <c r="H22" i="1"/>
  <c r="I22" i="1" s="1"/>
  <c r="H20" i="1"/>
  <c r="I20" i="1" s="1"/>
  <c r="L44" i="1"/>
  <c r="M44" i="1" s="1"/>
  <c r="O44" i="1" s="1"/>
  <c r="L28" i="1"/>
  <c r="M28" i="1" s="1"/>
  <c r="O28" i="1" s="1"/>
  <c r="H26" i="1"/>
  <c r="I26" i="1" s="1"/>
  <c r="L63" i="1"/>
  <c r="M63" i="1" s="1"/>
  <c r="O63" i="1" s="1"/>
  <c r="H118" i="1"/>
  <c r="I118" i="1" s="1"/>
  <c r="H28" i="1"/>
  <c r="I28" i="1" s="1"/>
  <c r="L19" i="1"/>
  <c r="M19" i="1" s="1"/>
  <c r="H156" i="1"/>
  <c r="I156" i="1" s="1"/>
  <c r="H128" i="1"/>
  <c r="I128" i="1" s="1"/>
  <c r="H43" i="1"/>
  <c r="I43" i="1" s="1"/>
  <c r="L23" i="1"/>
  <c r="M23" i="1" s="1"/>
  <c r="O23" i="1" s="1"/>
  <c r="L21" i="1"/>
  <c r="M21" i="1" s="1"/>
  <c r="O21" i="1" s="1"/>
  <c r="L33" i="1"/>
  <c r="M33" i="1" s="1"/>
  <c r="O33" i="1" s="1"/>
  <c r="L47" i="1"/>
  <c r="M47" i="1" s="1"/>
  <c r="O47" i="1" s="1"/>
  <c r="L25" i="1"/>
  <c r="M25" i="1" s="1"/>
  <c r="O25" i="1" s="1"/>
  <c r="H23" i="1"/>
  <c r="I23" i="1" s="1"/>
  <c r="L51" i="1"/>
  <c r="M51" i="1" s="1"/>
  <c r="O51" i="1" s="1"/>
  <c r="H21" i="1"/>
  <c r="I21" i="1" s="1"/>
  <c r="H14" i="1"/>
  <c r="I14" i="1" s="1"/>
  <c r="H25" i="1"/>
  <c r="I25" i="1" s="1"/>
  <c r="O55" i="10"/>
  <c r="P287" i="1"/>
  <c r="D9" i="7"/>
  <c r="D9" i="6"/>
  <c r="P105" i="1" l="1"/>
  <c r="P282" i="1"/>
  <c r="P286" i="1"/>
  <c r="P235" i="1"/>
  <c r="P281" i="1"/>
  <c r="P416" i="1"/>
  <c r="P139" i="10"/>
  <c r="P200" i="10"/>
  <c r="P43" i="1"/>
  <c r="P50" i="1"/>
  <c r="P73" i="1"/>
  <c r="P92" i="1"/>
  <c r="I91" i="1"/>
  <c r="P60" i="1"/>
  <c r="P71" i="1"/>
  <c r="P40" i="1"/>
  <c r="P58" i="1"/>
  <c r="P168" i="1"/>
  <c r="P162" i="1"/>
  <c r="I161" i="1"/>
  <c r="P193" i="1"/>
  <c r="P178" i="1"/>
  <c r="P236" i="1"/>
  <c r="I143" i="1"/>
  <c r="P145" i="1"/>
  <c r="P185" i="1"/>
  <c r="P223" i="1"/>
  <c r="P205" i="1"/>
  <c r="P135" i="1"/>
  <c r="P321" i="1"/>
  <c r="P251" i="1"/>
  <c r="P341" i="1"/>
  <c r="P396" i="1"/>
  <c r="P216" i="1"/>
  <c r="P288" i="1"/>
  <c r="P295" i="1"/>
  <c r="P349" i="1"/>
  <c r="P320" i="1"/>
  <c r="P344" i="1"/>
  <c r="P368" i="1"/>
  <c r="P258" i="1"/>
  <c r="P391" i="1"/>
  <c r="P314" i="1"/>
  <c r="P338" i="1"/>
  <c r="P362" i="1"/>
  <c r="P406" i="1"/>
  <c r="P52" i="10"/>
  <c r="P31" i="10"/>
  <c r="P87" i="10"/>
  <c r="P49" i="10"/>
  <c r="P44" i="10"/>
  <c r="P125" i="10"/>
  <c r="P132" i="10"/>
  <c r="P161" i="10"/>
  <c r="I134" i="10"/>
  <c r="P136" i="10"/>
  <c r="P100" i="10"/>
  <c r="P252" i="10"/>
  <c r="P210" i="10"/>
  <c r="P312" i="10"/>
  <c r="P269" i="10"/>
  <c r="P203" i="10"/>
  <c r="P235" i="10"/>
  <c r="P271" i="10"/>
  <c r="P285" i="10"/>
  <c r="P217" i="10"/>
  <c r="P389" i="10"/>
  <c r="P321" i="10"/>
  <c r="P357" i="10"/>
  <c r="P440" i="10"/>
  <c r="P320" i="10"/>
  <c r="P356" i="10"/>
  <c r="P393" i="10"/>
  <c r="P319" i="10"/>
  <c r="P355" i="10"/>
  <c r="P33" i="1"/>
  <c r="P111" i="1"/>
  <c r="P423" i="1"/>
  <c r="P41" i="10"/>
  <c r="P317" i="10"/>
  <c r="P78" i="10"/>
  <c r="P128" i="1"/>
  <c r="P24" i="1"/>
  <c r="P77" i="1"/>
  <c r="P80" i="1"/>
  <c r="P42" i="1"/>
  <c r="P44" i="1"/>
  <c r="P62" i="1"/>
  <c r="P109" i="1"/>
  <c r="P187" i="1"/>
  <c r="P201" i="1"/>
  <c r="P244" i="1"/>
  <c r="P213" i="1"/>
  <c r="P184" i="1"/>
  <c r="P202" i="1"/>
  <c r="P226" i="1"/>
  <c r="P333" i="1"/>
  <c r="P296" i="1"/>
  <c r="P239" i="1"/>
  <c r="P297" i="1"/>
  <c r="P274" i="1"/>
  <c r="P285" i="1"/>
  <c r="P327" i="1"/>
  <c r="P351" i="1"/>
  <c r="P375" i="1"/>
  <c r="P395" i="1"/>
  <c r="P401" i="1"/>
  <c r="P428" i="1"/>
  <c r="P426" i="1"/>
  <c r="P85" i="10"/>
  <c r="I83" i="10"/>
  <c r="P35" i="10"/>
  <c r="P53" i="10"/>
  <c r="P58" i="10"/>
  <c r="P103" i="10"/>
  <c r="P92" i="10"/>
  <c r="P181" i="10"/>
  <c r="P171" i="10"/>
  <c r="P255" i="10"/>
  <c r="P278" i="10"/>
  <c r="P213" i="10"/>
  <c r="P236" i="10"/>
  <c r="P272" i="10"/>
  <c r="P277" i="10"/>
  <c r="P206" i="10"/>
  <c r="P238" i="10"/>
  <c r="P274" i="10"/>
  <c r="P288" i="10"/>
  <c r="P220" i="10"/>
  <c r="P314" i="10"/>
  <c r="P392" i="10"/>
  <c r="P324" i="10"/>
  <c r="P360" i="10"/>
  <c r="P423" i="10"/>
  <c r="I422" i="10"/>
  <c r="P388" i="10"/>
  <c r="P323" i="10"/>
  <c r="P359" i="10"/>
  <c r="P425" i="10"/>
  <c r="P396" i="10"/>
  <c r="P322" i="10"/>
  <c r="P358" i="10"/>
  <c r="P88" i="1"/>
  <c r="P347" i="1"/>
  <c r="P438" i="1"/>
  <c r="P131" i="10"/>
  <c r="P386" i="10"/>
  <c r="P432" i="10"/>
  <c r="P25" i="1"/>
  <c r="P156" i="1"/>
  <c r="P32" i="1"/>
  <c r="I81" i="1"/>
  <c r="P83" i="1"/>
  <c r="P61" i="1"/>
  <c r="P99" i="1"/>
  <c r="P68" i="1"/>
  <c r="I66" i="1"/>
  <c r="P106" i="1"/>
  <c r="P34" i="1"/>
  <c r="P47" i="1"/>
  <c r="P112" i="1"/>
  <c r="P172" i="1"/>
  <c r="P209" i="1"/>
  <c r="P120" i="1"/>
  <c r="P182" i="1"/>
  <c r="P148" i="1"/>
  <c r="I140" i="1"/>
  <c r="P142" i="1"/>
  <c r="P192" i="1"/>
  <c r="P237" i="1"/>
  <c r="P267" i="1"/>
  <c r="P365" i="1"/>
  <c r="P196" i="1"/>
  <c r="P220" i="1"/>
  <c r="P293" i="1"/>
  <c r="P373" i="1"/>
  <c r="P231" i="1"/>
  <c r="P324" i="1"/>
  <c r="P348" i="1"/>
  <c r="P372" i="1"/>
  <c r="P399" i="1"/>
  <c r="I397" i="1"/>
  <c r="P262" i="1"/>
  <c r="P318" i="1"/>
  <c r="P342" i="1"/>
  <c r="P366" i="1"/>
  <c r="P410" i="1"/>
  <c r="P415" i="1"/>
  <c r="P60" i="10"/>
  <c r="P91" i="10"/>
  <c r="P75" i="10"/>
  <c r="P37" i="10"/>
  <c r="P61" i="10"/>
  <c r="P122" i="10"/>
  <c r="P56" i="10"/>
  <c r="P113" i="10"/>
  <c r="P99" i="10"/>
  <c r="I96" i="10"/>
  <c r="P174" i="10"/>
  <c r="P258" i="10"/>
  <c r="P281" i="10"/>
  <c r="P216" i="10"/>
  <c r="P239" i="10"/>
  <c r="P280" i="10"/>
  <c r="P209" i="10"/>
  <c r="P241" i="10"/>
  <c r="P223" i="10"/>
  <c r="P395" i="10"/>
  <c r="P327" i="10"/>
  <c r="P363" i="10"/>
  <c r="P426" i="10"/>
  <c r="P391" i="10"/>
  <c r="P326" i="10"/>
  <c r="P362" i="10"/>
  <c r="I399" i="10"/>
  <c r="P401" i="10"/>
  <c r="P325" i="10"/>
  <c r="P361" i="10"/>
  <c r="P424" i="10"/>
  <c r="P197" i="1"/>
  <c r="P265" i="1"/>
  <c r="P323" i="1"/>
  <c r="P74" i="10"/>
  <c r="P309" i="10"/>
  <c r="P268" i="10"/>
  <c r="P390" i="10"/>
  <c r="I12" i="1"/>
  <c r="P97" i="1"/>
  <c r="I94" i="1"/>
  <c r="O19" i="1"/>
  <c r="P86" i="1"/>
  <c r="P119" i="1"/>
  <c r="P70" i="1"/>
  <c r="P217" i="1"/>
  <c r="I149" i="1"/>
  <c r="P151" i="1"/>
  <c r="P252" i="1"/>
  <c r="P153" i="1"/>
  <c r="P206" i="1"/>
  <c r="P255" i="1"/>
  <c r="P357" i="1"/>
  <c r="P337" i="1"/>
  <c r="P279" i="1"/>
  <c r="P243" i="1"/>
  <c r="P302" i="1"/>
  <c r="P380" i="1"/>
  <c r="P234" i="1"/>
  <c r="P403" i="1"/>
  <c r="P307" i="1"/>
  <c r="P331" i="1"/>
  <c r="P355" i="1"/>
  <c r="P378" i="1"/>
  <c r="P384" i="1"/>
  <c r="P303" i="1"/>
  <c r="P405" i="1"/>
  <c r="P400" i="1"/>
  <c r="P430" i="1"/>
  <c r="P62" i="10"/>
  <c r="P50" i="10"/>
  <c r="P15" i="10"/>
  <c r="P67" i="10"/>
  <c r="P64" i="10"/>
  <c r="P156" i="10"/>
  <c r="P124" i="10"/>
  <c r="P159" i="10"/>
  <c r="P102" i="10"/>
  <c r="P178" i="10"/>
  <c r="P261" i="10"/>
  <c r="P284" i="10"/>
  <c r="P219" i="10"/>
  <c r="P242" i="10"/>
  <c r="P283" i="10"/>
  <c r="P212" i="10"/>
  <c r="P244" i="10"/>
  <c r="P226" i="10"/>
  <c r="P232" i="10"/>
  <c r="P398" i="10"/>
  <c r="P330" i="10"/>
  <c r="P366" i="10"/>
  <c r="P394" i="10"/>
  <c r="P329" i="10"/>
  <c r="P365" i="10"/>
  <c r="P404" i="10"/>
  <c r="P328" i="10"/>
  <c r="P364" i="10"/>
  <c r="P38" i="1"/>
  <c r="I36" i="1"/>
  <c r="P256" i="1"/>
  <c r="P207" i="10"/>
  <c r="P21" i="1"/>
  <c r="P28" i="1"/>
  <c r="P46" i="1"/>
  <c r="P89" i="1"/>
  <c r="P76" i="1"/>
  <c r="P113" i="1"/>
  <c r="P72" i="1"/>
  <c r="P233" i="1"/>
  <c r="P48" i="1"/>
  <c r="P98" i="1"/>
  <c r="P51" i="1"/>
  <c r="P175" i="1"/>
  <c r="P245" i="1"/>
  <c r="P257" i="1"/>
  <c r="P124" i="1"/>
  <c r="P186" i="1"/>
  <c r="I189" i="1"/>
  <c r="P191" i="1"/>
  <c r="P248" i="1"/>
  <c r="P200" i="1"/>
  <c r="P224" i="1"/>
  <c r="P317" i="1"/>
  <c r="P388" i="1"/>
  <c r="P328" i="1"/>
  <c r="P352" i="1"/>
  <c r="P376" i="1"/>
  <c r="P407" i="1"/>
  <c r="P266" i="1"/>
  <c r="P322" i="1"/>
  <c r="P346" i="1"/>
  <c r="P370" i="1"/>
  <c r="P386" i="1"/>
  <c r="P413" i="1"/>
  <c r="P419" i="1"/>
  <c r="I21" i="10"/>
  <c r="P22" i="10"/>
  <c r="P43" i="10"/>
  <c r="P17" i="10"/>
  <c r="P16" i="10"/>
  <c r="P88" i="10"/>
  <c r="P167" i="10"/>
  <c r="I165" i="10"/>
  <c r="P20" i="10"/>
  <c r="L445" i="10"/>
  <c r="M14" i="10"/>
  <c r="P158" i="10"/>
  <c r="P141" i="10"/>
  <c r="P175" i="10"/>
  <c r="P115" i="10"/>
  <c r="P264" i="10"/>
  <c r="P287" i="10"/>
  <c r="P222" i="10"/>
  <c r="P231" i="10"/>
  <c r="P245" i="10"/>
  <c r="P286" i="10"/>
  <c r="P215" i="10"/>
  <c r="P247" i="10"/>
  <c r="P403" i="10"/>
  <c r="P333" i="10"/>
  <c r="P369" i="10"/>
  <c r="P397" i="10"/>
  <c r="P332" i="10"/>
  <c r="P368" i="10"/>
  <c r="I434" i="10"/>
  <c r="P436" i="10"/>
  <c r="P416" i="10"/>
  <c r="P407" i="10"/>
  <c r="P331" i="10"/>
  <c r="P367" i="10"/>
  <c r="P415" i="10"/>
  <c r="I163" i="1"/>
  <c r="P165" i="1"/>
  <c r="P222" i="1"/>
  <c r="P29" i="10"/>
  <c r="P110" i="10"/>
  <c r="P118" i="1"/>
  <c r="P27" i="1"/>
  <c r="L443" i="1"/>
  <c r="M14" i="1"/>
  <c r="P116" i="1"/>
  <c r="P15" i="1"/>
  <c r="P107" i="1"/>
  <c r="P268" i="1"/>
  <c r="P300" i="1"/>
  <c r="P137" i="1"/>
  <c r="P195" i="1"/>
  <c r="P170" i="1"/>
  <c r="P129" i="1"/>
  <c r="P188" i="1"/>
  <c r="P210" i="1"/>
  <c r="P271" i="1"/>
  <c r="P361" i="1"/>
  <c r="P289" i="1"/>
  <c r="P345" i="1"/>
  <c r="P253" i="1"/>
  <c r="P392" i="1"/>
  <c r="P238" i="1"/>
  <c r="P329" i="1"/>
  <c r="P379" i="1"/>
  <c r="P311" i="1"/>
  <c r="P335" i="1"/>
  <c r="P359" i="1"/>
  <c r="P382" i="1"/>
  <c r="P424" i="1"/>
  <c r="P409" i="1"/>
  <c r="P404" i="1"/>
  <c r="P427" i="1"/>
  <c r="P26" i="10"/>
  <c r="P72" i="10"/>
  <c r="P54" i="10"/>
  <c r="P94" i="10"/>
  <c r="I93" i="10"/>
  <c r="P73" i="10"/>
  <c r="P46" i="10"/>
  <c r="P137" i="10"/>
  <c r="P82" i="10"/>
  <c r="P108" i="10"/>
  <c r="P148" i="10"/>
  <c r="P179" i="10"/>
  <c r="I145" i="10"/>
  <c r="P147" i="10"/>
  <c r="P187" i="10"/>
  <c r="P118" i="10"/>
  <c r="P267" i="10"/>
  <c r="P225" i="10"/>
  <c r="P248" i="10"/>
  <c r="P218" i="10"/>
  <c r="P233" i="10"/>
  <c r="P250" i="10"/>
  <c r="P196" i="10"/>
  <c r="P406" i="10"/>
  <c r="P336" i="10"/>
  <c r="P372" i="10"/>
  <c r="P437" i="10"/>
  <c r="P402" i="10"/>
  <c r="P335" i="10"/>
  <c r="P371" i="10"/>
  <c r="P419" i="10"/>
  <c r="P410" i="10"/>
  <c r="P334" i="10"/>
  <c r="P370" i="10"/>
  <c r="P418" i="10"/>
  <c r="P371" i="1"/>
  <c r="P184" i="10"/>
  <c r="P214" i="10"/>
  <c r="P23" i="1"/>
  <c r="P75" i="1"/>
  <c r="P35" i="1"/>
  <c r="P63" i="1"/>
  <c r="P78" i="1"/>
  <c r="P121" i="1"/>
  <c r="P179" i="1"/>
  <c r="P127" i="1"/>
  <c r="I125" i="1"/>
  <c r="P203" i="1"/>
  <c r="P169" i="1"/>
  <c r="P283" i="1"/>
  <c r="P394" i="1"/>
  <c r="P264" i="1"/>
  <c r="P390" i="1"/>
  <c r="P260" i="1"/>
  <c r="P204" i="1"/>
  <c r="P247" i="1"/>
  <c r="P259" i="1"/>
  <c r="P308" i="1"/>
  <c r="P332" i="1"/>
  <c r="P356" i="1"/>
  <c r="P246" i="1"/>
  <c r="P270" i="1"/>
  <c r="P389" i="1"/>
  <c r="P326" i="1"/>
  <c r="P350" i="1"/>
  <c r="P374" i="1"/>
  <c r="P417" i="1"/>
  <c r="P440" i="1"/>
  <c r="P28" i="10"/>
  <c r="P77" i="10"/>
  <c r="P48" i="10"/>
  <c r="P51" i="10"/>
  <c r="P24" i="10"/>
  <c r="P153" i="10"/>
  <c r="I151" i="10"/>
  <c r="O21" i="10"/>
  <c r="P90" i="10"/>
  <c r="P111" i="10"/>
  <c r="P193" i="10"/>
  <c r="I191" i="10"/>
  <c r="P270" i="10"/>
  <c r="P190" i="10"/>
  <c r="P228" i="10"/>
  <c r="P251" i="10"/>
  <c r="P221" i="10"/>
  <c r="P253" i="10"/>
  <c r="P199" i="10"/>
  <c r="P291" i="10"/>
  <c r="P296" i="10"/>
  <c r="P409" i="10"/>
  <c r="P339" i="10"/>
  <c r="P375" i="10"/>
  <c r="P405" i="10"/>
  <c r="P338" i="10"/>
  <c r="P374" i="10"/>
  <c r="P382" i="10"/>
  <c r="P428" i="10"/>
  <c r="P337" i="10"/>
  <c r="P373" i="10"/>
  <c r="P381" i="10"/>
  <c r="P421" i="10"/>
  <c r="P55" i="10"/>
  <c r="P22" i="1"/>
  <c r="P198" i="1"/>
  <c r="P150" i="10"/>
  <c r="P249" i="10"/>
  <c r="P292" i="10"/>
  <c r="P352" i="10"/>
  <c r="P26" i="1"/>
  <c r="P54" i="1"/>
  <c r="P207" i="1"/>
  <c r="D7" i="3"/>
  <c r="P16" i="1"/>
  <c r="P30" i="1"/>
  <c r="E7" i="3"/>
  <c r="P18" i="1"/>
  <c r="P159" i="1"/>
  <c r="P215" i="1"/>
  <c r="P134" i="1"/>
  <c r="I132" i="1"/>
  <c r="P102" i="1"/>
  <c r="P167" i="1"/>
  <c r="P229" i="1"/>
  <c r="P211" i="1"/>
  <c r="P214" i="1"/>
  <c r="P290" i="1"/>
  <c r="P301" i="1"/>
  <c r="P369" i="1"/>
  <c r="P269" i="1"/>
  <c r="P272" i="1"/>
  <c r="P242" i="1"/>
  <c r="P353" i="1"/>
  <c r="P315" i="1"/>
  <c r="P339" i="1"/>
  <c r="P363" i="1"/>
  <c r="P393" i="1"/>
  <c r="P422" i="1"/>
  <c r="P435" i="1"/>
  <c r="P408" i="1"/>
  <c r="P431" i="1"/>
  <c r="P32" i="10"/>
  <c r="P95" i="10"/>
  <c r="P27" i="10"/>
  <c r="P104" i="10"/>
  <c r="P188" i="10"/>
  <c r="P237" i="10"/>
  <c r="P273" i="10"/>
  <c r="P195" i="10"/>
  <c r="P295" i="10"/>
  <c r="P254" i="10"/>
  <c r="P177" i="10"/>
  <c r="P224" i="10"/>
  <c r="P297" i="10"/>
  <c r="P256" i="10"/>
  <c r="P202" i="10"/>
  <c r="P299" i="10"/>
  <c r="P412" i="10"/>
  <c r="P342" i="10"/>
  <c r="P378" i="10"/>
  <c r="P380" i="10"/>
  <c r="P414" i="10"/>
  <c r="I413" i="10"/>
  <c r="P408" i="10"/>
  <c r="P341" i="10"/>
  <c r="P377" i="10"/>
  <c r="P431" i="10"/>
  <c r="P340" i="10"/>
  <c r="P376" i="10"/>
  <c r="P384" i="10"/>
  <c r="P430" i="10"/>
  <c r="P325" i="1"/>
  <c r="P121" i="10"/>
  <c r="P311" i="10"/>
  <c r="P318" i="10"/>
  <c r="P353" i="10"/>
  <c r="P316" i="10"/>
  <c r="P57" i="1"/>
  <c r="P31" i="1"/>
  <c r="P280" i="1"/>
  <c r="P183" i="1"/>
  <c r="P131" i="1"/>
  <c r="P241" i="1"/>
  <c r="P219" i="1"/>
  <c r="P177" i="1"/>
  <c r="P139" i="1"/>
  <c r="P173" i="1"/>
  <c r="P294" i="1"/>
  <c r="P261" i="1"/>
  <c r="P276" i="1"/>
  <c r="P221" i="1"/>
  <c r="P208" i="1"/>
  <c r="P263" i="1"/>
  <c r="P228" i="1"/>
  <c r="P278" i="1"/>
  <c r="P284" i="1"/>
  <c r="P312" i="1"/>
  <c r="P336" i="1"/>
  <c r="P360" i="1"/>
  <c r="P250" i="1"/>
  <c r="P421" i="1"/>
  <c r="I420" i="1"/>
  <c r="P306" i="1"/>
  <c r="I304" i="1"/>
  <c r="P330" i="1"/>
  <c r="P354" i="1"/>
  <c r="I441" i="1"/>
  <c r="P442" i="1"/>
  <c r="P34" i="10"/>
  <c r="P30" i="10"/>
  <c r="P155" i="10"/>
  <c r="P107" i="10"/>
  <c r="P70" i="10"/>
  <c r="I68" i="10"/>
  <c r="P154" i="10"/>
  <c r="P120" i="10"/>
  <c r="P170" i="10"/>
  <c r="P240" i="10"/>
  <c r="P198" i="10"/>
  <c r="P290" i="10"/>
  <c r="P298" i="10"/>
  <c r="P257" i="10"/>
  <c r="P180" i="10"/>
  <c r="P189" i="10"/>
  <c r="P227" i="10"/>
  <c r="P300" i="10"/>
  <c r="P259" i="10"/>
  <c r="P205" i="10"/>
  <c r="P302" i="10"/>
  <c r="P345" i="10"/>
  <c r="P383" i="10"/>
  <c r="P417" i="10"/>
  <c r="P411" i="10"/>
  <c r="P344" i="10"/>
  <c r="P343" i="10"/>
  <c r="P433" i="10"/>
  <c r="P39" i="1"/>
  <c r="P180" i="1"/>
  <c r="P418" i="1"/>
  <c r="P130" i="10"/>
  <c r="P172" i="10"/>
  <c r="P266" i="10"/>
  <c r="P282" i="10"/>
  <c r="P354" i="10"/>
  <c r="P123" i="1"/>
  <c r="P49" i="1"/>
  <c r="P85" i="1"/>
  <c r="P41" i="1"/>
  <c r="P59" i="1"/>
  <c r="P29" i="1"/>
  <c r="P100" i="1"/>
  <c r="P90" i="1"/>
  <c r="P93" i="1"/>
  <c r="P146" i="1"/>
  <c r="P108" i="1"/>
  <c r="P171" i="1"/>
  <c r="P130" i="1"/>
  <c r="P157" i="1"/>
  <c r="P176" i="1"/>
  <c r="P230" i="1"/>
  <c r="P194" i="1"/>
  <c r="P218" i="1"/>
  <c r="P298" i="1"/>
  <c r="P299" i="1"/>
  <c r="P249" i="1"/>
  <c r="P436" i="1"/>
  <c r="P277" i="1"/>
  <c r="P319" i="1"/>
  <c r="P343" i="1"/>
  <c r="P367" i="1"/>
  <c r="P381" i="1"/>
  <c r="P429" i="1"/>
  <c r="P412" i="1"/>
  <c r="I411" i="1"/>
  <c r="I432" i="1"/>
  <c r="P434" i="1"/>
  <c r="P414" i="1"/>
  <c r="I12" i="10"/>
  <c r="P23" i="10"/>
  <c r="P59" i="10"/>
  <c r="P40" i="10"/>
  <c r="I38" i="10"/>
  <c r="P33" i="10"/>
  <c r="P129" i="10"/>
  <c r="I127" i="10"/>
  <c r="P109" i="10"/>
  <c r="P123" i="10"/>
  <c r="P182" i="10"/>
  <c r="P173" i="10"/>
  <c r="P162" i="10"/>
  <c r="P230" i="10"/>
  <c r="P243" i="10"/>
  <c r="P201" i="10"/>
  <c r="P293" i="10"/>
  <c r="P301" i="10"/>
  <c r="P260" i="10"/>
  <c r="P183" i="10"/>
  <c r="P194" i="10"/>
  <c r="P303" i="10"/>
  <c r="P262" i="10"/>
  <c r="P276" i="10"/>
  <c r="P208" i="10"/>
  <c r="P305" i="10"/>
  <c r="P348" i="10"/>
  <c r="P420" i="10"/>
  <c r="P347" i="10"/>
  <c r="P442" i="10"/>
  <c r="P444" i="10"/>
  <c r="I443" i="10"/>
  <c r="P346" i="10"/>
  <c r="P438" i="10"/>
  <c r="P20" i="1"/>
  <c r="I19" i="1"/>
  <c r="P69" i="1"/>
  <c r="P56" i="1"/>
  <c r="P52" i="1"/>
  <c r="P199" i="1"/>
  <c r="P122" i="1"/>
  <c r="P240" i="1"/>
  <c r="P152" i="1"/>
  <c r="P181" i="1"/>
  <c r="P154" i="1"/>
  <c r="P160" i="1"/>
  <c r="P313" i="1"/>
  <c r="P225" i="1"/>
  <c r="P309" i="1"/>
  <c r="P212" i="1"/>
  <c r="P275" i="1"/>
  <c r="P291" i="1"/>
  <c r="P385" i="1"/>
  <c r="P316" i="1"/>
  <c r="P340" i="1"/>
  <c r="P364" i="1"/>
  <c r="P387" i="1"/>
  <c r="P254" i="1"/>
  <c r="P310" i="1"/>
  <c r="P334" i="1"/>
  <c r="P358" i="1"/>
  <c r="P402" i="1"/>
  <c r="P18" i="10"/>
  <c r="P25" i="10"/>
  <c r="P65" i="10"/>
  <c r="P42" i="10"/>
  <c r="P36" i="10"/>
  <c r="I163" i="10"/>
  <c r="P164" i="10"/>
  <c r="P133" i="10"/>
  <c r="P114" i="10"/>
  <c r="I142" i="10"/>
  <c r="P144" i="10"/>
  <c r="P101" i="10"/>
  <c r="P126" i="10"/>
  <c r="P71" i="10"/>
  <c r="P169" i="10"/>
  <c r="P185" i="10"/>
  <c r="P246" i="10"/>
  <c r="P204" i="10"/>
  <c r="P304" i="10"/>
  <c r="P263" i="10"/>
  <c r="P186" i="10"/>
  <c r="P197" i="10"/>
  <c r="P289" i="10"/>
  <c r="I306" i="10"/>
  <c r="P308" i="10"/>
  <c r="P265" i="10"/>
  <c r="P279" i="10"/>
  <c r="P211" i="10"/>
  <c r="P310" i="10"/>
  <c r="P315" i="10"/>
  <c r="P351" i="10"/>
  <c r="P429" i="10"/>
  <c r="P350" i="10"/>
  <c r="P387" i="10"/>
  <c r="P313" i="10"/>
  <c r="P349" i="10"/>
  <c r="D22" i="4" l="1"/>
  <c r="C17" i="3"/>
  <c r="J17" i="3" s="1"/>
  <c r="P17" i="3" s="1"/>
  <c r="P91" i="1"/>
  <c r="P127" i="10"/>
  <c r="J127" i="10"/>
  <c r="K12" i="10"/>
  <c r="K13" i="10" s="1"/>
  <c r="J12" i="10"/>
  <c r="J399" i="10"/>
  <c r="P399" i="10"/>
  <c r="P422" i="10"/>
  <c r="P96" i="10"/>
  <c r="I449" i="10"/>
  <c r="J434" i="10" s="1"/>
  <c r="J443" i="10"/>
  <c r="D32" i="4"/>
  <c r="C37" i="3"/>
  <c r="P304" i="1"/>
  <c r="D17" i="4"/>
  <c r="I447" i="1"/>
  <c r="J36" i="1" s="1"/>
  <c r="C10" i="3" s="1"/>
  <c r="C7" i="3"/>
  <c r="K12" i="1"/>
  <c r="K13" i="1" s="1"/>
  <c r="P134" i="10"/>
  <c r="D27" i="4"/>
  <c r="C27" i="3"/>
  <c r="K27" i="3" s="1"/>
  <c r="P27" i="3" s="1"/>
  <c r="P143" i="1"/>
  <c r="J191" i="10"/>
  <c r="P191" i="10"/>
  <c r="C15" i="3"/>
  <c r="D21" i="4"/>
  <c r="P81" i="1"/>
  <c r="P163" i="10"/>
  <c r="P93" i="10"/>
  <c r="J93" i="10"/>
  <c r="D31" i="4"/>
  <c r="C35" i="3"/>
  <c r="P189" i="1"/>
  <c r="J306" i="10"/>
  <c r="P306" i="10"/>
  <c r="D24" i="4"/>
  <c r="C21" i="3"/>
  <c r="P125" i="1"/>
  <c r="J165" i="10"/>
  <c r="P165" i="10"/>
  <c r="P21" i="10"/>
  <c r="J21" i="10"/>
  <c r="D19" i="4"/>
  <c r="C11" i="3"/>
  <c r="P36" i="1"/>
  <c r="P38" i="10"/>
  <c r="P420" i="1"/>
  <c r="D35" i="4"/>
  <c r="C43" i="3"/>
  <c r="E6" i="3"/>
  <c r="F6" i="3" s="1"/>
  <c r="G6" i="3" s="1"/>
  <c r="H6" i="3" s="1"/>
  <c r="I6" i="3" s="1"/>
  <c r="J6" i="3" s="1"/>
  <c r="K6" i="3" s="1"/>
  <c r="L6" i="3" s="1"/>
  <c r="M6" i="3" s="1"/>
  <c r="N6" i="3" s="1"/>
  <c r="O6" i="3" s="1"/>
  <c r="F7" i="3"/>
  <c r="D33" i="4"/>
  <c r="P397" i="1"/>
  <c r="C39" i="3"/>
  <c r="D20" i="4"/>
  <c r="C13" i="3"/>
  <c r="P66" i="1"/>
  <c r="D36" i="4"/>
  <c r="C45" i="3"/>
  <c r="P142" i="10"/>
  <c r="J142" i="10"/>
  <c r="D18" i="4"/>
  <c r="C9" i="3"/>
  <c r="P19" i="1"/>
  <c r="P68" i="10"/>
  <c r="M443" i="1"/>
  <c r="O443" i="1" s="1"/>
  <c r="O14" i="1"/>
  <c r="D34" i="4"/>
  <c r="P411" i="1"/>
  <c r="C41" i="3"/>
  <c r="D37" i="4"/>
  <c r="C47" i="3"/>
  <c r="O47" i="3" s="1"/>
  <c r="P47" i="3" s="1"/>
  <c r="C23" i="3"/>
  <c r="D25" i="4"/>
  <c r="P132" i="1"/>
  <c r="M445" i="10"/>
  <c r="O445" i="10" s="1"/>
  <c r="O14" i="10"/>
  <c r="J151" i="10"/>
  <c r="P151" i="10"/>
  <c r="C33" i="3"/>
  <c r="D30" i="4"/>
  <c r="P163" i="1"/>
  <c r="C25" i="3"/>
  <c r="L25" i="3" s="1"/>
  <c r="P25" i="3" s="1"/>
  <c r="D26" i="4"/>
  <c r="P140" i="1"/>
  <c r="P145" i="10"/>
  <c r="J145" i="10"/>
  <c r="J413" i="10"/>
  <c r="P413" i="10"/>
  <c r="D6" i="3"/>
  <c r="D28" i="4"/>
  <c r="C29" i="3"/>
  <c r="P149" i="1"/>
  <c r="D23" i="4"/>
  <c r="C19" i="3"/>
  <c r="P94" i="1"/>
  <c r="P83" i="10"/>
  <c r="J83" i="10"/>
  <c r="D29" i="4"/>
  <c r="C31" i="3"/>
  <c r="N31" i="3" s="1"/>
  <c r="P31" i="3" s="1"/>
  <c r="P161" i="1"/>
  <c r="O13" i="1" l="1"/>
  <c r="P14" i="1"/>
  <c r="J149" i="1"/>
  <c r="C28" i="3" s="1"/>
  <c r="J132" i="1"/>
  <c r="C22" i="3" s="1"/>
  <c r="J66" i="1"/>
  <c r="C12" i="3" s="1"/>
  <c r="J68" i="10"/>
  <c r="J163" i="10"/>
  <c r="J91" i="1"/>
  <c r="C16" i="3" s="1"/>
  <c r="N29" i="3"/>
  <c r="M29" i="3"/>
  <c r="L29" i="3"/>
  <c r="J161" i="1"/>
  <c r="C30" i="3" s="1"/>
  <c r="O43" i="3"/>
  <c r="N43" i="3"/>
  <c r="P43" i="3" s="1"/>
  <c r="P446" i="10"/>
  <c r="J439" i="10"/>
  <c r="J441" i="10"/>
  <c r="J138" i="10"/>
  <c r="Q4" i="10"/>
  <c r="Q5" i="10" s="1"/>
  <c r="J45" i="10"/>
  <c r="J79" i="10"/>
  <c r="J229" i="10"/>
  <c r="J63" i="10"/>
  <c r="J427" i="10"/>
  <c r="J80" i="10"/>
  <c r="J66" i="10"/>
  <c r="J139" i="10"/>
  <c r="J49" i="10"/>
  <c r="J235" i="10"/>
  <c r="J78" i="10"/>
  <c r="J181" i="10"/>
  <c r="J272" i="10"/>
  <c r="J220" i="10"/>
  <c r="J99" i="10"/>
  <c r="J363" i="10"/>
  <c r="J283" i="10"/>
  <c r="J17" i="10"/>
  <c r="J436" i="10"/>
  <c r="J415" i="10"/>
  <c r="J46" i="10"/>
  <c r="J218" i="10"/>
  <c r="J410" i="10"/>
  <c r="J153" i="10"/>
  <c r="J338" i="10"/>
  <c r="J27" i="10"/>
  <c r="J295" i="10"/>
  <c r="J202" i="10"/>
  <c r="J107" i="10"/>
  <c r="J227" i="10"/>
  <c r="J282" i="10"/>
  <c r="J23" i="10"/>
  <c r="J109" i="10"/>
  <c r="J243" i="10"/>
  <c r="J194" i="10"/>
  <c r="J348" i="10"/>
  <c r="J25" i="10"/>
  <c r="J114" i="10"/>
  <c r="J169" i="10"/>
  <c r="J186" i="10"/>
  <c r="J387" i="10"/>
  <c r="J197" i="10"/>
  <c r="J240" i="10"/>
  <c r="J44" i="10"/>
  <c r="J100" i="10"/>
  <c r="J357" i="10"/>
  <c r="J355" i="10"/>
  <c r="J171" i="10"/>
  <c r="J277" i="10"/>
  <c r="J314" i="10"/>
  <c r="J388" i="10"/>
  <c r="J358" i="10"/>
  <c r="J432" i="10"/>
  <c r="J37" i="10"/>
  <c r="J174" i="10"/>
  <c r="J325" i="10"/>
  <c r="J74" i="10"/>
  <c r="J15" i="10"/>
  <c r="J102" i="10"/>
  <c r="J330" i="10"/>
  <c r="J328" i="10"/>
  <c r="J158" i="10"/>
  <c r="J222" i="10"/>
  <c r="J403" i="10"/>
  <c r="J26" i="10"/>
  <c r="J137" i="10"/>
  <c r="J147" i="10"/>
  <c r="J372" i="10"/>
  <c r="J214" i="10"/>
  <c r="J190" i="10"/>
  <c r="J291" i="10"/>
  <c r="J381" i="10"/>
  <c r="J249" i="10"/>
  <c r="J414" i="10"/>
  <c r="J376" i="10"/>
  <c r="J318" i="10"/>
  <c r="J70" i="10"/>
  <c r="J198" i="10"/>
  <c r="J383" i="10"/>
  <c r="J59" i="10"/>
  <c r="J201" i="10"/>
  <c r="J303" i="10"/>
  <c r="J438" i="10"/>
  <c r="J65" i="10"/>
  <c r="J185" i="10"/>
  <c r="J211" i="10"/>
  <c r="J420" i="10"/>
  <c r="J144" i="10"/>
  <c r="J346" i="10"/>
  <c r="J271" i="10"/>
  <c r="J35" i="10"/>
  <c r="J323" i="10"/>
  <c r="J61" i="10"/>
  <c r="J209" i="10"/>
  <c r="J426" i="10"/>
  <c r="J178" i="10"/>
  <c r="J16" i="10"/>
  <c r="J187" i="10"/>
  <c r="J233" i="10"/>
  <c r="J28" i="10"/>
  <c r="J374" i="10"/>
  <c r="J292" i="10"/>
  <c r="J104" i="10"/>
  <c r="J254" i="10"/>
  <c r="J299" i="10"/>
  <c r="J353" i="10"/>
  <c r="J300" i="10"/>
  <c r="J123" i="10"/>
  <c r="J50" i="10"/>
  <c r="J405" i="10"/>
  <c r="J200" i="10"/>
  <c r="J252" i="10"/>
  <c r="J440" i="10"/>
  <c r="J241" i="10"/>
  <c r="J361" i="10"/>
  <c r="J309" i="10"/>
  <c r="J67" i="10"/>
  <c r="J212" i="10"/>
  <c r="J366" i="10"/>
  <c r="J364" i="10"/>
  <c r="J141" i="10"/>
  <c r="J231" i="10"/>
  <c r="J333" i="10"/>
  <c r="J416" i="10"/>
  <c r="J72" i="10"/>
  <c r="J82" i="10"/>
  <c r="J437" i="10"/>
  <c r="J334" i="10"/>
  <c r="J228" i="10"/>
  <c r="J296" i="10"/>
  <c r="J421" i="10"/>
  <c r="J188" i="10"/>
  <c r="J408" i="10"/>
  <c r="J384" i="10"/>
  <c r="J290" i="10"/>
  <c r="J417" i="10"/>
  <c r="J354" i="10"/>
  <c r="J182" i="10"/>
  <c r="J262" i="10"/>
  <c r="J347" i="10"/>
  <c r="J42" i="10"/>
  <c r="J289" i="10"/>
  <c r="J310" i="10"/>
  <c r="J313" i="10"/>
  <c r="J442" i="10"/>
  <c r="J349" i="10"/>
  <c r="J150" i="10"/>
  <c r="J125" i="10"/>
  <c r="J285" i="10"/>
  <c r="J320" i="10"/>
  <c r="J53" i="10"/>
  <c r="J255" i="10"/>
  <c r="J206" i="10"/>
  <c r="J392" i="10"/>
  <c r="J359" i="10"/>
  <c r="J258" i="10"/>
  <c r="J391" i="10"/>
  <c r="J268" i="10"/>
  <c r="J244" i="10"/>
  <c r="J88" i="10"/>
  <c r="J118" i="10"/>
  <c r="J250" i="10"/>
  <c r="J77" i="10"/>
  <c r="J90" i="10"/>
  <c r="J382" i="10"/>
  <c r="J55" i="10"/>
  <c r="J177" i="10"/>
  <c r="J412" i="10"/>
  <c r="J341" i="10"/>
  <c r="J259" i="10"/>
  <c r="J40" i="10"/>
  <c r="J293" i="10"/>
  <c r="J246" i="10"/>
  <c r="J276" i="10"/>
  <c r="J101" i="10"/>
  <c r="J308" i="10"/>
  <c r="J270" i="10"/>
  <c r="J266" i="10"/>
  <c r="J132" i="10"/>
  <c r="J210" i="10"/>
  <c r="J238" i="10"/>
  <c r="J122" i="10"/>
  <c r="J326" i="10"/>
  <c r="J424" i="10"/>
  <c r="J64" i="10"/>
  <c r="J261" i="10"/>
  <c r="J394" i="10"/>
  <c r="J175" i="10"/>
  <c r="J245" i="10"/>
  <c r="J369" i="10"/>
  <c r="J407" i="10"/>
  <c r="J54" i="10"/>
  <c r="J108" i="10"/>
  <c r="J402" i="10"/>
  <c r="J370" i="10"/>
  <c r="J251" i="10"/>
  <c r="J409" i="10"/>
  <c r="J352" i="10"/>
  <c r="J224" i="10"/>
  <c r="J430" i="10"/>
  <c r="J316" i="10"/>
  <c r="J154" i="10"/>
  <c r="J298" i="10"/>
  <c r="J411" i="10"/>
  <c r="J315" i="10"/>
  <c r="J248" i="10"/>
  <c r="J52" i="10"/>
  <c r="J356" i="10"/>
  <c r="J58" i="10"/>
  <c r="J278" i="10"/>
  <c r="J324" i="10"/>
  <c r="J425" i="10"/>
  <c r="J56" i="10"/>
  <c r="J281" i="10"/>
  <c r="J223" i="10"/>
  <c r="J390" i="10"/>
  <c r="J329" i="10"/>
  <c r="J286" i="10"/>
  <c r="J335" i="10"/>
  <c r="J48" i="10"/>
  <c r="J111" i="10"/>
  <c r="J221" i="10"/>
  <c r="J428" i="10"/>
  <c r="J237" i="10"/>
  <c r="J342" i="10"/>
  <c r="J377" i="10"/>
  <c r="J34" i="10"/>
  <c r="J120" i="10"/>
  <c r="J344" i="10"/>
  <c r="J173" i="10"/>
  <c r="J301" i="10"/>
  <c r="J36" i="10"/>
  <c r="J204" i="10"/>
  <c r="J126" i="10"/>
  <c r="J351" i="10"/>
  <c r="J373" i="10"/>
  <c r="J161" i="10"/>
  <c r="J312" i="10"/>
  <c r="J217" i="10"/>
  <c r="J103" i="10"/>
  <c r="J274" i="10"/>
  <c r="J60" i="10"/>
  <c r="J362" i="10"/>
  <c r="J156" i="10"/>
  <c r="J284" i="10"/>
  <c r="J226" i="10"/>
  <c r="J167" i="10"/>
  <c r="J115" i="10"/>
  <c r="J397" i="10"/>
  <c r="J29" i="10"/>
  <c r="J267" i="10"/>
  <c r="J196" i="10"/>
  <c r="J418" i="10"/>
  <c r="J339" i="10"/>
  <c r="J297" i="10"/>
  <c r="J257" i="10"/>
  <c r="J205" i="10"/>
  <c r="J130" i="10"/>
  <c r="J33" i="10"/>
  <c r="J444" i="10"/>
  <c r="J433" i="10"/>
  <c r="J31" i="10"/>
  <c r="J393" i="10"/>
  <c r="J213" i="10"/>
  <c r="J360" i="10"/>
  <c r="J396" i="10"/>
  <c r="J91" i="10"/>
  <c r="J216" i="10"/>
  <c r="J395" i="10"/>
  <c r="J124" i="10"/>
  <c r="J365" i="10"/>
  <c r="J22" i="10"/>
  <c r="J215" i="10"/>
  <c r="J332" i="10"/>
  <c r="J331" i="10"/>
  <c r="J94" i="10"/>
  <c r="J148" i="10"/>
  <c r="J371" i="10"/>
  <c r="J51" i="10"/>
  <c r="J253" i="10"/>
  <c r="J32" i="10"/>
  <c r="J273" i="10"/>
  <c r="J378" i="10"/>
  <c r="J431" i="10"/>
  <c r="J30" i="10"/>
  <c r="J162" i="10"/>
  <c r="J260" i="10"/>
  <c r="J208" i="10"/>
  <c r="J304" i="10"/>
  <c r="J265" i="10"/>
  <c r="J18" i="10"/>
  <c r="J279" i="10"/>
  <c r="J75" i="10"/>
  <c r="J199" i="10"/>
  <c r="J345" i="10"/>
  <c r="J269" i="10"/>
  <c r="J389" i="10"/>
  <c r="J41" i="10"/>
  <c r="J288" i="10"/>
  <c r="J131" i="10"/>
  <c r="J113" i="10"/>
  <c r="J401" i="10"/>
  <c r="J62" i="10"/>
  <c r="J219" i="10"/>
  <c r="J232" i="10"/>
  <c r="J207" i="10"/>
  <c r="J20" i="10"/>
  <c r="J264" i="10"/>
  <c r="J110" i="10"/>
  <c r="J73" i="10"/>
  <c r="J179" i="10"/>
  <c r="J225" i="10"/>
  <c r="J406" i="10"/>
  <c r="J193" i="10"/>
  <c r="J375" i="10"/>
  <c r="J337" i="10"/>
  <c r="J256" i="10"/>
  <c r="J121" i="10"/>
  <c r="J170" i="10"/>
  <c r="J180" i="10"/>
  <c r="J302" i="10"/>
  <c r="J343" i="10"/>
  <c r="J172" i="10"/>
  <c r="J14" i="10"/>
  <c r="J129" i="10"/>
  <c r="J230" i="10"/>
  <c r="J183" i="10"/>
  <c r="J164" i="10"/>
  <c r="J429" i="10"/>
  <c r="J263" i="10"/>
  <c r="J287" i="10"/>
  <c r="J133" i="10"/>
  <c r="J87" i="10"/>
  <c r="J317" i="10"/>
  <c r="J85" i="10"/>
  <c r="J92" i="10"/>
  <c r="J236" i="10"/>
  <c r="J239" i="10"/>
  <c r="J327" i="10"/>
  <c r="J404" i="10"/>
  <c r="J43" i="10"/>
  <c r="J247" i="10"/>
  <c r="J368" i="10"/>
  <c r="J367" i="10"/>
  <c r="J419" i="10"/>
  <c r="J184" i="10"/>
  <c r="J24" i="10"/>
  <c r="J95" i="10"/>
  <c r="J195" i="10"/>
  <c r="J380" i="10"/>
  <c r="J311" i="10"/>
  <c r="J155" i="10"/>
  <c r="J189" i="10"/>
  <c r="J305" i="10"/>
  <c r="J71" i="10"/>
  <c r="J350" i="10"/>
  <c r="J398" i="10"/>
  <c r="J340" i="10"/>
  <c r="J136" i="10"/>
  <c r="J203" i="10"/>
  <c r="J321" i="10"/>
  <c r="J319" i="10"/>
  <c r="J423" i="10"/>
  <c r="J322" i="10"/>
  <c r="J386" i="10"/>
  <c r="J280" i="10"/>
  <c r="J159" i="10"/>
  <c r="J242" i="10"/>
  <c r="J336" i="10"/>
  <c r="K13" i="3"/>
  <c r="H13" i="3"/>
  <c r="G13" i="3"/>
  <c r="E13" i="3"/>
  <c r="L13" i="3"/>
  <c r="I13" i="3"/>
  <c r="F13" i="3"/>
  <c r="J125" i="1"/>
  <c r="C20" i="3" s="1"/>
  <c r="J134" i="10"/>
  <c r="E23" i="3"/>
  <c r="F23" i="3"/>
  <c r="J21" i="3"/>
  <c r="I21" i="3"/>
  <c r="J12" i="1"/>
  <c r="C6" i="3" s="1"/>
  <c r="J96" i="10"/>
  <c r="P6" i="3"/>
  <c r="J163" i="1"/>
  <c r="C32" i="3" s="1"/>
  <c r="J441" i="1"/>
  <c r="C46" i="3" s="1"/>
  <c r="J19" i="1"/>
  <c r="C8" i="3" s="1"/>
  <c r="M39" i="3"/>
  <c r="L39" i="3"/>
  <c r="K39" i="3"/>
  <c r="J38" i="10"/>
  <c r="J81" i="1"/>
  <c r="C14" i="3" s="1"/>
  <c r="E9" i="3"/>
  <c r="D9" i="3"/>
  <c r="J397" i="1"/>
  <c r="C38" i="3" s="1"/>
  <c r="C49" i="3"/>
  <c r="J422" i="10"/>
  <c r="I446" i="1"/>
  <c r="S445" i="1" s="1"/>
  <c r="P444" i="1"/>
  <c r="J439" i="1"/>
  <c r="J437" i="1"/>
  <c r="J136" i="1"/>
  <c r="J287" i="1"/>
  <c r="J425" i="1"/>
  <c r="J53" i="1"/>
  <c r="J101" i="1"/>
  <c r="J227" i="1"/>
  <c r="J64" i="1"/>
  <c r="J65" i="1"/>
  <c r="J105" i="1"/>
  <c r="J92" i="1"/>
  <c r="J341" i="1"/>
  <c r="J320" i="1"/>
  <c r="J44" i="1"/>
  <c r="J213" i="1"/>
  <c r="J239" i="1"/>
  <c r="J375" i="1"/>
  <c r="J61" i="1"/>
  <c r="J112" i="1"/>
  <c r="J142" i="1"/>
  <c r="J196" i="1"/>
  <c r="J348" i="1"/>
  <c r="J366" i="1"/>
  <c r="J403" i="1"/>
  <c r="J72" i="1"/>
  <c r="J200" i="1"/>
  <c r="J27" i="1"/>
  <c r="J300" i="1"/>
  <c r="J359" i="1"/>
  <c r="J283" i="1"/>
  <c r="J247" i="1"/>
  <c r="J270" i="1"/>
  <c r="J440" i="1"/>
  <c r="J214" i="1"/>
  <c r="J242" i="1"/>
  <c r="J422" i="1"/>
  <c r="J263" i="1"/>
  <c r="J354" i="1"/>
  <c r="J59" i="1"/>
  <c r="J199" i="1"/>
  <c r="J254" i="1"/>
  <c r="J357" i="1"/>
  <c r="J245" i="1"/>
  <c r="J215" i="1"/>
  <c r="J146" i="1"/>
  <c r="J162" i="1"/>
  <c r="J223" i="1"/>
  <c r="J362" i="1"/>
  <c r="J99" i="1"/>
  <c r="J97" i="1"/>
  <c r="J337" i="1"/>
  <c r="J303" i="1"/>
  <c r="J233" i="1"/>
  <c r="J257" i="1"/>
  <c r="J376" i="1"/>
  <c r="J386" i="1"/>
  <c r="J210" i="1"/>
  <c r="J392" i="1"/>
  <c r="J121" i="1"/>
  <c r="J134" i="1"/>
  <c r="J435" i="1"/>
  <c r="J183" i="1"/>
  <c r="J173" i="1"/>
  <c r="J360" i="1"/>
  <c r="J39" i="1"/>
  <c r="J108" i="1"/>
  <c r="J194" i="1"/>
  <c r="J277" i="1"/>
  <c r="J412" i="1"/>
  <c r="J313" i="1"/>
  <c r="J310" i="1"/>
  <c r="J385" i="1"/>
  <c r="J384" i="1"/>
  <c r="J21" i="1"/>
  <c r="J352" i="1"/>
  <c r="J60" i="1"/>
  <c r="J396" i="1"/>
  <c r="J344" i="1"/>
  <c r="J33" i="1"/>
  <c r="J395" i="1"/>
  <c r="J25" i="1"/>
  <c r="J220" i="1"/>
  <c r="J372" i="1"/>
  <c r="J410" i="1"/>
  <c r="J307" i="1"/>
  <c r="J405" i="1"/>
  <c r="J28" i="1"/>
  <c r="J407" i="1"/>
  <c r="J382" i="1"/>
  <c r="J23" i="1"/>
  <c r="J394" i="1"/>
  <c r="J259" i="1"/>
  <c r="J389" i="1"/>
  <c r="J16" i="1"/>
  <c r="J290" i="1"/>
  <c r="J353" i="1"/>
  <c r="J29" i="1"/>
  <c r="J319" i="1"/>
  <c r="J122" i="1"/>
  <c r="J280" i="1"/>
  <c r="J291" i="1"/>
  <c r="J282" i="1"/>
  <c r="J71" i="1"/>
  <c r="J193" i="1"/>
  <c r="J205" i="1"/>
  <c r="J216" i="1"/>
  <c r="J406" i="1"/>
  <c r="J128" i="1"/>
  <c r="J62" i="1"/>
  <c r="J184" i="1"/>
  <c r="J297" i="1"/>
  <c r="J88" i="1"/>
  <c r="J172" i="1"/>
  <c r="J192" i="1"/>
  <c r="J399" i="1"/>
  <c r="J252" i="1"/>
  <c r="J279" i="1"/>
  <c r="J48" i="1"/>
  <c r="J224" i="1"/>
  <c r="J413" i="1"/>
  <c r="J165" i="1"/>
  <c r="J137" i="1"/>
  <c r="J271" i="1"/>
  <c r="J238" i="1"/>
  <c r="J179" i="1"/>
  <c r="J326" i="1"/>
  <c r="J30" i="1"/>
  <c r="J315" i="1"/>
  <c r="J408" i="1"/>
  <c r="J131" i="1"/>
  <c r="J294" i="1"/>
  <c r="J228" i="1"/>
  <c r="J250" i="1"/>
  <c r="J442" i="1"/>
  <c r="J180" i="1"/>
  <c r="J171" i="1"/>
  <c r="J218" i="1"/>
  <c r="J434" i="1"/>
  <c r="J240" i="1"/>
  <c r="J334" i="1"/>
  <c r="J309" i="1"/>
  <c r="J336" i="1"/>
  <c r="J368" i="1"/>
  <c r="J274" i="1"/>
  <c r="J401" i="1"/>
  <c r="J347" i="1"/>
  <c r="J68" i="1"/>
  <c r="J293" i="1"/>
  <c r="J86" i="1"/>
  <c r="J243" i="1"/>
  <c r="J331" i="1"/>
  <c r="J46" i="1"/>
  <c r="J124" i="1"/>
  <c r="J266" i="1"/>
  <c r="J195" i="1"/>
  <c r="J264" i="1"/>
  <c r="J308" i="1"/>
  <c r="J102" i="1"/>
  <c r="J301" i="1"/>
  <c r="J241" i="1"/>
  <c r="J278" i="1"/>
  <c r="J123" i="1"/>
  <c r="J100" i="1"/>
  <c r="J130" i="1"/>
  <c r="J343" i="1"/>
  <c r="J20" i="1"/>
  <c r="J225" i="1"/>
  <c r="J316" i="1"/>
  <c r="J151" i="1"/>
  <c r="J268" i="1"/>
  <c r="J286" i="1"/>
  <c r="J43" i="1"/>
  <c r="J40" i="1"/>
  <c r="J178" i="1"/>
  <c r="J288" i="1"/>
  <c r="J111" i="1"/>
  <c r="J24" i="1"/>
  <c r="J109" i="1"/>
  <c r="J202" i="1"/>
  <c r="J156" i="1"/>
  <c r="J209" i="1"/>
  <c r="J237" i="1"/>
  <c r="J415" i="1"/>
  <c r="J153" i="1"/>
  <c r="J400" i="1"/>
  <c r="J38" i="1"/>
  <c r="J98" i="1"/>
  <c r="J317" i="1"/>
  <c r="J419" i="1"/>
  <c r="J222" i="1"/>
  <c r="J116" i="1"/>
  <c r="J361" i="1"/>
  <c r="J329" i="1"/>
  <c r="J424" i="1"/>
  <c r="J75" i="1"/>
  <c r="J127" i="1"/>
  <c r="J350" i="1"/>
  <c r="J339" i="1"/>
  <c r="J261" i="1"/>
  <c r="J418" i="1"/>
  <c r="J298" i="1"/>
  <c r="J358" i="1"/>
  <c r="J234" i="1"/>
  <c r="J207" i="1"/>
  <c r="J236" i="1"/>
  <c r="J135" i="1"/>
  <c r="J258" i="1"/>
  <c r="J226" i="1"/>
  <c r="J285" i="1"/>
  <c r="J438" i="1"/>
  <c r="J373" i="1"/>
  <c r="J197" i="1"/>
  <c r="J119" i="1"/>
  <c r="J355" i="1"/>
  <c r="J89" i="1"/>
  <c r="J186" i="1"/>
  <c r="J322" i="1"/>
  <c r="J170" i="1"/>
  <c r="J409" i="1"/>
  <c r="J390" i="1"/>
  <c r="J332" i="1"/>
  <c r="J26" i="1"/>
  <c r="J18" i="1"/>
  <c r="J167" i="1"/>
  <c r="J369" i="1"/>
  <c r="J431" i="1"/>
  <c r="J219" i="1"/>
  <c r="J284" i="1"/>
  <c r="J421" i="1"/>
  <c r="J157" i="1"/>
  <c r="J367" i="1"/>
  <c r="J69" i="1"/>
  <c r="J152" i="1"/>
  <c r="J340" i="1"/>
  <c r="J429" i="1"/>
  <c r="J235" i="1"/>
  <c r="J50" i="1"/>
  <c r="J391" i="1"/>
  <c r="J423" i="1"/>
  <c r="J77" i="1"/>
  <c r="J187" i="1"/>
  <c r="J428" i="1"/>
  <c r="J32" i="1"/>
  <c r="J106" i="1"/>
  <c r="J120" i="1"/>
  <c r="J262" i="1"/>
  <c r="J206" i="1"/>
  <c r="J302" i="1"/>
  <c r="J430" i="1"/>
  <c r="J256" i="1"/>
  <c r="J51" i="1"/>
  <c r="J388" i="1"/>
  <c r="J15" i="1"/>
  <c r="J289" i="1"/>
  <c r="J379" i="1"/>
  <c r="J35" i="1"/>
  <c r="J203" i="1"/>
  <c r="J260" i="1"/>
  <c r="J374" i="1"/>
  <c r="J22" i="1"/>
  <c r="J229" i="1"/>
  <c r="J269" i="1"/>
  <c r="J363" i="1"/>
  <c r="J325" i="1"/>
  <c r="J57" i="1"/>
  <c r="J276" i="1"/>
  <c r="J306" i="1"/>
  <c r="J49" i="1"/>
  <c r="J90" i="1"/>
  <c r="J299" i="1"/>
  <c r="J414" i="1"/>
  <c r="J181" i="1"/>
  <c r="J402" i="1"/>
  <c r="J281" i="1"/>
  <c r="J58" i="1"/>
  <c r="J145" i="1"/>
  <c r="J321" i="1"/>
  <c r="J295" i="1"/>
  <c r="J327" i="1"/>
  <c r="J34" i="1"/>
  <c r="J267" i="1"/>
  <c r="J231" i="1"/>
  <c r="J318" i="1"/>
  <c r="J70" i="1"/>
  <c r="J378" i="1"/>
  <c r="J76" i="1"/>
  <c r="J346" i="1"/>
  <c r="J129" i="1"/>
  <c r="J311" i="1"/>
  <c r="J371" i="1"/>
  <c r="J63" i="1"/>
  <c r="J356" i="1"/>
  <c r="J31" i="1"/>
  <c r="J177" i="1"/>
  <c r="J381" i="1"/>
  <c r="J56" i="1"/>
  <c r="J212" i="1"/>
  <c r="J364" i="1"/>
  <c r="J427" i="1"/>
  <c r="J78" i="1"/>
  <c r="J73" i="1"/>
  <c r="J314" i="1"/>
  <c r="J80" i="1"/>
  <c r="J201" i="1"/>
  <c r="J333" i="1"/>
  <c r="J426" i="1"/>
  <c r="J182" i="1"/>
  <c r="J265" i="1"/>
  <c r="J255" i="1"/>
  <c r="J380" i="1"/>
  <c r="J191" i="1"/>
  <c r="J328" i="1"/>
  <c r="J107" i="1"/>
  <c r="J345" i="1"/>
  <c r="J404" i="1"/>
  <c r="J198" i="1"/>
  <c r="J54" i="1"/>
  <c r="J159" i="1"/>
  <c r="J211" i="1"/>
  <c r="J272" i="1"/>
  <c r="J221" i="1"/>
  <c r="J312" i="1"/>
  <c r="J85" i="1"/>
  <c r="J93" i="1"/>
  <c r="J176" i="1"/>
  <c r="J249" i="1"/>
  <c r="J52" i="1"/>
  <c r="J154" i="1"/>
  <c r="J275" i="1"/>
  <c r="J168" i="1"/>
  <c r="J251" i="1"/>
  <c r="J349" i="1"/>
  <c r="J244" i="1"/>
  <c r="J351" i="1"/>
  <c r="J83" i="1"/>
  <c r="J47" i="1"/>
  <c r="J148" i="1"/>
  <c r="J365" i="1"/>
  <c r="J324" i="1"/>
  <c r="J342" i="1"/>
  <c r="J323" i="1"/>
  <c r="J14" i="1"/>
  <c r="J217" i="1"/>
  <c r="J113" i="1"/>
  <c r="J175" i="1"/>
  <c r="J370" i="1"/>
  <c r="J253" i="1"/>
  <c r="J335" i="1"/>
  <c r="J169" i="1"/>
  <c r="J204" i="1"/>
  <c r="J246" i="1"/>
  <c r="J417" i="1"/>
  <c r="J393" i="1"/>
  <c r="J139" i="1"/>
  <c r="J208" i="1"/>
  <c r="J330" i="1"/>
  <c r="J41" i="1"/>
  <c r="J230" i="1"/>
  <c r="J387" i="1"/>
  <c r="J248" i="1"/>
  <c r="J188" i="1"/>
  <c r="J436" i="1"/>
  <c r="J160" i="1"/>
  <c r="J416" i="1"/>
  <c r="J185" i="1"/>
  <c r="J338" i="1"/>
  <c r="J42" i="1"/>
  <c r="J296" i="1"/>
  <c r="J118" i="1"/>
  <c r="J411" i="1"/>
  <c r="C40" i="3" s="1"/>
  <c r="G11" i="3"/>
  <c r="E11" i="3"/>
  <c r="D11" i="3"/>
  <c r="H11" i="3"/>
  <c r="F11" i="3"/>
  <c r="D39" i="4"/>
  <c r="E18" i="4" s="1"/>
  <c r="J94" i="1"/>
  <c r="C18" i="3" s="1"/>
  <c r="O41" i="3"/>
  <c r="N41" i="3"/>
  <c r="G7" i="3"/>
  <c r="J189" i="1"/>
  <c r="C34" i="3" s="1"/>
  <c r="O19" i="3"/>
  <c r="M19" i="3"/>
  <c r="L19" i="3"/>
  <c r="N19" i="3"/>
  <c r="K19" i="3"/>
  <c r="N37" i="3"/>
  <c r="J37" i="3"/>
  <c r="I37" i="3"/>
  <c r="H37" i="3"/>
  <c r="G37" i="3"/>
  <c r="M37" i="3"/>
  <c r="I15" i="3"/>
  <c r="J15" i="3"/>
  <c r="O13" i="10"/>
  <c r="P14" i="10"/>
  <c r="J140" i="1"/>
  <c r="C24" i="3" s="1"/>
  <c r="J420" i="1"/>
  <c r="C42" i="3" s="1"/>
  <c r="M33" i="3"/>
  <c r="N33" i="3"/>
  <c r="L35" i="3"/>
  <c r="J35" i="3"/>
  <c r="I35" i="3"/>
  <c r="H35" i="3"/>
  <c r="G35" i="3"/>
  <c r="F35" i="3"/>
  <c r="M35" i="3"/>
  <c r="K35" i="3"/>
  <c r="E35" i="3"/>
  <c r="J304" i="1"/>
  <c r="C36" i="3" s="1"/>
  <c r="O45" i="3"/>
  <c r="N45" i="3"/>
  <c r="L45" i="3"/>
  <c r="E45" i="3"/>
  <c r="K45" i="3"/>
  <c r="J143" i="1"/>
  <c r="C26" i="3" s="1"/>
  <c r="J432" i="1"/>
  <c r="C44" i="3" s="1"/>
  <c r="P21" i="3" l="1"/>
  <c r="F49" i="3"/>
  <c r="F48" i="3" s="1"/>
  <c r="P41" i="3"/>
  <c r="P23" i="3"/>
  <c r="P15" i="3"/>
  <c r="P37" i="3"/>
  <c r="G49" i="3"/>
  <c r="G48" i="3" s="1"/>
  <c r="H7" i="3"/>
  <c r="P33" i="3"/>
  <c r="E30" i="4"/>
  <c r="P39" i="3"/>
  <c r="E25" i="4"/>
  <c r="E23" i="4"/>
  <c r="E37" i="4"/>
  <c r="E35" i="4"/>
  <c r="P35" i="3"/>
  <c r="E31" i="4"/>
  <c r="E28" i="4"/>
  <c r="P19" i="3"/>
  <c r="E17" i="4"/>
  <c r="E26" i="4"/>
  <c r="E27" i="4"/>
  <c r="E32" i="4"/>
  <c r="E21" i="4"/>
  <c r="P9" i="3"/>
  <c r="D49" i="3"/>
  <c r="E20" i="4"/>
  <c r="P11" i="3"/>
  <c r="E49" i="3"/>
  <c r="E48" i="3" s="1"/>
  <c r="E22" i="4"/>
  <c r="E36" i="4"/>
  <c r="E29" i="4"/>
  <c r="P13" i="3"/>
  <c r="P29" i="3"/>
  <c r="C48" i="3"/>
  <c r="P45" i="3"/>
  <c r="E33" i="4"/>
  <c r="E24" i="4"/>
  <c r="E34" i="4"/>
  <c r="E19" i="4"/>
  <c r="D48" i="3" l="1"/>
  <c r="E39" i="4"/>
  <c r="I7" i="3"/>
  <c r="H49" i="3"/>
  <c r="H48" i="3" s="1"/>
  <c r="I49" i="3" l="1"/>
  <c r="I48" i="3" s="1"/>
  <c r="J7" i="3"/>
  <c r="K7" i="3" l="1"/>
  <c r="J49" i="3"/>
  <c r="J48" i="3" l="1"/>
  <c r="L7" i="3"/>
  <c r="K49" i="3"/>
  <c r="K48" i="3" s="1"/>
  <c r="M7" i="3" l="1"/>
  <c r="L49" i="3"/>
  <c r="L48" i="3" s="1"/>
  <c r="N7" i="3" l="1"/>
  <c r="M49" i="3"/>
  <c r="M48" i="3" l="1"/>
  <c r="O7" i="3"/>
  <c r="N49" i="3"/>
  <c r="N48" i="3" s="1"/>
  <c r="O49" i="3" l="1"/>
  <c r="P7" i="3"/>
  <c r="O48" i="3" l="1"/>
  <c r="P48" i="3" s="1"/>
  <c r="P49" i="3"/>
</calcChain>
</file>

<file path=xl/sharedStrings.xml><?xml version="1.0" encoding="utf-8"?>
<sst xmlns="http://schemas.openxmlformats.org/spreadsheetml/2006/main" count="6053" uniqueCount="1664">
  <si>
    <t>PLANILHA DE ORÇAMENTO SINTÉTICO</t>
  </si>
  <si>
    <t>BDI</t>
  </si>
  <si>
    <t>REPASSE</t>
  </si>
  <si>
    <t>OBRA:</t>
  </si>
  <si>
    <t>Unidade Básica de Saúde - Porte 1 - UBS Leandro Ferreira</t>
  </si>
  <si>
    <t>LF</t>
  </si>
  <si>
    <t>CONTRAPARTIDA</t>
  </si>
  <si>
    <r>
      <rPr>
        <b/>
        <sz val="9"/>
        <color theme="1"/>
        <rFont val="Arial"/>
        <family val="2"/>
        <charset val="1"/>
      </rPr>
      <t xml:space="preserve">ENDEREÇO: </t>
    </r>
    <r>
      <rPr>
        <sz val="11"/>
        <color theme="1"/>
        <rFont val="Arial"/>
        <family val="2"/>
        <charset val="1"/>
      </rPr>
      <t>Rua Valentin Alves de Gois, S/N, Altino Quirino, Leandro Ferreira</t>
    </r>
  </si>
  <si>
    <t>BANCOS:</t>
  </si>
  <si>
    <t xml:space="preserve"> SBC (05/24), SBC (02/25), SBC (12/24), ORSE (12/24), SINAPI (01/25), SETOP (10/24), SICRO (10/24), IOPES (11/24), CPOS (11/24)</t>
  </si>
  <si>
    <t>ITEM</t>
  </si>
  <si>
    <t>CÓDIGO</t>
  </si>
  <si>
    <t>BANCO</t>
  </si>
  <si>
    <t>DESCRIÇÃO</t>
  </si>
  <si>
    <t>UND</t>
  </si>
  <si>
    <t>QUANT.</t>
  </si>
  <si>
    <t>VALOR UNIT</t>
  </si>
  <si>
    <t>VALOR UNIT C/BDI</t>
  </si>
  <si>
    <t>VALOR TOTAL</t>
  </si>
  <si>
    <t>Peso (%)</t>
  </si>
  <si>
    <t xml:space="preserve">BDI TOTAL </t>
  </si>
  <si>
    <t>TOTAL SEM BDI</t>
  </si>
  <si>
    <t>SERVIÇOS PRELIMINARES E INDIRETOS</t>
  </si>
  <si>
    <t xml:space="preserve"> 1.1 </t>
  </si>
  <si>
    <t>CANTEIRO DE OBRAS</t>
  </si>
  <si>
    <t>1.1.1</t>
  </si>
  <si>
    <t xml:space="preserve"> 95648 </t>
  </si>
  <si>
    <t>SINAPI</t>
  </si>
  <si>
    <t>KIT CAVALETE PARA MEDIÇÃO DE ÁGUA - ENTRADA INDIVIDUALIZADA, EM CPVC DN 28 MM (1"), PARA 1 MEDIDOR - FORNECIMENTO E INSTALAÇÃO (EXCLUSIVE HIDRÔMETRO). AF_03/2024</t>
  </si>
  <si>
    <t>UN</t>
  </si>
  <si>
    <t>1.1.2</t>
  </si>
  <si>
    <t xml:space="preserve"> 101509 </t>
  </si>
  <si>
    <t>ENTRADA DE ENERGIA ELÉTRICA, AÉREA, TRIFÁSICA, COM CAIXA DE EMBUTIR, CABO DE 10 MM2 E DISJUNTOR DIN 50A (NÃO INCLUSO O POSTE DE CONCRETO). AF_07/2020_PS</t>
  </si>
  <si>
    <t>1.1.3</t>
  </si>
  <si>
    <t xml:space="preserve"> 103689 </t>
  </si>
  <si>
    <t>FORNECIMENTO E INSTALAÇÃO DE PLACA DE OBRA COM CHAPA GALVANIZADA E ESTRUTURA DE MADEIRA. AF_03/2022_PS</t>
  </si>
  <si>
    <t>M²</t>
  </si>
  <si>
    <t xml:space="preserve"> 1.2 </t>
  </si>
  <si>
    <t>ADMINISTRAÇÃO LOCAL DA OBRA</t>
  </si>
  <si>
    <t xml:space="preserve"> 1.2.1 </t>
  </si>
  <si>
    <t xml:space="preserve"> 93565 </t>
  </si>
  <si>
    <t>ENGENHEIRO CIVIL DE OBRA JUNIOR COM ENCARGOS COMPLEMENTARES</t>
  </si>
  <si>
    <t>FUNDAÇÃO</t>
  </si>
  <si>
    <t xml:space="preserve"> 2.1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</si>
  <si>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</si>
  <si>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</si>
  <si>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</si>
  <si>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2.2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</si>
  <si>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</si>
  <si>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</si>
  <si>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>M³</t>
  </si>
  <si>
    <t xml:space="preserve"> 2.3 </t>
  </si>
  <si>
    <t xml:space="preserve"> 93358 </t>
  </si>
  <si>
    <t>ESCAVAÇÃO MANUAL DE VALA COM PROFUNDIDADE MENOR OU IGUAL A 1,30 M. AF_02/2021</t>
  </si>
  <si>
    <t xml:space="preserve"> 2.4 </t>
  </si>
  <si>
    <t xml:space="preserve"> 100324 </t>
  </si>
  <si>
    <t>LASTRO COM MATERIAL GRANULAR (PEDRA BRITADA N.1 E PEDRA BRITADA N.2), APLICADO EM PISOS OU LAJES SOBRE SOLO, ESPESSURA DE *10 CM*. AF_01/2024</t>
  </si>
  <si>
    <t xml:space="preserve"> 2.5 </t>
  </si>
  <si>
    <t xml:space="preserve"> 96534 </t>
  </si>
  <si>
    <t>FABRICAÇÃO, MONTAGEM E DESMONTAGEM DE FÔRMA PARA BLOCO DE COROAMENTO, EM MADEIRA SERRADA, E=25 MM, 4 UTILIZAÇÕES. AF_01/2024</t>
  </si>
  <si>
    <t xml:space="preserve"> 2.6 </t>
  </si>
  <si>
    <t xml:space="preserve"> 96543 </t>
  </si>
  <si>
    <t>ARMAÇÃO DE BLOCO UTILIZANDO AÇO CA-60 DE 5 MM - MONTAGEM. AF_01/2024</t>
  </si>
  <si>
    <t>KG</t>
  </si>
  <si>
    <t xml:space="preserve"> 2.7 </t>
  </si>
  <si>
    <t xml:space="preserve"> 96544 </t>
  </si>
  <si>
    <t>ARMAÇÃO DE BLOCO UTILIZANDO AÇO CA-50 DE 6,3 MM - MONTAGEM. AF_01/2024</t>
  </si>
  <si>
    <t xml:space="preserve"> 2.8 </t>
  </si>
  <si>
    <t xml:space="preserve"> 96545 </t>
  </si>
  <si>
    <t>ARMAÇÃO DE BLOCO UTILIZANDO AÇO CA-50 DE 8 MM - MONTAGEM. AF_01/2024</t>
  </si>
  <si>
    <t xml:space="preserve"> 2.9 </t>
  </si>
  <si>
    <t xml:space="preserve"> 96546 </t>
  </si>
  <si>
    <t>ARMAÇÃO DE BLOCO UTILIZANDO AÇO CA-50 DE 10 MM - MONTAGEM. AF_01/2024</t>
  </si>
  <si>
    <t xml:space="preserve"> 2.10 </t>
  </si>
  <si>
    <t xml:space="preserve"> 104920 </t>
  </si>
  <si>
    <t>ARMAÇÃO DE BLOCO, SAPATA ISOLADA, VIGA BALDRAME E SAPATA CORRIDA UTILIZANDO AÇO CA-50 DE 12,5 MM - MONTAGEM. AF_01/2024</t>
  </si>
  <si>
    <t xml:space="preserve"> 2.11 </t>
  </si>
  <si>
    <t xml:space="preserve"> 104921 </t>
  </si>
  <si>
    <t>ARMAÇÃO DE BLOCO, SAPATA ISOLADA, VIGA BALDRAME E SAPATA CORRIDA UTILIZANDO AÇO CA-50 DE 16 MM - MONTAGEM. AF_01/2024</t>
  </si>
  <si>
    <t xml:space="preserve"> 2.12 </t>
  </si>
  <si>
    <t xml:space="preserve"> 96557 </t>
  </si>
  <si>
    <t>CONCRETAGEM DE BLOCO DE COROAMENTO OU VIGA BALDRAME, FCK 30 MPA, COM USO DE BOMBA - LANÇAMENTO, ADENSAMENTO E ACABAMENTO. AF_01/2024</t>
  </si>
  <si>
    <t xml:space="preserve"> 2.13 </t>
  </si>
  <si>
    <t xml:space="preserve"> 100574 </t>
  </si>
  <si>
    <t>ESPALHAMENTO DE MATERIAL COM TRATOR DE ESTEIRAS. AF_11/2019</t>
  </si>
  <si>
    <t xml:space="preserve"> 2.14 </t>
  </si>
  <si>
    <t xml:space="preserve"> 93382 </t>
  </si>
  <si>
    <t>REATERRO MANUAL DE VALAS, COM COMPACTADOR DE SOLOS DE PERCUSSÃO. AF_08/2023</t>
  </si>
  <si>
    <t xml:space="preserve"> 2.15 </t>
  </si>
  <si>
    <t xml:space="preserve"> 98557 </t>
  </si>
  <si>
    <t>IMPERMEABILIZAÇÃO DE SUPERFÍCIE COM EMULSÃO ASFÁLTICA, 2 DEMÃOS. AF_09/2023</t>
  </si>
  <si>
    <t xml:space="preserve"> 2.16 </t>
  </si>
  <si>
    <t xml:space="preserve"> 000128 </t>
  </si>
  <si>
    <t>SBC</t>
  </si>
  <si>
    <t>CONTROLE TECNOLOGICO DE CONCRETOS</t>
  </si>
  <si>
    <t>ESTRUTURA</t>
  </si>
  <si>
    <t xml:space="preserve"> 3.1 </t>
  </si>
  <si>
    <t>PILARES</t>
  </si>
  <si>
    <t xml:space="preserve"> 3.1.1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</si>
  <si>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</si>
  <si>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</si>
  <si>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3.1.2 </t>
  </si>
  <si>
    <t xml:space="preserve"> 92762 </t>
  </si>
  <si>
    <t>ARMAÇÃO DE PILAR OU VIGA DE ESTRUTURA CONVENCIONAL DE CONCRETO ARMADO UTILIZANDO AÇO CA-50 DE 10,0 MM - MONTAGEM. AF_06/2022</t>
  </si>
  <si>
    <t xml:space="preserve"> 3.1.3 </t>
  </si>
  <si>
    <t xml:space="preserve"> 92763 </t>
  </si>
  <si>
    <t>ARMAÇÃO DE PILAR OU VIGA DE ESTRUTURA CONVENCIONAL DE CONCRETO ARMADO UTILIZANDO AÇO CA-50 DE 12,5 MM - MONTAGEM. AF_06/2022</t>
  </si>
  <si>
    <t xml:space="preserve"> 3.1.4 </t>
  </si>
  <si>
    <t xml:space="preserve"> 92764 </t>
  </si>
  <si>
    <t>ARMAÇÃO DE PILAR OU VIGA DE ESTRUTURA CONVENCIONAL DE CONCRETO ARMADO UTILIZANDO AÇO CA-50 DE 16,0 MM - MONTAGEM. AF_06/2022</t>
  </si>
  <si>
    <t xml:space="preserve"> 3.1.5 </t>
  </si>
  <si>
    <t xml:space="preserve"> 92759 </t>
  </si>
  <si>
    <t>ARMAÇÃO DE PILAR OU VIGA DE ESTRUTURA CONVENCIONAL DE CONCRETO ARMADO UTILIZANDO AÇO CA-60 DE 5,0 MM - MONTAGEM. AF_06/2022</t>
  </si>
  <si>
    <t xml:space="preserve"> 3.1.6 </t>
  </si>
  <si>
    <t xml:space="preserve"> CPU2284 </t>
  </si>
  <si>
    <t>Próprio</t>
  </si>
  <si>
    <t>CONCRETAGEM DE PILARES, FCK = 30 MPA, COM USO DE BOMBA - LANÇAMENTO, ADENSAMENTO E ACABAMENTO. AF_02/2022_PS</t>
  </si>
  <si>
    <t xml:space="preserve"> 3.1.7 </t>
  </si>
  <si>
    <t xml:space="preserve"> 3.2 </t>
  </si>
  <si>
    <t>VIGAS</t>
  </si>
  <si>
    <t xml:space="preserve"> 3.2.1 </t>
  </si>
  <si>
    <t xml:space="preserve"> 92460 </t>
  </si>
  <si>
    <t>MONTAGEM E DESMONTAGEM DE FÔRMA DE VIGA, ESCORAMENTO METÁLICO, PÉ-DIREITO SIMPLES, EM CHAPA DE MADEIRA RESINADA, 6 UTILIZAÇÕES. AF_09/2020</t>
  </si>
  <si>
    <t xml:space="preserve"> 3.2.2 </t>
  </si>
  <si>
    <t xml:space="preserve"> 92760 </t>
  </si>
  <si>
    <t>ARMAÇÃO DE PILAR OU VIGA DE ESTRUTURA CONVENCIONAL DE CONCRETO ARMADO UTILIZANDO AÇO CA-50 DE 6,3 MM - MONTAGEM. AF_06/2022</t>
  </si>
  <si>
    <t xml:space="preserve"> 3.2.3 </t>
  </si>
  <si>
    <t xml:space="preserve"> 92761 </t>
  </si>
  <si>
    <t>ARMAÇÃO DE PILAR OU VIGA DE ESTRUTURA CONVENCIONAL DE CONCRETO ARMADO UTILIZANDO AÇO CA-50 DE 8,0 MM - MONTAGEM. AF_06/2022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</si>
  <si>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</si>
  <si>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</si>
  <si>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</si>
  <si>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</si>
  <si>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</si>
  <si>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CPU2283 </t>
  </si>
  <si>
    <t>CONCRETAGEM DE VIGAS E LAJES, FCK=30 MPA, PARA LAJES MACIÇAS OU NERVURADAS COM USO DE BOMBA - LANÇAMENTO, ADENSAMENTO E ACABAMENTO.</t>
  </si>
  <si>
    <t xml:space="preserve"> 3.2.9 </t>
  </si>
  <si>
    <t xml:space="preserve"> 3.3 </t>
  </si>
  <si>
    <t>LAJES</t>
  </si>
  <si>
    <t xml:space="preserve"> 3.3.1 </t>
  </si>
  <si>
    <t xml:space="preserve"> 92515 </t>
  </si>
  <si>
    <t>MONTAGEM E DESMONTAGEM DE FÔRMA DE LAJE MACIÇA, PÉ-DIREITO DUPLO, EM CHAPA DE MADEIRA COMPENSADA RESINADA, 6 UTILIZAÇÕES. AF_09/2020</t>
  </si>
  <si>
    <t xml:space="preserve"> 3.3.2 </t>
  </si>
  <si>
    <t xml:space="preserve"> 92768 </t>
  </si>
  <si>
    <t>ARMAÇÃO DE LAJE DE ESTRUTURA CONVENCIONAL DE CONCRETO ARMADO UTILIZANDO AÇO CA-60 DE 5,0 MM - MONTAGEM. AF_06/2022</t>
  </si>
  <si>
    <t xml:space="preserve"> 3.3.3 </t>
  </si>
  <si>
    <t xml:space="preserve"> 92769 </t>
  </si>
  <si>
    <t>ARMAÇÃO DE LAJE DE ESTRUTURA CONVENCIONAL DE CONCRETO ARMADO UTILIZANDO AÇO CA-50 DE 6,3 MM - MONTAGEM. AF_06/2022</t>
  </si>
  <si>
    <t xml:space="preserve"> 3.3.4 </t>
  </si>
  <si>
    <t xml:space="preserve"> 92770 </t>
  </si>
  <si>
    <t>ARMAÇÃO DE LAJE DE ESTRUTURA CONVENCIONAL DE CONCRETO ARMADO UTILIZANDO AÇO CA-50 DE 8,0 MM - MONTAGEM. AF_06/2022</t>
  </si>
  <si>
    <t xml:space="preserve"> 3.3.5 </t>
  </si>
  <si>
    <t xml:space="preserve"> 92771 </t>
  </si>
  <si>
    <t>ARMAÇÃO DE LAJE DE ESTRUTURA CONVENCIONAL DE CONCRETO ARMADO UTILIZANDO AÇO CA-50 DE 10,0 MM - MONTAGEM. AF_06/2022</t>
  </si>
  <si>
    <t xml:space="preserve"> 3.3.6 </t>
  </si>
  <si>
    <t xml:space="preserve"> 3.3.7 </t>
  </si>
  <si>
    <t xml:space="preserve"> 3.3.8 </t>
  </si>
  <si>
    <t xml:space="preserve"> CPU2101 </t>
  </si>
  <si>
    <t>LAJE PRÉ-FABRICADA UNIDIRECIONAL EM VIGA TRELIÇADA/LAJOTA EM EPS LT 12 (8 + 4), EXCETO CAPA DE CONCRETO</t>
  </si>
  <si>
    <t xml:space="preserve"> 3.3.9 </t>
  </si>
  <si>
    <t xml:space="preserve"> CPU2100 </t>
  </si>
  <si>
    <t>LAJE PRÉ-FABRICADA UNIDIRECIONAL EM VIGA TRELIÇADA/LAJOTA EM EPS LT 16 (12 + 4), EXCETO CAPA DE CONCRETO</t>
  </si>
  <si>
    <t xml:space="preserve"> 3.3.10 </t>
  </si>
  <si>
    <t xml:space="preserve"> CPU2102 </t>
  </si>
  <si>
    <t>LAJE PRÉ-FABRICADA UNIDIRECIONAL EM VIGA TRELIÇADA/LAJOTA EM EPS LT 20 (16 + 4), EXCETO CAPA DE CONCRETO</t>
  </si>
  <si>
    <t>ALVENARIA, VEDAÇÕES E DIVISÓRIAS</t>
  </si>
  <si>
    <t xml:space="preserve"> 4.1 </t>
  </si>
  <si>
    <t>ALVENARIA DE VEDAÇÃO</t>
  </si>
  <si>
    <t xml:space="preserve"> 4.1.1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</si>
  <si>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</si>
  <si>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</si>
  <si>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4.1.2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</si>
  <si>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</si>
  <si>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</si>
  <si>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4.1.3 </t>
  </si>
  <si>
    <t xml:space="preserve"> 10783 </t>
  </si>
  <si>
    <t>ORSE</t>
  </si>
  <si>
    <t>COBOGO DE CIMENTO (ELEMENTO VAZADO, CIRCULAR), 30 X 30 X 5CM, ASSENTADO COM ARGAMASSA DE CIMENTO E AREIA</t>
  </si>
  <si>
    <t xml:space="preserve"> 4.1.4 </t>
  </si>
  <si>
    <t xml:space="preserve"> 93191 </t>
  </si>
  <si>
    <t>VERGA MOLDADA IN LOCO COM UTILIZAÇÃO DE BLOCOS CANALETA, ESPESSURA DE *20* CM. AF_03/2024</t>
  </si>
  <si>
    <t xml:space="preserve"> 4.1.5 </t>
  </si>
  <si>
    <t xml:space="preserve"> 93199 </t>
  </si>
  <si>
    <t>CONTRAVERGA MOLDADA IN LOCO COM UTILIZAÇÃO DE BLOCOS CANALETA, ESPESSURA DE *20* CM. AF_03/2024</t>
  </si>
  <si>
    <t xml:space="preserve"> 4.1.6 </t>
  </si>
  <si>
    <t>FIXAÇÃO (ENCUNHAMENTO) DE ALVENARIA DE VEDAÇÃO COM ARGAMASSA APLICADA COM BISNAGA. AF_03/2024</t>
  </si>
  <si>
    <t xml:space="preserve"> 4.2 </t>
  </si>
  <si>
    <t>DRYWALL</t>
  </si>
  <si>
    <t xml:space="preserve"> 4.2.1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</si>
  <si>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</si>
  <si>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</si>
  <si>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4.2.2 </t>
  </si>
  <si>
    <t xml:space="preserve"> CPU1942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</si>
  <si>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</si>
  <si>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4.2.3 </t>
  </si>
  <si>
    <t xml:space="preserve"> CPU2285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</si>
  <si>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</si>
  <si>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4.2.4 </t>
  </si>
  <si>
    <t xml:space="preserve"> CPU2286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</si>
  <si>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</si>
  <si>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4.3 </t>
  </si>
  <si>
    <t>DIVISÓRIAS</t>
  </si>
  <si>
    <t xml:space="preserve"> 4.3.1 </t>
  </si>
  <si>
    <t xml:space="preserve"> 102257 </t>
  </si>
  <si>
    <t>DIVISORIA SANITÁRIA, TIPO CABINE, EM PAINEL DE GRANILITE, ESP = 3CM, ASSENTADO COM ARGAMASSA COLANTE AC III-E, EXCLUSIVE FERRAGENS. AF_01/2021</t>
  </si>
  <si>
    <t>COBERTURA</t>
  </si>
  <si>
    <t xml:space="preserve"> 5.1 </t>
  </si>
  <si>
    <t xml:space="preserve"> 5.1.1 </t>
  </si>
  <si>
    <t>ED-20603</t>
  </si>
  <si>
    <t>SETOP</t>
  </si>
  <si>
    <t>FORNECIMENTO DE ESTRUTURA METÁLICA E ENGRADAMENTO METÁLICO, EM AÇO, PARA TELHADO, EXCLUSIVE TELHA, INCLUSIVE FABRICAÇÃO, TRANSPORTE, MONTAGEM E APLICAÇÃO DE FUNDO PREPARADOR ANTICORROSIVO EM SUPERFÍCIE METÁLICA, UMA (1) DEMÃO</t>
  </si>
  <si>
    <t xml:space="preserve"> 5.2 </t>
  </si>
  <si>
    <t>TELHAMENTO</t>
  </si>
  <si>
    <t xml:space="preserve"> 5.2.1 </t>
  </si>
  <si>
    <t>ED-48428</t>
  </si>
  <si>
    <t>COBERTURA EM TELHA METÁLICA GALVANIZADA TRAPEZOIDAL, TIPO SIMPLES, ESP. 0,50MM, ACABAMENTO NATURAL, INCLUSIVE ACESSÓRIOS PARA FIXAÇÃO, FORNECIMENTO E INSTALAÇÃO</t>
  </si>
  <si>
    <t xml:space="preserve"> 5.2.2 </t>
  </si>
  <si>
    <t xml:space="preserve"> 100113 </t>
  </si>
  <si>
    <t>COBERTURA EM CHAPA POLICARBONATO ALVEOLAR 10MM</t>
  </si>
  <si>
    <t xml:space="preserve"> 5.3 </t>
  </si>
  <si>
    <t>COMPLEMENTOS</t>
  </si>
  <si>
    <t xml:space="preserve"> 5.3.1 </t>
  </si>
  <si>
    <t xml:space="preserve"> 94229 </t>
  </si>
  <si>
    <t>CALHA EM CHAPA DE AÇO GALVANIZADO NÚMERO 24, DESENVOLVIMENTO DE 100 CM, INCLUSO TRANSPORTE VERTICAL. AF_07/2019</t>
  </si>
  <si>
    <t xml:space="preserve"> 5.3.2 </t>
  </si>
  <si>
    <t xml:space="preserve"> 94231 </t>
  </si>
  <si>
    <t>RUFO EM CHAPA DE AÇO GALVANIZADO NÚMERO 24, CORTE DE 25 CM, INCLUSO TRANSPORTE VERTICAL. AF_07/2019</t>
  </si>
  <si>
    <t xml:space="preserve"> 5.3.3 </t>
  </si>
  <si>
    <t>ED-48402</t>
  </si>
  <si>
    <t>CUMEEIRA GALVANIZADA TRAPEZOIDAL, TIPO SIMPLES, ESP. 0, 50MM, ACABAMENTO NATURAL, INCLUSIVE ACESSÓRIOS PARA FIXAÇÃO, FORNECIMENTO E INSTALAÇÃO</t>
  </si>
  <si>
    <t>IMPERMEABILIZAÇÃO</t>
  </si>
  <si>
    <t xml:space="preserve"> 6.1 </t>
  </si>
  <si>
    <t xml:space="preserve"> 98556 </t>
  </si>
  <si>
    <t>IMPERMEABILIZAÇÃO DE SUPERFÍCIE COM ARGAMASSA POLIMÉRICA / MEMBRANA ACRÍLICA, 4 DEMÃOS, REFORÇADA COM VÉU DE POLIÉSTER (MAV). AF_09/2023</t>
  </si>
  <si>
    <t xml:space="preserve"> 6.2 </t>
  </si>
  <si>
    <t xml:space="preserve"> 98555 </t>
  </si>
  <si>
    <t>IMPERMEABILIZAÇÃO DE SUPERFÍCIE COM ARGAMASSA POLIMÉRICA / MEMBRANA ACRÍLICA, 3 DEMÃOS. AF_09/2023</t>
  </si>
  <si>
    <t>ESQUADRIAS</t>
  </si>
  <si>
    <t xml:space="preserve"> 7.1 </t>
  </si>
  <si>
    <t>ESQUADRIAS DE MADEIRA</t>
  </si>
  <si>
    <t xml:space="preserve"> 7.1.1 </t>
  </si>
  <si>
    <t>PORTAS DE MADEIRA</t>
  </si>
  <si>
    <t xml:space="preserve"> 7.1.1.1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</si>
  <si>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</si>
  <si>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</si>
  <si>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7.1.1.2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</si>
  <si>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</si>
  <si>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</si>
  <si>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7.1.1.3 </t>
  </si>
  <si>
    <t xml:space="preserve"> 110015 </t>
  </si>
  <si>
    <t>PORTA COMPLETA MADEIRA 1 FL.1,20X2,10M-INTERNA</t>
  </si>
  <si>
    <t xml:space="preserve"> 7.1.1.4 </t>
  </si>
  <si>
    <t xml:space="preserve"> 23.08.242 </t>
  </si>
  <si>
    <t>CPOS/CDHU</t>
  </si>
  <si>
    <t>PORTA LISA DE CORRER SUSPENSA EM MADEIRA COM BATENTE</t>
  </si>
  <si>
    <t xml:space="preserve"> 7.1.1.5 </t>
  </si>
  <si>
    <t xml:space="preserve"> CPU2425 </t>
  </si>
  <si>
    <t>PORTA DE MADEIRA COM VIDRO, 2 FOLHAS, ABERTURA DE GIRO COM ACABAMENTO EM PINTURA BRANCA</t>
  </si>
  <si>
    <t xml:space="preserve"> 7.1.1.6 </t>
  </si>
  <si>
    <t xml:space="preserve"> 110016 </t>
  </si>
  <si>
    <t>PORTA COMPLETA MADEIRA 2 FL.1,60X2,10M LISA FER.VAI-E-VEM</t>
  </si>
  <si>
    <t xml:space="preserve"> 7.2 </t>
  </si>
  <si>
    <t>ESQUADRIAS DE ALUMÍNIO</t>
  </si>
  <si>
    <t xml:space="preserve"> 7.2.1 </t>
  </si>
  <si>
    <t>PORTAS DE ALUMÍNIO</t>
  </si>
  <si>
    <t xml:space="preserve"> 7.2.1.1 </t>
  </si>
  <si>
    <t xml:space="preserve"> 91338 </t>
  </si>
  <si>
    <t>PORTA DE ALUMÍNIO DE ABRIR COM LAMBRI, COM GUARNIÇÃO, FIXAÇÃO COM PARAFUSOS - FORNECIMENTO E INSTALAÇÃO. AF_12/2019</t>
  </si>
  <si>
    <t xml:space="preserve"> 7.2.1.2 </t>
  </si>
  <si>
    <t xml:space="preserve"> 25.02.110 </t>
  </si>
  <si>
    <t>PORTA VENEZIANA DE ABRIR EM ALUMÍNIO, SOB MEDIDA</t>
  </si>
  <si>
    <t xml:space="preserve"> 7.2.1.3 </t>
  </si>
  <si>
    <t xml:space="preserve"> 14.003.0205-0 </t>
  </si>
  <si>
    <t>EMOP</t>
  </si>
  <si>
    <t>PORTA DE ALUMINIO ANODIZADO AO NATURAL,EM 2 FOLHAS DE ABRIR, TENDO 1 CONTRAPINAZIO DIVIDINDO A ESQUADRIA EM 2 VAZIOS PARA VIDRO,EM PERFIS SERIE 25,EXCLUSIVE FECHADURA.FORNECIMENTO E COLOCACAO</t>
  </si>
  <si>
    <t xml:space="preserve"> 7.2.1.4 </t>
  </si>
  <si>
    <t xml:space="preserve"> 112618 </t>
  </si>
  <si>
    <t>PORTAO DE CORRER EM ALUMINIO PINTURA ELETROSTATICA BRANCA</t>
  </si>
  <si>
    <t xml:space="preserve"> 7.2.1.5 </t>
  </si>
  <si>
    <t xml:space="preserve"> 112370 </t>
  </si>
  <si>
    <t>PORTA ALUMINIO ANODIZADO NATURAL 1 FOLHA DE ABRIR</t>
  </si>
  <si>
    <t xml:space="preserve"> 7.2.2 </t>
  </si>
  <si>
    <t>JANELAS DE ALUMÍNIO</t>
  </si>
  <si>
    <t xml:space="preserve"> 7.2.2.1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</si>
  <si>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</si>
  <si>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</si>
  <si>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7.2.2.2 </t>
  </si>
  <si>
    <t xml:space="preserve"> 100674 </t>
  </si>
  <si>
    <t>JANELA FIXA DE ALUMÍNIO PARA VIDRO, COM VIDRO, BATENTE E FERRAGENS. EXCLUSIVE ACABAMENTO, ALIZAR E CONTRAMARCO. FORNECIMENTO E INSTALAÇÃO. AF_12/2019</t>
  </si>
  <si>
    <t xml:space="preserve"> 7.2.2.3 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</si>
  <si>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</si>
  <si>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</si>
  <si>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7.3 </t>
  </si>
  <si>
    <t>ESQUADRIAS METÁLICAS</t>
  </si>
  <si>
    <t xml:space="preserve"> 7.3.1 </t>
  </si>
  <si>
    <t>PORTAS METÁLICAS</t>
  </si>
  <si>
    <t xml:space="preserve"> 7.3.1.1 </t>
  </si>
  <si>
    <t xml:space="preserve"> 12098 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</si>
  <si>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</si>
  <si>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7.4 </t>
  </si>
  <si>
    <t>ACESSÓRIOS</t>
  </si>
  <si>
    <t xml:space="preserve"> 7.4.1 </t>
  </si>
  <si>
    <t xml:space="preserve"> 28.20.650 </t>
  </si>
  <si>
    <t>PUXADOR DUPLO EM AÇO INOXIDÁVEL, PARA PORTA DE MADEIRA, ALUMÍNIO OU VIDRO, DE 350 MM</t>
  </si>
  <si>
    <t xml:space="preserve"> 7.4.2 </t>
  </si>
  <si>
    <t xml:space="preserve"> 13110 </t>
  </si>
  <si>
    <t>BARRA DE APOIO, RETA, FIXA, EM AÇO INOX, L=40CM, D=1 1/4", JACKWAL OU SIMILAR</t>
  </si>
  <si>
    <t xml:space="preserve"> 7.4.3 </t>
  </si>
  <si>
    <t xml:space="preserve"> 112597 </t>
  </si>
  <si>
    <t>ALIZAR ALUMINIO PINTURA ELETROSTATICA BRANCA</t>
  </si>
  <si>
    <t xml:space="preserve"> 7.4.4 </t>
  </si>
  <si>
    <t xml:space="preserve"> 140560 </t>
  </si>
  <si>
    <t>MOLA AEREA COM CALHA/BRACO DESLIZANTE</t>
  </si>
  <si>
    <t xml:space="preserve"> 7.4.5 </t>
  </si>
  <si>
    <t xml:space="preserve"> 28.01.550 </t>
  </si>
  <si>
    <t>FECHADURA COM MAÇANETA TIPO ALAVANCA EM AÇO INOXIDÁVEL, PARA PORTA EXTERNA</t>
  </si>
  <si>
    <t xml:space="preserve"> 7.4.6 </t>
  </si>
  <si>
    <t xml:space="preserve"> 100709 </t>
  </si>
  <si>
    <t>DOBRADIÇA EM AÇO/FERRO, 3" X 21/2", E=1,9 A 2MM, SEN ANEL, CROMADO OU ZINCADO, TAMPA BOLA, COM PARAFUSOS. AF_12/2019</t>
  </si>
  <si>
    <t xml:space="preserve"> 7.4.7 </t>
  </si>
  <si>
    <t xml:space="preserve"> 110108 </t>
  </si>
  <si>
    <t>GUICHE COM REQUADRO EM MADEIRA DE LEI - VASADO</t>
  </si>
  <si>
    <t>REVESTIMENTO DE PAREDE</t>
  </si>
  <si>
    <t xml:space="preserve"> 8.1 </t>
  </si>
  <si>
    <t>REVESTIMENTO ARGAMASSADO</t>
  </si>
  <si>
    <t xml:space="preserve"> 8.1.1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</si>
  <si>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</si>
  <si>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</si>
  <si>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8.1.2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</si>
  <si>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</si>
  <si>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</si>
  <si>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8.1.3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</si>
  <si>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</si>
  <si>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</si>
  <si>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8.2 </t>
  </si>
  <si>
    <t>REVESTIMENTO CERÂMICO</t>
  </si>
  <si>
    <t xml:space="preserve"> 8.2.1 </t>
  </si>
  <si>
    <t xml:space="preserve"> 104611 </t>
  </si>
  <si>
    <t>REVESTIMENTO CERÂMICO PARA PAREDES INTERNAS COM PLACAS TIPO ESMALTADA EXTRA DE DIMENSÕES 60X60 CM APLICADAS NA ALTURA INTEIRA DAS PAREDES. AF_02/2023_PE</t>
  </si>
  <si>
    <t>REVESTIMENTO DE PISO INTERNO</t>
  </si>
  <si>
    <t xml:space="preserve"> 9.1 </t>
  </si>
  <si>
    <t xml:space="preserve"> 9.1.1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</si>
  <si>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</si>
  <si>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</si>
  <si>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9.1.2 </t>
  </si>
  <si>
    <t xml:space="preserve"> 2180 </t>
  </si>
  <si>
    <t>REGULARIZAÇÃO DE BASE PARA REVEST. DE PISOS COM ARG. TRAÇO T4, ESP. MÉDIA = 2,5CM</t>
  </si>
  <si>
    <t xml:space="preserve"> 9.2 </t>
  </si>
  <si>
    <t>GRANILITE</t>
  </si>
  <si>
    <t xml:space="preserve"> 9.2.1 </t>
  </si>
  <si>
    <t xml:space="preserve"> 10168 </t>
  </si>
  <si>
    <t>PISO ALTA RESISTENCIA, COLORIDO, E=10MM, APLICADO COM JUNTAS, POLIDO ATÉ O ESMERIL 400 E ENCERADO</t>
  </si>
  <si>
    <t xml:space="preserve"> 9.3 </t>
  </si>
  <si>
    <t>RODAPÉ</t>
  </si>
  <si>
    <t xml:space="preserve"> 9.3.1 </t>
  </si>
  <si>
    <t xml:space="preserve"> 11233 </t>
  </si>
  <si>
    <t>RODAPÉ ALTA RESISTÊNCIA, H = 10 CM, MEIA-CANA</t>
  </si>
  <si>
    <t>REVESTIMENTO DE PISO EXTERNO</t>
  </si>
  <si>
    <t xml:space="preserve"> 10.1 </t>
  </si>
  <si>
    <t xml:space="preserve"> 10.1.1 </t>
  </si>
  <si>
    <t>REVESTIMENTO DE TETO</t>
  </si>
  <si>
    <t xml:space="preserve"> 11.1 </t>
  </si>
  <si>
    <t xml:space="preserve"> 11.1.1 </t>
  </si>
  <si>
    <t xml:space="preserve"> 87885 </t>
  </si>
  <si>
    <t>CHAPISCO APLICADO NO TETO OU EM ALVENARIA E ESTRUTURA, COM ROLO PARA TEXTURA ACRÍLICA. ARGAMASSA INDUSTRIALIZADA COM PREPARO EM MISTURADOR 300 KG. AF_10/2022</t>
  </si>
  <si>
    <t xml:space="preserve"> 11.1.2 </t>
  </si>
  <si>
    <t xml:space="preserve"> 90408 </t>
  </si>
  <si>
    <t>MASSA ÚNICA, EM ARGAMASSA TRAÇO 1:2:8, PREPARO MECÂNICO, APLICADA MANUALMENTE EM TETO, E = 10MM, COM TALISCAS. AF_03/2024</t>
  </si>
  <si>
    <t xml:space="preserve"> 11.2 </t>
  </si>
  <si>
    <t>FORRO</t>
  </si>
  <si>
    <t xml:space="preserve"> 11.2.1 </t>
  </si>
  <si>
    <t xml:space="preserve"> 96114 </t>
  </si>
  <si>
    <t>FORRO EM DRYWALL, PARA AMBIENTES COMERCIAIS, INCLUSIVE ESTRUTURA BIRECIONAL DE FIXAÇÃO. AF_08/2023_PS</t>
  </si>
  <si>
    <t>PINTURA</t>
  </si>
  <si>
    <t xml:space="preserve"> 12.1 </t>
  </si>
  <si>
    <t>PAREDES</t>
  </si>
  <si>
    <t xml:space="preserve"> 12.1.1 </t>
  </si>
  <si>
    <t xml:space="preserve"> 88485 </t>
  </si>
  <si>
    <t>FUNDO SELADOR ACRÍLICO, APLICAÇÃO MANUAL EM PAREDE, UMA DEMÃO. AF_04/2023</t>
  </si>
  <si>
    <t xml:space="preserve"> 12.1.2 </t>
  </si>
  <si>
    <t xml:space="preserve"> 88495 </t>
  </si>
  <si>
    <t>EMASSAMENTO COM MASSA LÁTEX, APLICAÇÃO EM PAREDE, UMA DEMÃO, LIXAMENTO MANUAL. AF_04/2023</t>
  </si>
  <si>
    <t xml:space="preserve"> 12.1.3 </t>
  </si>
  <si>
    <t xml:space="preserve"> 104641 </t>
  </si>
  <si>
    <t>PINTURA LÁTEX ACRÍLICA ECONÔMICA, APLICAÇÃO MANUAL EM PAREDES, DUAS DEMÃOS. AF_04/2023</t>
  </si>
  <si>
    <t xml:space="preserve"> 12.1.4 </t>
  </si>
  <si>
    <t xml:space="preserve"> 95305 </t>
  </si>
  <si>
    <t>TEXTURA ACRÍLICA, APLICAÇÃO MANUAL EM PAREDE, UMA DEMÃO. AF_04/2023</t>
  </si>
  <si>
    <t xml:space="preserve"> 12.2 </t>
  </si>
  <si>
    <t>TETO</t>
  </si>
  <si>
    <t xml:space="preserve"> 12.2.1 </t>
  </si>
  <si>
    <t xml:space="preserve"> 88494 </t>
  </si>
  <si>
    <t>EMASSAMENTO COM MASSA LÁTEX, APLICAÇÃO EM TETO, UMA DEMÃO, LIXAMENTO MANUAL. AF_04/2023</t>
  </si>
  <si>
    <t xml:space="preserve"> 12.2.2 </t>
  </si>
  <si>
    <t xml:space="preserve"> 104639 </t>
  </si>
  <si>
    <t>PINTURA LÁTEX ACRÍLICA ECONÔMICA, APLICAÇÃO MANUAL EM TETO, DUAS DEMÃOS. AF_04/2023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</si>
  <si>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</si>
  <si>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</si>
  <si>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</si>
  <si>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</si>
  <si>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</si>
  <si>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</si>
  <si>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</si>
  <si>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>MARMORARIA</t>
  </si>
  <si>
    <t xml:space="preserve"> 13.1 </t>
  </si>
  <si>
    <t xml:space="preserve"> 12492 </t>
  </si>
  <si>
    <t>TAMPO/BANCADA EM GRANITO BRANCO SIENA, E=2CM</t>
  </si>
  <si>
    <t>LOUÇAS, METAIS E ACESSÓRIOS</t>
  </si>
  <si>
    <t xml:space="preserve"> 14.1 </t>
  </si>
  <si>
    <t>EQUIPAMENTOS</t>
  </si>
  <si>
    <t xml:space="preserve"> 14.1.1 </t>
  </si>
  <si>
    <t xml:space="preserve"> 100860 </t>
  </si>
  <si>
    <t>CHUVEIRO ELÉTRICO COMUM CORPO PLÁSTICO, TIPO DUCHA - FORNECIMENTO E INSTALAÇÃO. AF_01/2020</t>
  </si>
  <si>
    <t xml:space="preserve"> 14.2 </t>
  </si>
  <si>
    <t>LOUÇAS</t>
  </si>
  <si>
    <t xml:space="preserve"> 14.2.1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</si>
  <si>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</si>
  <si>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</si>
  <si>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14.2.2 </t>
  </si>
  <si>
    <t xml:space="preserve"> 44.01.040 </t>
  </si>
  <si>
    <t>BACIA SIFONADA COM CAIXA DE DESCARGA ACOPLADA E TAMPA - INFANTIL</t>
  </si>
  <si>
    <t xml:space="preserve"> 14.2.3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</si>
  <si>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</si>
  <si>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</si>
  <si>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14.2.4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</si>
  <si>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</si>
  <si>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</si>
  <si>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14.2.5 </t>
  </si>
  <si>
    <t xml:space="preserve"> 170124 </t>
  </si>
  <si>
    <t>IOPES</t>
  </si>
  <si>
    <t>LAVATÓRIO DE CANTO REF. L101 DECA OU EQUIVALENTE, INCLUSIVE VÁLVULA, SIFÃO E ENGATES CROMADOS, EXCLUSIVE TORNEIRA</t>
  </si>
  <si>
    <t xml:space="preserve"> 14.2.6 </t>
  </si>
  <si>
    <t xml:space="preserve"> 86901 </t>
  </si>
  <si>
    <t>CUBA DE EMBUTIR OVAL EM LOUÇA BRANCA, 35 X 50CM OU EQUIVALENTE - FORNECIMENTO E INSTALAÇÃO. AF_01/2020</t>
  </si>
  <si>
    <t xml:space="preserve"> 14.2.7 </t>
  </si>
  <si>
    <t xml:space="preserve"> 44.01.850 </t>
  </si>
  <si>
    <t>CUBA DE LOUÇA DE EMBUTIR REDONDA</t>
  </si>
  <si>
    <t xml:space="preserve"> 14.3 </t>
  </si>
  <si>
    <t>METAIS E ACESSÓRIOS</t>
  </si>
  <si>
    <t xml:space="preserve"> 14.3.1 </t>
  </si>
  <si>
    <t xml:space="preserve"> 44.02.200 </t>
  </si>
  <si>
    <t>TAMPO/BANCADA EM CONCRETO ARMADO, REVESTIDO EM AÇO INOXIDÁVEL FOSCO POLIDO</t>
  </si>
  <si>
    <t xml:space="preserve"> 14.3.2 </t>
  </si>
  <si>
    <t xml:space="preserve"> 13262 </t>
  </si>
  <si>
    <t>FUNIL EXPURGO HOSPITALAR DE AÇO INOX 304  290X300MM E= 0,8MM SEM MESA PARA EMBUTIR - MIRNOX OU SIMILAR</t>
  </si>
  <si>
    <t xml:space="preserve"> 14.3.3 </t>
  </si>
  <si>
    <t xml:space="preserve"> 86900 </t>
  </si>
  <si>
    <t>CUBA DE EMBUTIR RETANGULAR DE AÇO INOXIDÁVEL, 46 X 30 X 12 CM - FORNECIMENTO E INSTALAÇÃO. AF_01/2020</t>
  </si>
  <si>
    <t xml:space="preserve"> 14.3.4 </t>
  </si>
  <si>
    <t xml:space="preserve"> 86913 </t>
  </si>
  <si>
    <t>TORNEIRA CROMADA 1/2" OU 3/4" PARA TANQUE, PADRÃO POPULAR - FORNECIMENTO E INSTALAÇÃO. AF_01/2020</t>
  </si>
  <si>
    <t xml:space="preserve"> 14.3.5 </t>
  </si>
  <si>
    <t xml:space="preserve"> 44.03.300 </t>
  </si>
  <si>
    <t>TORNEIRA CLÍNICA COM VOLANTE TIPO ALAVANCA</t>
  </si>
  <si>
    <t xml:space="preserve"> 14.3.6 </t>
  </si>
  <si>
    <t xml:space="preserve"> 44.03.316 </t>
  </si>
  <si>
    <t>TORNEIRA MISTURADOR CLÍNICA DE MESA COM AREJADOR ARTICULADO, ACIONAMENTO COTOVELO</t>
  </si>
  <si>
    <t xml:space="preserve"> 14.3.7 </t>
  </si>
  <si>
    <t xml:space="preserve"> 9676 </t>
  </si>
  <si>
    <t>TORNEIRA DE MESA COM FECHAMENTO AUTOMÁTICO, LINHA DECAMATIC ECO, REF.1173.C, DECA OU SIMILAR</t>
  </si>
  <si>
    <t xml:space="preserve"> 14.3.8 </t>
  </si>
  <si>
    <t xml:space="preserve"> 11747 </t>
  </si>
  <si>
    <t>TORNEIRA PARA LAVATÓRIO, DE MESA, CROMADA, BICA ALTA, REF.: FLEX PLUS, 1198 C21, DA DECA OU SIMILAR, INCLUSIVE FURO PARA INSTALAÇÃO EM BANCADA</t>
  </si>
  <si>
    <t xml:space="preserve"> 14.3.9 </t>
  </si>
  <si>
    <t xml:space="preserve"> 9503 </t>
  </si>
  <si>
    <t>DUCHA HIGIÊNICA COM REGISTRO, LINHA DREAM, REF. 1984.C87.ACT.CR, DA DECA OU SIMILAR</t>
  </si>
  <si>
    <t xml:space="preserve"> 14.3.10 </t>
  </si>
  <si>
    <t xml:space="preserve"> 13113 </t>
  </si>
  <si>
    <t>BARRA DE APOIO, RETA, FIXA, EM AÇO INOX, L=80CM, D=1 1/4", JACKWAL OU SIMILAR</t>
  </si>
  <si>
    <t xml:space="preserve"> 14.3.11 </t>
  </si>
  <si>
    <t xml:space="preserve"> 14.3.12 </t>
  </si>
  <si>
    <t xml:space="preserve"> 100867 </t>
  </si>
  <si>
    <t>BARRA DE APOIO RETA, EM ACO INOX POLIDO, COMPRIMENTO 70 CM,  FIXADA NA PAREDE - FORNECIMENTO E INSTALAÇÃO. AF_01/2020</t>
  </si>
  <si>
    <t xml:space="preserve"> 14.3.13 </t>
  </si>
  <si>
    <t xml:space="preserve"> CPU2105 </t>
  </si>
  <si>
    <t>RALO SECO PVC QUADRADO 15X15 COM GRELHA</t>
  </si>
  <si>
    <t xml:space="preserve"> 14.3.14 </t>
  </si>
  <si>
    <t xml:space="preserve"> 18.050.0120-0 </t>
  </si>
  <si>
    <t>ESTACAO DE CHAMADA DE LEITO,COM INTERRUPTOR DE EMBUTIR COM C OMANDOS DE CHAMADAS,EMERGENCIA E PRESENCA,FIXADA SOBRE CAIXA 4"X4" EMBUTIDA NA PAREDE.FORNECIMENTO E COLOCACAO</t>
  </si>
  <si>
    <t>INSTALAÇÕES HIDROSSANITÁRIAS</t>
  </si>
  <si>
    <t xml:space="preserve"> 15.1 </t>
  </si>
  <si>
    <t>HIDRÁULICA</t>
  </si>
  <si>
    <t xml:space="preserve"> 15.1.1 </t>
  </si>
  <si>
    <t xml:space="preserve"> 054668 </t>
  </si>
  <si>
    <t>ACOPLAMENTO RANHURADO EM FERRO FUNDIDO DN 60,3MM 2""</t>
  </si>
  <si>
    <t xml:space="preserve"> 15.1.2 </t>
  </si>
  <si>
    <t xml:space="preserve"> 103039 </t>
  </si>
  <si>
    <t>REGISTRO DE ESFERA, PVC, ROSCÁVEL, COM VOLANTE, 1 1/2" - FORNECIMENTO E INSTALAÇÃO. AF_08/2021</t>
  </si>
  <si>
    <t xml:space="preserve"> 15.1.3 </t>
  </si>
  <si>
    <t xml:space="preserve"> 94492 </t>
  </si>
  <si>
    <t>REGISTRO DE ESFERA, PVC, SOLDÁVEL, COM VOLANTE, DN  50 MM - FORNECIMENTO E INSTALAÇÃO. AF_08/2021</t>
  </si>
  <si>
    <t xml:space="preserve"> 15.1.4 </t>
  </si>
  <si>
    <t xml:space="preserve"> 94681 </t>
  </si>
  <si>
    <t>CURVA 90 GRAUS, PVC, SOLDÁVEL, DN 60 MM, INSTALADO EM RESERVAÇÃO DE ÁGUA DE EDIFICAÇÃO QUE POSSUA RESERVATÓRIO DE FIBRA/FIBROCIMENTO   FORNECIMENTO E INSTALAÇÃO. AF_06/2016</t>
  </si>
  <si>
    <t xml:space="preserve"> 15.1.5 </t>
  </si>
  <si>
    <t xml:space="preserve"> 94662 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</si>
  <si>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</si>
  <si>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15.1.6 </t>
  </si>
  <si>
    <t xml:space="preserve"> 103986 </t>
  </si>
  <si>
    <t>CURVA 90 GRAUS, PVC, SOLDÁVEL, DN 50MM, INSTALADO EM RAMAL DE DISTRIBUIÇÃO DE ÁGUA - FORNECIMENTO E INSTALAÇÃO. AF_06/2022</t>
  </si>
  <si>
    <t xml:space="preserve"> 15.1.7 </t>
  </si>
  <si>
    <t xml:space="preserve"> 103979 </t>
  </si>
  <si>
    <t>TUBO, PVC, SOLDÁVEL, DN 50MM, INSTALADO EM RAMAL DE DISTRIBUIÇÃO DE ÁGUA - FORNECIMENTO E INSTALAÇÃO. AF_06/2022</t>
  </si>
  <si>
    <t xml:space="preserve"> 15.1.8 </t>
  </si>
  <si>
    <t xml:space="preserve"> 45.03.110 </t>
  </si>
  <si>
    <t>HIDRÔMETRO EM BRONZE, DIÂMETRO DE 40 MM (1 1/2´)</t>
  </si>
  <si>
    <t>CJ</t>
  </si>
  <si>
    <t xml:space="preserve"> 15.1.9 </t>
  </si>
  <si>
    <t xml:space="preserve"> 89353 </t>
  </si>
  <si>
    <t>REGISTRO DE GAVETA BRUTO, LATÃO, ROSCÁVEL, 3/4" - FORNECIMENTO E INSTALAÇÃO. AF_08/2021</t>
  </si>
  <si>
    <t xml:space="preserve"> 15.1.10 </t>
  </si>
  <si>
    <t xml:space="preserve"> 94794 </t>
  </si>
  <si>
    <t>REGISTRO DE GAVETA BRUTO, LATÃO, ROSCÁVEL, 1 1/2", COM ACABAMENTO E CANOPLA CROMADOS - FORNECIMENTO E INSTALAÇÃO. AF_08/2021</t>
  </si>
  <si>
    <t xml:space="preserve"> 15.1.11 </t>
  </si>
  <si>
    <t xml:space="preserve"> 89987 </t>
  </si>
  <si>
    <t>REGISTRO DE GAVETA BRUTO, LATÃO, ROSCÁVEL, 3/4", COM ACABAMENTO E CANOPLA CROMADOS - FORNECIMENTO E INSTALAÇÃO. AF_08/2021</t>
  </si>
  <si>
    <t xml:space="preserve"> 15.1.12 </t>
  </si>
  <si>
    <t xml:space="preserve"> 89985 </t>
  </si>
  <si>
    <t>REGISTRO DE PRESSÃO BRUTO, LATÃO, ROSCÁVEL, 3/4", COM ACABAMENTO E CANOPLA CROMADOS - FORNECIMENTO E INSTALAÇÃO. AF_08/2021</t>
  </si>
  <si>
    <t xml:space="preserve"> 15.1.13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</si>
  <si>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</si>
  <si>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</si>
  <si>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15.1.14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</si>
  <si>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</si>
  <si>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</si>
  <si>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15.1.15 </t>
  </si>
  <si>
    <t xml:space="preserve"> 89373 </t>
  </si>
  <si>
    <t>LUVA DE REDUÇÃO, PVC, SOLDÁVEL, DN 25MM X 20MM, INSTALADO EM RAMAL OU SUB-RAMAL DE ÁGUA - FORNECIMENTO E INSTALAÇÃO. AF_06/2022</t>
  </si>
  <si>
    <t xml:space="preserve"> 15.1.16 </t>
  </si>
  <si>
    <t xml:space="preserve"> 89593 </t>
  </si>
  <si>
    <t>LUVA COM ROSCA, PVC, SOLDÁVEL, DN 50MM X 1.1/2 , INSTALADO EM PRUMADA DE ÁGUA - FORNECIMENTO E INSTALAÇÃO. AF_06/2022</t>
  </si>
  <si>
    <t xml:space="preserve"> 15.1.17 </t>
  </si>
  <si>
    <t xml:space="preserve"> 94656 </t>
  </si>
  <si>
    <t>ADAPTADOR CURTO COM BOLSA E ROSCA PARA REGISTRO, PVC, SOLDÁVEL, DN  25 MM X 3/4 , INSTALADO EM RESERVAÇÃO DE ÁGUA DE EDIFICAÇÃO QUE POSSUA RESERVATÓRIO DE FIBRA/FIBROCIMENTO   FORNECIMENTO E INSTALAÇÃO. AF_06/2016</t>
  </si>
  <si>
    <t xml:space="preserve"> 15.1.18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</si>
  <si>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</si>
  <si>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</si>
  <si>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15.1.19 </t>
  </si>
  <si>
    <t xml:space="preserve"> 103948 </t>
  </si>
  <si>
    <t>BUCHA DE REDUÇÃO, CURTA, PVC, SOLDÁVEL, DN 32 X 25 MM, INSTALADO EM RAMAL OU SUB-RAMAL DE ÁGUA - FORNECIMENTO E INSTALAÇÃO. AF_06/2022</t>
  </si>
  <si>
    <t xml:space="preserve"> 15.1.20 </t>
  </si>
  <si>
    <t xml:space="preserve"> 103966 </t>
  </si>
  <si>
    <t>BUCHA DE REDUÇÃO, LONGA, PVC, SOLDÁVEL, DN 50 X 25 MM, INSTALADO EM PRUMADA DE ÁGUA - FORNECIMENTO E INSTALAÇÃO. AF_06/2022</t>
  </si>
  <si>
    <t xml:space="preserve"> 15.1.21 </t>
  </si>
  <si>
    <t xml:space="preserve"> 104003 </t>
  </si>
  <si>
    <t>BUCHA DE REDUÇÃO , LONGA, PVC, SOLDÁVEL, DN 50 X 32 MM, INSTALADO EM RAMAL DE DISTRIBUIÇÃO DE ÁGUA - FORNECIMENTO E INSTALAÇÃO. AF_06/2022</t>
  </si>
  <si>
    <t xml:space="preserve"> 15.1.22 </t>
  </si>
  <si>
    <t xml:space="preserve"> 89490 </t>
  </si>
  <si>
    <t>CURVA 45 GRAUS, PVC, SOLDÁVEL, DN 25MM, INSTALADO EM PRUMADA DE ÁGUA - FORNECIMENTO E INSTALAÇÃO. AF_06/2022</t>
  </si>
  <si>
    <t xml:space="preserve"> 15.1.23 </t>
  </si>
  <si>
    <t xml:space="preserve"> 89489 </t>
  </si>
  <si>
    <t>CURVA 90 GRAUS, PVC, SOLDÁVEL, DN 25MM, INSTALADO EM PRUMADA DE ÁGUA - FORNECIMENTO E INSTALAÇÃO. AF_06/2022</t>
  </si>
  <si>
    <t xml:space="preserve"> 15.1.24 </t>
  </si>
  <si>
    <t xml:space="preserve"> 89384 </t>
  </si>
  <si>
    <t>CURVA DE TRANSPOSIÇÃO, PVC, SOLDÁVEL, DN 25MM, INSTALADO EM RAMAL OU SUB-RAMAL DE ÁGUA   FORNECIMENTO E INSTALAÇÃO. AF_06/2022</t>
  </si>
  <si>
    <t xml:space="preserve"> 15.1.25 </t>
  </si>
  <si>
    <t xml:space="preserve"> 89530 </t>
  </si>
  <si>
    <t>LUVA DE CORRER, PVC, SOLDÁVEL, DN 25MM, INSTALADO EM PRUMADA DE ÁGUA - FORNECIMENTO E INSTALAÇÃO. AF_06/2022</t>
  </si>
  <si>
    <t xml:space="preserve"> 15.1.26 </t>
  </si>
  <si>
    <t xml:space="preserve"> 89577 </t>
  </si>
  <si>
    <t>LUVA DE CORRER, PVC, SOLDÁVEL, DN 50MM, INSTALADO EM PRUMADA DE ÁGUA - FORNECIMENTO E INSTALAÇÃO. AF_06/2022</t>
  </si>
  <si>
    <t xml:space="preserve"> 15.1.27 </t>
  </si>
  <si>
    <t xml:space="preserve"> 89356 </t>
  </si>
  <si>
    <t>TUBO, PVC, SOLDÁVEL, DN 25MM, INSTALADO EM RAMAL OU SUB-RAMAL DE ÁGUA - FORNECIMENTO E INSTALAÇÃO. AF_06/2022</t>
  </si>
  <si>
    <t xml:space="preserve"> 15.1.28 </t>
  </si>
  <si>
    <t xml:space="preserve"> 89357 </t>
  </si>
  <si>
    <t>TUBO, PVC, SOLDÁVEL, DN 32MM, INSTALADO EM RAMAL OU SUB-RAMAL DE ÁGUA - FORNECIMENTO E INSTALAÇÃO. AF_06/2022</t>
  </si>
  <si>
    <t xml:space="preserve"> 15.1.29 </t>
  </si>
  <si>
    <t xml:space="preserve"> 89448 </t>
  </si>
  <si>
    <t>TUBO, PVC, SOLDÁVEL, DN 40MM, INSTALADO EM PRUMADA DE ÁGUA - FORNECIMENTO E INSTALAÇÃO. AF_06/2022</t>
  </si>
  <si>
    <t xml:space="preserve"> 15.1.30 </t>
  </si>
  <si>
    <t xml:space="preserve"> 89869 </t>
  </si>
  <si>
    <t>TE, PVC, SOLDÁVEL, DN 25MM, INSTALADO EM DRENO DE AR-CONDICIONADO - FORNECIMENTO E INSTALAÇÃO. AF_08/2022</t>
  </si>
  <si>
    <t xml:space="preserve"> 15.1.31 </t>
  </si>
  <si>
    <t xml:space="preserve"> 94690 </t>
  </si>
  <si>
    <t>TÊ, PVC, SOLDÁVEL, DN 32 MM INSTALADO EM RESERVAÇÃO DE ÁGUA DE EDIFICAÇÃO QUE POSSUA RESERVATÓRIO DE FIBRA/FIBROCIMENTO   FORNECIMENTO E INSTALAÇÃO. AF_06/2016</t>
  </si>
  <si>
    <t xml:space="preserve"> 15.1.32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</si>
  <si>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</si>
  <si>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</si>
  <si>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15.1.33 </t>
  </si>
  <si>
    <t xml:space="preserve"> 89400 </t>
  </si>
  <si>
    <t>TÊ DE REDUÇÃO, PVC, SOLDÁVEL, DN 32MM X 25MM, INSTALADO EM RAMAL OU SUB-RAMAL DE ÁGUA - FORNECIMENTO E INSTALAÇÃO. AF_06/2022</t>
  </si>
  <si>
    <t xml:space="preserve"> 15.1.34 </t>
  </si>
  <si>
    <t xml:space="preserve"> 89627 </t>
  </si>
  <si>
    <t>TÊ DE REDUÇÃO, PVC, SOLDÁVEL, DN 50MM X 25MM, INSTALADO EM PRUMADA DE ÁGUA - FORNECIMENTO E INSTALAÇÃO. AF_06/2022</t>
  </si>
  <si>
    <t xml:space="preserve"> 15.1.35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</si>
  <si>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</si>
  <si>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</si>
  <si>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15.1.36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</si>
  <si>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</si>
  <si>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</si>
  <si>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15.1.37 </t>
  </si>
  <si>
    <t xml:space="preserve"> CPU2194 </t>
  </si>
  <si>
    <t>PRESSURIZADOR DE ÁGUA MAX PRESS 270 VF MONOFASICO 220V</t>
  </si>
  <si>
    <t xml:space="preserve"> 15.1.38 </t>
  </si>
  <si>
    <t xml:space="preserve"> 48.02.008 </t>
  </si>
  <si>
    <t>RESERVATÓRIO DE FIBRA DE VIDRO - CAPACIDADE DE 15.000 LITROS</t>
  </si>
  <si>
    <t xml:space="preserve"> 15.1.39 </t>
  </si>
  <si>
    <t xml:space="preserve"> 89415 </t>
  </si>
  <si>
    <t>CURVA 90 GRAUS, PVC, SOLDÁVEL, DN 32MM, INSTALADO EM RAMAL DE DISTRIBUIÇÃO DE ÁGUA - FORNECIMENTO E INSTALAÇÃO. AF_06/2022</t>
  </si>
  <si>
    <t xml:space="preserve"> 15.1.40 </t>
  </si>
  <si>
    <t xml:space="preserve"> 12882 </t>
  </si>
  <si>
    <t>PRESSURIZADOR ATÉ 12MCA/160W/220V</t>
  </si>
  <si>
    <t xml:space="preserve"> 15.1.41 </t>
  </si>
  <si>
    <t xml:space="preserve"> 48.02.300 </t>
  </si>
  <si>
    <t>RESERVATÓRIO EM POLIETILENO DE ALTA DENSIDADE (CISTERNA) COM ANTIOXIDANTE E PROTEÇÃO CONTRA RAIOS ULTRAVIOLETA (UV) - CAPACIDADE DE 5.000 LITROS</t>
  </si>
  <si>
    <t xml:space="preserve"> 15.2 </t>
  </si>
  <si>
    <t>SANITÁRIA</t>
  </si>
  <si>
    <t xml:space="preserve"> 15.2.1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</si>
  <si>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</si>
  <si>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</si>
  <si>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15.2.2 </t>
  </si>
  <si>
    <t xml:space="preserve"> 4883 </t>
  </si>
  <si>
    <t>CAIXA DE INSPEÇÃO  0.60 X 0.60 X 0.60M</t>
  </si>
  <si>
    <t xml:space="preserve"> 15.2.3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</si>
  <si>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</si>
  <si>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</si>
  <si>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15.2.4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</si>
  <si>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</si>
  <si>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</si>
  <si>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15.2.5 </t>
  </si>
  <si>
    <t xml:space="preserve"> 89709 </t>
  </si>
  <si>
    <t>RALO SIFONADO, PVC, DN 100 X 40 MM, JUNTA SOLDÁVEL, FORNECIDO E INSTALADO EM RAMAL DE DESCARGA OU EM RAMAL DE ESGOTO SANITÁRIO. AF_08/2022</t>
  </si>
  <si>
    <t xml:space="preserve"> 15.2.6 </t>
  </si>
  <si>
    <t xml:space="preserve"> 86883 </t>
  </si>
  <si>
    <t>SIFÃO DO TIPO FLEXÍVEL EM PVC 1  X 1.1/2  - FORNECIMENTO E INSTALAÇÃO. AF_01/2020</t>
  </si>
  <si>
    <t xml:space="preserve"> 15.2.7 </t>
  </si>
  <si>
    <t xml:space="preserve"> 86879 </t>
  </si>
  <si>
    <t>VÁLVULA EM PLÁSTICO 1" PARA PIA, TANQUE OU LAVATÓRIO, COM OU SEM LADRÃO - FORNECIMENTO E INSTALAÇÃO. AF_01/2020</t>
  </si>
  <si>
    <t xml:space="preserve"> 15.2.8 </t>
  </si>
  <si>
    <t xml:space="preserve"> 104063 </t>
  </si>
  <si>
    <t>CURVA LONGA, 45 GRAUS, PVC OCRE, JUNTA ELÁSTICA, DN 100 MM, PARA COLETOR PREDIAL DE ESGOTO. AF_06/2022</t>
  </si>
  <si>
    <t xml:space="preserve"> 15.2.9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</si>
  <si>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</si>
  <si>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</si>
  <si>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15.2.10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</si>
  <si>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</si>
  <si>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</si>
  <si>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15.2.11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</si>
  <si>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</si>
  <si>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</si>
  <si>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15.2.12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</si>
  <si>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</si>
  <si>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</si>
  <si>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15.2.13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</si>
  <si>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</si>
  <si>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</si>
  <si>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15.2.14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</si>
  <si>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</si>
  <si>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</si>
  <si>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15.2.15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</si>
  <si>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</si>
  <si>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</si>
  <si>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15.2.16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</si>
  <si>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</si>
  <si>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</si>
  <si>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15.2.17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</si>
  <si>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</si>
  <si>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</si>
  <si>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15.2.18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</si>
  <si>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</si>
  <si>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</si>
  <si>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15.2.19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</si>
  <si>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</si>
  <si>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</si>
  <si>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15.2.20 </t>
  </si>
  <si>
    <t xml:space="preserve"> 89549 </t>
  </si>
  <si>
    <t>REDUÇÃO EXCÊNTRICA, PVC, SERIE R, ÁGUA PLUVIAL, DN 75 X 50 MM, JUNTA ELÁSTICA, FORNECIDO E INSTALADO EM RAMAL DE ENCAMINHAMENTO. AF_06/2022</t>
  </si>
  <si>
    <t xml:space="preserve"> 15.2.21 </t>
  </si>
  <si>
    <t xml:space="preserve"> 46.03.050 </t>
  </si>
  <si>
    <t>TUBO DE PVC RÍGIDO PXB COM VIROLA E ANEL DE BORRACHA, LINHA ESGOTO SÉRIE REFORÇADA ´R´, DN= 100 MM, INCLUSIVE CONEXÕES</t>
  </si>
  <si>
    <t xml:space="preserve"> 15.2.22 </t>
  </si>
  <si>
    <t xml:space="preserve"> 46.03.038 </t>
  </si>
  <si>
    <t>TUBO DE PVC RÍGIDO PXB COM VIROLA E ANEL DE BORRACHA, LINHA ESGOTO SÉRIE REFORÇADA ´R´, DN= 50 MM, INCLUSIVE CONEXÕES</t>
  </si>
  <si>
    <t xml:space="preserve"> 15.2.23 </t>
  </si>
  <si>
    <t xml:space="preserve"> 46.03.040 </t>
  </si>
  <si>
    <t>TUBO DE PVC RÍGIDO PXB COM VIROLA E ANEL DE BORRACHA, LINHA ESGOTO SÉRIE REFORÇADA ´R´, DN= 75 MM, INCLUSIVE CONEXÕES</t>
  </si>
  <si>
    <t xml:space="preserve"> 15.2.24 </t>
  </si>
  <si>
    <t xml:space="preserve"> 46.01.040 </t>
  </si>
  <si>
    <t>TUBO DE PVC RÍGIDO SOLDÁVEL MARROM, DN= 40 MM, (1 1/4´), INCLUSIVE CONEXÕES</t>
  </si>
  <si>
    <t xml:space="preserve"> 15.2.25 </t>
  </si>
  <si>
    <t xml:space="preserve"> 46.02.010 </t>
  </si>
  <si>
    <t>TUBO DE PVC RÍGIDO BRANCO, PONTAS LISAS, SOLDÁVEL, LINHA ESGOTO SÉRIE NORMAL, DN= 40 MM, INCLUSIVE CONEXÕES</t>
  </si>
  <si>
    <t xml:space="preserve"> 15.2.26 </t>
  </si>
  <si>
    <t xml:space="preserve"> 46.03.080 </t>
  </si>
  <si>
    <t>TUBO DE PVC RÍGIDO, PONTAS LISAS, SOLDÁVEL, LINHA ESGOTO SÉRIE REFORÇADA ´R´, DN= 40 MM, INCLUSIVE CONEXÕES</t>
  </si>
  <si>
    <t xml:space="preserve"> 15.2.27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</si>
  <si>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</si>
  <si>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</si>
  <si>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15.2.28 </t>
  </si>
  <si>
    <t xml:space="preserve"> 1595 </t>
  </si>
  <si>
    <t>VEDAÇÃO PARA SAÍDA DE VASO SANITÁRIO EM  PVC RÍGIDO SOLDÁVEL, PARA ESGOTO PRIMÁRIO, DIÂM = 100MM</t>
  </si>
  <si>
    <t xml:space="preserve"> 15.2.29 </t>
  </si>
  <si>
    <t xml:space="preserve"> 15.2.30 </t>
  </si>
  <si>
    <t xml:space="preserve"> 104014 </t>
  </si>
  <si>
    <t>BUCHA DE REDUÇÃO, LONGA, PVC, SOLDÁVEL, DN 40 X 25 MM, INSTALADO EM RAMAL DE DISTRIBUIÇÃO DE ÁGUA - FORNECIMENTO E INSTALAÇÃO. AF_06/2022</t>
  </si>
  <si>
    <t xml:space="preserve"> 15.2.31 </t>
  </si>
  <si>
    <t xml:space="preserve"> 15.2.32 </t>
  </si>
  <si>
    <t xml:space="preserve"> 89408 </t>
  </si>
  <si>
    <t>JOELHO 90 GRAUS, PVC, SOLDÁVEL, DN 25MM, INSTALADO EM RAMAL DE DISTRIBUIÇÃO DE ÁGUA - FORNECIMENTO E INSTALAÇÃO. AF_06/2022</t>
  </si>
  <si>
    <t xml:space="preserve"> 15.2.33 </t>
  </si>
  <si>
    <t xml:space="preserve"> 15.2.34 </t>
  </si>
  <si>
    <t xml:space="preserve"> 86882 </t>
  </si>
  <si>
    <t>SIFÃO DO TIPO GARRAFA/COPO EM PVC 1.1/4  X 1.1/2" - FORNECIMENTO E INSTALAÇÃO. AF_01/2020</t>
  </si>
  <si>
    <t xml:space="preserve"> 15.2.35 </t>
  </si>
  <si>
    <t xml:space="preserve"> 9760 </t>
  </si>
  <si>
    <t>JOELHO 45º DE PVC RÍGIDO, SÉRIE R, DIÂM = 50MM</t>
  </si>
  <si>
    <t xml:space="preserve"> 15.2.36 </t>
  </si>
  <si>
    <t xml:space="preserve"> 12646 </t>
  </si>
  <si>
    <t>CAIXA DE COLETORA DE TALVEGUE - CCT 02 (PADRÃO DNIT)</t>
  </si>
  <si>
    <t xml:space="preserve"> 15.2.37 </t>
  </si>
  <si>
    <t xml:space="preserve"> 94962 </t>
  </si>
  <si>
    <t>CONCRETO MAGRO PARA LASTRO, TRAÇO 1:4,5:4,5 (EM MASSA SECA DE CIMENTO/ AREIA MÉDIA/ BRITA 1) - PREPARO MECÂNICO COM BETONEIRA 400 L. AF_05/2021</t>
  </si>
  <si>
    <t xml:space="preserve"> 15.2.38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</si>
  <si>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</si>
  <si>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</si>
  <si>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15.2.39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</si>
  <si>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</si>
  <si>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</si>
  <si>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15.2.40 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</si>
  <si>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</si>
  <si>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</si>
  <si>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15.3 </t>
  </si>
  <si>
    <t>PLUVIAL</t>
  </si>
  <si>
    <t xml:space="preserve"> 15.3.1 </t>
  </si>
  <si>
    <t xml:space="preserve"> 3234 </t>
  </si>
  <si>
    <t>CAIXA DE PASSAGEM EM ALVENARIA DE TIJOLOS MACIÇOS ESP. = 0,12M,  DIM. INT. = 0.50 X 0.50 X 0.60M, COM GRELHA DE FERRO FUNDIDO</t>
  </si>
  <si>
    <t xml:space="preserve"> 15.3.2 </t>
  </si>
  <si>
    <t xml:space="preserve"> 6409 </t>
  </si>
  <si>
    <t>*CAIXA DE PASSAGEM EM ALVENARIA DE TIJOLOS MACIÇOS ESP=12CM, DIM. INT. 0,60X0,60X1,00M, SEM TAMPA</t>
  </si>
  <si>
    <t xml:space="preserve"> 15.3.3 </t>
  </si>
  <si>
    <t xml:space="preserve"> 053039 </t>
  </si>
  <si>
    <t>RALO HEMISFERICO 100MM PVC (RALO ABACAXI)</t>
  </si>
  <si>
    <t xml:space="preserve"> 15.3.4 </t>
  </si>
  <si>
    <t xml:space="preserve"> 15.3.5 </t>
  </si>
  <si>
    <t xml:space="preserve"> 15.3.6 </t>
  </si>
  <si>
    <t xml:space="preserve"> 89742 </t>
  </si>
  <si>
    <t>CURVA CURTA 90 GRAUS, PVC, SERIE NORMAL, ESGOTO PREDIAL, DN 75 MM, JUNTA ELÁSTICA, FORNECIDO E INSTALADO EM RAMAL DE DESCARGA OU RAMAL DE ESGOTO SANITÁRIO. AF_08/2022</t>
  </si>
  <si>
    <t xml:space="preserve"> 15.3.7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</si>
  <si>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</si>
  <si>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</si>
  <si>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15.3.8 </t>
  </si>
  <si>
    <t xml:space="preserve"> 054083 </t>
  </si>
  <si>
    <t>LUVA DUPLA PVC 100MM</t>
  </si>
  <si>
    <t xml:space="preserve"> 15.3.9 </t>
  </si>
  <si>
    <t xml:space="preserve"> 89599 </t>
  </si>
  <si>
    <t>LUVA SIMPLES, PVC, SERIE R, ÁGUA PLUVIAL, DN 75 MM, JUNTA ELÁSTICA, FORNECIDO E INSTALADO EM CONDUTORES VERTICAIS DE ÁGUAS PLUVIAIS. AF_06/2022</t>
  </si>
  <si>
    <t xml:space="preserve"> 15.3.10 </t>
  </si>
  <si>
    <t xml:space="preserve"> 89557 </t>
  </si>
  <si>
    <t>REDUÇÃO EXCÊNTRICA, PVC, SERIE R, ÁGUA PLUVIAL, DN 100 X 75 MM, JUNTA ELÁSTICA, FORNECIDO E INSTALADO EM RAMAL DE ENCAMINHAMENTO. AF_06/2022</t>
  </si>
  <si>
    <t xml:space="preserve"> 15.3.11 </t>
  </si>
  <si>
    <t xml:space="preserve"> 46.05.020 </t>
  </si>
  <si>
    <t>TUBO PVC RÍGIDO, TIPO COLETOR ESGOTO, JUNTA ELÁSTICA, DN= 100 MM, INCLUSIVE CONEXÕES</t>
  </si>
  <si>
    <t xml:space="preserve"> 15.3.12 </t>
  </si>
  <si>
    <t xml:space="preserve"> 46.05.040 </t>
  </si>
  <si>
    <t>TUBO PVC RÍGIDO, TIPO COLETOR ESGOTO, JUNTA ELÁSTICA, DN= 150 MM, INCLUSIVE CONEXÕES</t>
  </si>
  <si>
    <t xml:space="preserve"> 15.3.13 </t>
  </si>
  <si>
    <t xml:space="preserve"> 46.01.070 </t>
  </si>
  <si>
    <t>TUBO DE PVC RÍGIDO SOLDÁVEL MARROM, DN= 75 MM, (2 1/2´), INCLUSIVE CONEXÕES</t>
  </si>
  <si>
    <t xml:space="preserve"> 15.3.14 </t>
  </si>
  <si>
    <t xml:space="preserve"> CPU2094 </t>
  </si>
  <si>
    <t>CURVA PVC PARA REDE COLETOR ESGOTO, 45 GR, 200 MM, COM JUNTA ELASTICA.</t>
  </si>
  <si>
    <t xml:space="preserve"> 15.3.15 </t>
  </si>
  <si>
    <t xml:space="preserve"> 90696 </t>
  </si>
  <si>
    <t>TUBO DE PVC PARA REDE COLETORA DE ESGOTO DE PAREDE MACIÇA, DN 200 MM, JUNTA ELÁSTICA - FORNECIMENTO E ASSENTAMENTO. AF_01/2021</t>
  </si>
  <si>
    <t xml:space="preserve"> 15.3.16 </t>
  </si>
  <si>
    <t xml:space="preserve"> 15.3.17 </t>
  </si>
  <si>
    <t xml:space="preserve"> 15.3.18 </t>
  </si>
  <si>
    <t xml:space="preserve"> 15.4 </t>
  </si>
  <si>
    <t>PREVENÇÃO E COMBATE A INCÊNDIO (PCI)</t>
  </si>
  <si>
    <t xml:space="preserve"> 15.4.1 </t>
  </si>
  <si>
    <t xml:space="preserve"> 12889 </t>
  </si>
  <si>
    <t>PLACA DE SINALIZACAO, FOTOLUMINESCENTE, EM PVC , COM LOGOTIPO "CUIDADO RISCO DE CHOQUE ELÉTRICO"- PLACA E5</t>
  </si>
  <si>
    <t xml:space="preserve"> 15.4.2 </t>
  </si>
  <si>
    <t xml:space="preserve"> 101910 </t>
  </si>
  <si>
    <t>EXTINTOR DE INCÊNDIO PORTÁTIL COM CARGA DE PQS DE 8 KG, CLASSE BC - FORNECIMENTO E INSTALAÇÃO. AF_10/2020_PE</t>
  </si>
  <si>
    <t xml:space="preserve"> 15.4.3 </t>
  </si>
  <si>
    <t xml:space="preserve"> 12888 </t>
  </si>
  <si>
    <t>PLACA DE SINALIZACAO, FOTOLUMINESCENTE, EM PVC , COM LOGOTIPO "EXTINTOR DE INCÊNDIO PORTÁTIL"- PLACA E5</t>
  </si>
  <si>
    <t xml:space="preserve"> 15.4.4 </t>
  </si>
  <si>
    <t xml:space="preserve"> 97.02.210 </t>
  </si>
  <si>
    <t>PLACA DE SINALIZAÇÃO EM PVC PARA AMBIENTES</t>
  </si>
  <si>
    <t xml:space="preserve"> 15.4.5 </t>
  </si>
  <si>
    <t xml:space="preserve"> 11853 </t>
  </si>
  <si>
    <t>PLACA DE SINALIZACAO DE SEGURANCA CONTRA INCENDIO, FOTOLUMINESCENTE, RETANGULAR, *20 X 40* CM, EM PVC *2* MM ANTI-CHAMAS (SIMBOLOS, CORES E PICTOGRAMAS CONFORME NBR 13434)</t>
  </si>
  <si>
    <t xml:space="preserve"> 15.4.6 </t>
  </si>
  <si>
    <t xml:space="preserve"> 97.02.198 </t>
  </si>
  <si>
    <t>PLACA DE SINALIZAÇÃO EM PVC, COM INDICAÇÃO DE PROIBIÇÃO NORMATIVA</t>
  </si>
  <si>
    <t xml:space="preserve"> 15.4.7 </t>
  </si>
  <si>
    <t xml:space="preserve"> 12884 </t>
  </si>
  <si>
    <t>PLACA DE SINALIZACAO, FOTOLUMINESCENTE, 38X19 CM, EM PVC , COM SETA INDICATIVA DE SENTIDO (ESQUERDA OU DIREITA) DE SAÍDA DE EMERGÊNCIA- PLACA S2</t>
  </si>
  <si>
    <t xml:space="preserve"> 15.4.8 </t>
  </si>
  <si>
    <t xml:space="preserve"> 50.05.312 </t>
  </si>
  <si>
    <t>BLOCO AUTÔNOMO DE ILUMINAÇÃO DE EMERGÊNCIA LED, COM AUTONOMIA MÍNIMA DE 3 HORAS, FLUXO LUMINOSO DE 2.000 ATÉ 3.000 LÚMENS, EQUIPADO COM 2 FARÓIS</t>
  </si>
  <si>
    <t xml:space="preserve"> 15.4.9 </t>
  </si>
  <si>
    <t xml:space="preserve"> 10785 </t>
  </si>
  <si>
    <t>ABRIGO DE SOBREPOR EM CHAPA DE AÇO CARBONO PINTADO COM TINTA A BASE DE EPOXI VERMELHA, DIMENSÕES 75X35X25CM</t>
  </si>
  <si>
    <t xml:space="preserve"> 15.4.10 </t>
  </si>
  <si>
    <t xml:space="preserve"> 160612 </t>
  </si>
  <si>
    <t>PLACA DE SINALIZAÇÃO DE SEGURANÇA CODIGO 14 - 315/158(NBR 13.434); CÓDIGO S3(NT 14/2010-ES) ("SAIDA DE EMERGÊNCIA" - SETA VERTICAL)</t>
  </si>
  <si>
    <t xml:space="preserve"> 15.4.11 </t>
  </si>
  <si>
    <t xml:space="preserve"> 05.054.0115-0 </t>
  </si>
  <si>
    <t>PLACA FOTOLUMINESCENTE DE SINALIZACAO DE SEGURANCA CONTRA IN CENDIO,PARA EQUIPAMENTOS DE COMBATE A INCENDIO E ALARME,EM P VC ANTICHAMA,DIMENSOES APROXIMADAS DE (20X15)CM,CONFORME ABN T NBR 16820.FORNECIMENTO E COLOCACAO</t>
  </si>
  <si>
    <t>INSTALAÇÕES ELÉTRICAS</t>
  </si>
  <si>
    <t xml:space="preserve"> 16.1 </t>
  </si>
  <si>
    <t>INFRAESTRUTURA</t>
  </si>
  <si>
    <t xml:space="preserve"> 16.1.1 </t>
  </si>
  <si>
    <t xml:space="preserve"> 9925 </t>
  </si>
  <si>
    <t>BUCHA COM ARRUELA EM LIGA ESPECIAL ZAMAK P/ELETRODUTO 32MM, D=1 1/4"</t>
  </si>
  <si>
    <t xml:space="preserve"> 16.1.2 </t>
  </si>
  <si>
    <t xml:space="preserve"> 91940 </t>
  </si>
  <si>
    <t>CAIXA RETANGULAR 4" X 2" MÉDIA (1,30 M DO PISO), PVC, INSTALADA EM PAREDE - FORNECIMENTO E INSTALAÇÃO. AF_03/2023</t>
  </si>
  <si>
    <t xml:space="preserve"> 16.1.3 </t>
  </si>
  <si>
    <t xml:space="preserve"> 91937 </t>
  </si>
  <si>
    <t>CAIXA OCTOGONAL 3" X 3", PVC, INSTALADA EM LAJE - FORNECIMENTO E INSTALAÇÃO. AF_03/2023</t>
  </si>
  <si>
    <t xml:space="preserve"> 16.1.4 </t>
  </si>
  <si>
    <t xml:space="preserve"> 92868 </t>
  </si>
  <si>
    <t>CAIXA RETANGULAR 4" X 2" MÉDIA (1,30 M DO PISO), METÁLICA, INSTALADA EM PAREDE - FORNECIMENTO E INSTALAÇÃO. AF_03/2023</t>
  </si>
  <si>
    <t xml:space="preserve"> 16.1.5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</si>
  <si>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</si>
  <si>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</si>
  <si>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16.1.6 </t>
  </si>
  <si>
    <t xml:space="preserve"> 063445 </t>
  </si>
  <si>
    <t>SBC (12/24)</t>
  </si>
  <si>
    <t>LEITOS - PORCA E ARRUELA 1/4""</t>
  </si>
  <si>
    <t xml:space="preserve"> 16.1.7 </t>
  </si>
  <si>
    <t xml:space="preserve"> 063444 </t>
  </si>
  <si>
    <t xml:space="preserve">SBC </t>
  </si>
  <si>
    <t>LEITOS - PORCA E ARRUELA 3/8""</t>
  </si>
  <si>
    <t xml:space="preserve"> 16.1.8 </t>
  </si>
  <si>
    <t xml:space="preserve"> 040395 </t>
  </si>
  <si>
    <t>SBC (05/24)</t>
  </si>
  <si>
    <t>CHUMBADOR 3/8"" X 2.1/2"" COM PARAFUSO CBA/CB/CBT ZINCADO</t>
  </si>
  <si>
    <t xml:space="preserve"> 16.1.9 </t>
  </si>
  <si>
    <t xml:space="preserve"> 063111 </t>
  </si>
  <si>
    <t>PARAFUSO LENTILHA 42X13MM COM PORCA E ARRUELA</t>
  </si>
  <si>
    <t xml:space="preserve"> 16.1.10 </t>
  </si>
  <si>
    <t xml:space="preserve"> 078583 </t>
  </si>
  <si>
    <t>SUPORTE PARA FIXACAO FITA ALUMINIO OU CABO COBRE NU</t>
  </si>
  <si>
    <t xml:space="preserve"> 16.1.11 </t>
  </si>
  <si>
    <t xml:space="preserve"> 062690 </t>
  </si>
  <si>
    <t>VERGALHAO ACO GALV C/OM ROSCA TOTAL PARA PERFILADO 1/4""</t>
  </si>
  <si>
    <t xml:space="preserve"> 16.1.12 </t>
  </si>
  <si>
    <t xml:space="preserve"> 91935 </t>
  </si>
  <si>
    <t>CABO DE COBRE FLEXÍVEL ISOLADO, 16 MM², ANTI-CHAMA 0,6/1,0 KV, PARA CIRCUITOS TERMINAIS - FORNECIMENTO E INSTALAÇÃO. AF_03/2023</t>
  </si>
  <si>
    <t xml:space="preserve"> 16.1.13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</si>
  <si>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</si>
  <si>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</si>
  <si>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16.1.14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</si>
  <si>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</si>
  <si>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</si>
  <si>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16.1.15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</si>
  <si>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</si>
  <si>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</si>
  <si>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16.1.16 </t>
  </si>
  <si>
    <t xml:space="preserve"> 91931 </t>
  </si>
  <si>
    <t>CABO DE COBRE FLEXÍVEL ISOLADO, 6 MM², ANTI-CHAMA 0,6/1,0 KV, PARA CIRCUITOS TERMINAIS - FORNECIMENTO E INSTALAÇÃO. AF_03/2023</t>
  </si>
  <si>
    <t xml:space="preserve"> 16.1.17 </t>
  </si>
  <si>
    <t xml:space="preserve"> 91924 </t>
  </si>
  <si>
    <t>CABO DE COBRE FLEXÍVEL ISOLADO, 1,5 MM², ANTI-CHAMA 450/750 V, PARA CIRCUITOS TERMINAIS - FORNECIMENTO E INSTALAÇÃO. AF_03/2023</t>
  </si>
  <si>
    <t xml:space="preserve"> 16.1.18 </t>
  </si>
  <si>
    <t xml:space="preserve"> 91926 </t>
  </si>
  <si>
    <t>CABO DE COBRE FLEXÍVEL ISOLADO, 2,5 MM², ANTI-CHAMA 450/750 V, PARA CIRCUITOS TERMINAIS - FORNECIMENTO E INSTALAÇÃO. AF_03/2023</t>
  </si>
  <si>
    <t xml:space="preserve"> 16.1.19 </t>
  </si>
  <si>
    <t xml:space="preserve"> 91928 </t>
  </si>
  <si>
    <t>CABO DE COBRE FLEXÍVEL ISOLADO, 4 MM², ANTI-CHAMA 450/750 V, PARA CIRCUITOS TERMINAIS - FORNECIMENTO E INSTALAÇÃO. AF_03/2023</t>
  </si>
  <si>
    <t xml:space="preserve"> 16.1.20 </t>
  </si>
  <si>
    <t xml:space="preserve"> 91930 </t>
  </si>
  <si>
    <t>CABO DE COBRE FLEXÍVEL ISOLADO, 6 MM², ANTI-CHAMA 450/750 V, PARA CIRCUITOS TERMINAIS - FORNECIMENTO E INSTALAÇÃO. AF_03/2023</t>
  </si>
  <si>
    <t xml:space="preserve"> 16.1.21 </t>
  </si>
  <si>
    <t xml:space="preserve"> 97886 </t>
  </si>
  <si>
    <t>CAIXA ENTERRADA ELÉTRICA RETANGULAR, EM ALVENARIA COM TIJOLOS CERÂMICOS MACIÇOS, FUNDO COM BRITA, DIMENSÕES INTERNAS: 0,3X0,3X0,3 M. AF_12/2020</t>
  </si>
  <si>
    <t xml:space="preserve"> 16.1.22 </t>
  </si>
  <si>
    <t xml:space="preserve"> 061461 </t>
  </si>
  <si>
    <t>CAIXA DE PASSAGEM CH.DE ACO C/TAMPA APARAF. 200X200X100 PISO</t>
  </si>
  <si>
    <t xml:space="preserve"> 16.1.23 </t>
  </si>
  <si>
    <t xml:space="preserve"> 061462 </t>
  </si>
  <si>
    <t>CAIXA DE PASSAGEM DE ACO C/ TAMPA APARAFUSADA 302X302X120</t>
  </si>
  <si>
    <t xml:space="preserve"> 16.1.24 </t>
  </si>
  <si>
    <t xml:space="preserve"> 91955 </t>
  </si>
  <si>
    <t>INTERRUPTOR PARALELO (1 MÓDULO), 10A/250V, INCLUINDO SUPORTE E PLACA - FORNECIMENTO E INSTALAÇÃO. AF_03/2023</t>
  </si>
  <si>
    <t xml:space="preserve"> 16.1.25 </t>
  </si>
  <si>
    <t xml:space="preserve"> 91961 </t>
  </si>
  <si>
    <t>INTERRUPTOR PARALELO (2 MÓDULOS), 10A/250V, INCLUINDO SUPORTE E PLACA - FORNECIMENTO E INSTALAÇÃO. AF_03/2023</t>
  </si>
  <si>
    <t xml:space="preserve"> 16.1.26 </t>
  </si>
  <si>
    <t xml:space="preserve"> 91957 </t>
  </si>
  <si>
    <t>INTERRUPTOR SIMPLES (1 MÓDULO) COM INTERRUPTOR PARALELO (1 MÓDULO), 10A/250V, INCLUINDO SUPORTE E PLACA - FORNECIMENTO E INSTALAÇÃO. AF_03/2023</t>
  </si>
  <si>
    <t xml:space="preserve"> 16.1.27 </t>
  </si>
  <si>
    <t xml:space="preserve"> 91953 </t>
  </si>
  <si>
    <t>INTERRUPTOR SIMPLES (1 MÓDULO), 10A/250V, INCLUINDO SUPORTE E PLACA - FORNECIMENTO E INSTALAÇÃO. AF_03/2023</t>
  </si>
  <si>
    <t xml:space="preserve"> 16.1.28 </t>
  </si>
  <si>
    <t xml:space="preserve"> 059208 </t>
  </si>
  <si>
    <t>PLACA COM UM FURO IMPERIA BRANCO IRIEL P/ SAIDA CABO DE SOM</t>
  </si>
  <si>
    <t xml:space="preserve"> 16.1.29 </t>
  </si>
  <si>
    <t xml:space="preserve"> 062002 </t>
  </si>
  <si>
    <t>PLACA CEGA SEM FURO</t>
  </si>
  <si>
    <t xml:space="preserve"> 16.1.30 </t>
  </si>
  <si>
    <t xml:space="preserve"> 062568 </t>
  </si>
  <si>
    <t>PLACA (ESPELHO) 1 POSTO HORIZONTAL 4X2 PIAL PLUS</t>
  </si>
  <si>
    <t xml:space="preserve"> 16.1.31 </t>
  </si>
  <si>
    <t xml:space="preserve"> 91996 </t>
  </si>
  <si>
    <t>TOMADA MÉDIA DE EMBUTIR (1 MÓDULO), 2P+T 10 A, INCLUINDO SUPORTE E PLACA - FORNECIMENTO E INSTALAÇÃO. AF_03/2023</t>
  </si>
  <si>
    <t xml:space="preserve"> 16.1.32 </t>
  </si>
  <si>
    <t xml:space="preserve"> 92028 </t>
  </si>
  <si>
    <t>INTERRUPTOR PARALELO (1 MÓDULO) COM 1 TOMADA DE EMBUTIR 2P+T 10 A, SEM SUPORTE E SEM PLACA - FORNECIMENTO E INSTALAÇÃO. AF_03/2023</t>
  </si>
  <si>
    <t xml:space="preserve"> 16.1.33 </t>
  </si>
  <si>
    <t xml:space="preserve"> 92022 </t>
  </si>
  <si>
    <t>INTERRUPTOR SIMPLES (1 MÓDULO) COM 1 TOMADA DE EMBUTIR 2P+T 10 A, SEM SUPORTE E SEM PLACA - FORNECIMENTO E INSTALAÇÃO. AF_03/2023</t>
  </si>
  <si>
    <t xml:space="preserve"> 16.1.34 </t>
  </si>
  <si>
    <t xml:space="preserve"> 92002 </t>
  </si>
  <si>
    <t>TOMADA MÉDIA DE EMBUTIR (2 MÓDULOS), 2P+T 10 A, SEM SUPORTE E SEM PLACA - FORNECIMENTO E INSTALAÇÃO. AF_03/2023</t>
  </si>
  <si>
    <t xml:space="preserve"> 16.1.35 </t>
  </si>
  <si>
    <t xml:space="preserve"> 92003 </t>
  </si>
  <si>
    <t>TOMADA MÉDIA DE EMBUTIR (2 MÓDULOS), 2P+T 20 A, SEM SUPORTE E SEM PLACA - FORNECIMENTO E INSTALAÇÃO. AF_03/2023</t>
  </si>
  <si>
    <t xml:space="preserve"> 16.1.36 </t>
  </si>
  <si>
    <t xml:space="preserve"> 92010 </t>
  </si>
  <si>
    <t>TOMADA MÉDIA DE EMBUTIR (3 MÓDULOS), 2P+T 10 A, SEM SUPORTE E SEM PLACA - FORNECIMENTO E INSTALAÇÃO. AF_03/2023</t>
  </si>
  <si>
    <t xml:space="preserve"> 16.1.37 </t>
  </si>
  <si>
    <t xml:space="preserve"> 91994 </t>
  </si>
  <si>
    <t>TOMADA MÉDIA DE EMBUTIR (1 MÓDULO), 2P+T 10 A, SEM SUPORTE E SEM PLACA - FORNECIMENTO E INSTALAÇÃO. AF_03/2023</t>
  </si>
  <si>
    <t xml:space="preserve"> 16.1.38 </t>
  </si>
  <si>
    <t xml:space="preserve"> 91995 </t>
  </si>
  <si>
    <t>TOMADA MÉDIA DE EMBUTIR (1 MÓDULO), 2P+T 20 A, SEM SUPORTE E SEM PLACA - FORNECIMENTO E INSTALAÇÃO. AF_03/2023</t>
  </si>
  <si>
    <t xml:space="preserve"> 16.1.39 </t>
  </si>
  <si>
    <t xml:space="preserve"> 452 </t>
  </si>
  <si>
    <t>DISJUNTOR TERMOMAGNETICO TRIPOLAR  63 A, PADRÃO DIN (EUROPEU - LINHA BRANCA),CURVA C</t>
  </si>
  <si>
    <t xml:space="preserve"> 16.1.40 </t>
  </si>
  <si>
    <t xml:space="preserve"> 064035 </t>
  </si>
  <si>
    <t>DISJUNTOR DIN TRIPOLAR 100A CURVA C STECK</t>
  </si>
  <si>
    <t xml:space="preserve"> 16.1.41 </t>
  </si>
  <si>
    <t xml:space="preserve"> 93653 </t>
  </si>
  <si>
    <t>DISJUNTOR MONOPOLAR TIPO DIN, CORRENTE NOMINAL DE 10A - FORNECIMENTO E INSTALAÇÃO. AF_10/2020</t>
  </si>
  <si>
    <t xml:space="preserve"> 16.1.42 </t>
  </si>
  <si>
    <t xml:space="preserve"> 93654 </t>
  </si>
  <si>
    <t>DISJUNTOR MONOPOLAR TIPO DIN, CORRENTE NOMINAL DE 16A - FORNECIMENTO E INSTALAÇÃO. AF_10/2020</t>
  </si>
  <si>
    <t xml:space="preserve"> 16.1.43 </t>
  </si>
  <si>
    <t xml:space="preserve"> 93661 </t>
  </si>
  <si>
    <t>DISJUNTOR BIPOLAR TIPO DIN, CORRENTE NOMINAL DE 16A - FORNECIMENTO E INSTALAÇÃO. AF_10/2020</t>
  </si>
  <si>
    <t xml:space="preserve"> 16.1.44 </t>
  </si>
  <si>
    <t xml:space="preserve"> 93662 </t>
  </si>
  <si>
    <t>DISJUNTOR BIPOLAR TIPO DIN, CORRENTE NOMINAL DE 20A - FORNECIMENTO E INSTALAÇÃO. AF_10/2020</t>
  </si>
  <si>
    <t xml:space="preserve"> 16.1.45 </t>
  </si>
  <si>
    <t xml:space="preserve"> 93664 </t>
  </si>
  <si>
    <t>DISJUNTOR BIPOLAR TIPO DIN, CORRENTE NOMINAL DE 32A - FORNECIMENTO E INSTALAÇÃO. AF_10/2020</t>
  </si>
  <si>
    <t xml:space="preserve"> 16.1.46 </t>
  </si>
  <si>
    <t xml:space="preserve"> 93665 </t>
  </si>
  <si>
    <t>DISJUNTOR BIPOLAR TIPO DIN, CORRENTE NOMINAL DE 40A - FORNECIMENTO E INSTALAÇÃO. AF_10/2020</t>
  </si>
  <si>
    <t xml:space="preserve"> 16.1.47 </t>
  </si>
  <si>
    <t xml:space="preserve"> 10237 </t>
  </si>
  <si>
    <t>DISJUNTOR TERMOMAGNETICO BIPOLAR 70 A, PADRÃO DIN (EUROPEU - LINHA BRANCA), CURVA C, CORRENTE 5KA</t>
  </si>
  <si>
    <t xml:space="preserve"> 16.1.48 </t>
  </si>
  <si>
    <t xml:space="preserve"> 454 </t>
  </si>
  <si>
    <t>DISJUNTOR TERMOMAGNETICO TRIPOLAR 160 A, PADRÃO DIN (EUROPEU - LINHA BRANCA),65KA</t>
  </si>
  <si>
    <t xml:space="preserve"> 16.1.49 </t>
  </si>
  <si>
    <t xml:space="preserve"> 064563 </t>
  </si>
  <si>
    <t>DISPOSITIVO PROTETOR DE SURTO 220V OU 127V, 20 KA, TRIFASICO</t>
  </si>
  <si>
    <t xml:space="preserve"> 16.1.50 </t>
  </si>
  <si>
    <t xml:space="preserve"> 37.24.042 </t>
  </si>
  <si>
    <t>DISPOSITIVO DE PROTEÇÃO CONTRA SURTO, 1 POLO, SUPORTABILIDADE &amp;LT;= 4 KV, UN ATÉ 240V/415V, IIMP = 60 KA, CURVA DE ENSAIO 10/350ΜS - CLASSE 1</t>
  </si>
  <si>
    <t xml:space="preserve"> 16.1.51 </t>
  </si>
  <si>
    <t xml:space="preserve"> 064819 </t>
  </si>
  <si>
    <t>DISPOSITIVO DIF.RESIDUAL DR ALTA SENS. TETRAP.100A</t>
  </si>
  <si>
    <t xml:space="preserve"> 16.1.52 </t>
  </si>
  <si>
    <t xml:space="preserve"> 13149 </t>
  </si>
  <si>
    <t>DISPOSITIVO DR TETRAPOLAR 100 A, TIPO AC, 30MA</t>
  </si>
  <si>
    <t xml:space="preserve"> 16.1.53 </t>
  </si>
  <si>
    <t xml:space="preserve"> 063612 </t>
  </si>
  <si>
    <t>SAIDA HORIZONTAL PARA ELETROCALHA 1 1/4""</t>
  </si>
  <si>
    <t xml:space="preserve"> 16.1.54 </t>
  </si>
  <si>
    <t xml:space="preserve"> 063052 </t>
  </si>
  <si>
    <t>CURVA VERTICAL EXTERNA PARA ELETROCALHA 100X50MM</t>
  </si>
  <si>
    <t xml:space="preserve"> 16.1.55 </t>
  </si>
  <si>
    <t xml:space="preserve"> 060107 </t>
  </si>
  <si>
    <t>ELETROCALHA PERFURADA TIPO ""U"" 100X50 CHAPA 20 SEM TAMPA</t>
  </si>
  <si>
    <t xml:space="preserve"> 16.1.56 </t>
  </si>
  <si>
    <t xml:space="preserve"> 8685 </t>
  </si>
  <si>
    <t>SUPORTE VERTICAL  100 X 75 MM  PARA FIXAÇÃO DE ELETROCALHA METÁLICA ( REF.: MOPA OU SIMILAR)</t>
  </si>
  <si>
    <t xml:space="preserve"> 16.1.57 </t>
  </si>
  <si>
    <t xml:space="preserve"> 9524 </t>
  </si>
  <si>
    <t>TALA PLANA PERFURADA 50MM PARA ELETROCALHA METÁLICA (REF.: MOPA OU SIMILAR) -REV 01</t>
  </si>
  <si>
    <t xml:space="preserve"> 16.1.58 </t>
  </si>
  <si>
    <t xml:space="preserve"> 062562 </t>
  </si>
  <si>
    <t>TERMINAL PARA ELETROCALHA 100X50CM</t>
  </si>
  <si>
    <t xml:space="preserve"> 16.1.59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</si>
  <si>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</si>
  <si>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</si>
  <si>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16.1.60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</si>
  <si>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</si>
  <si>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</si>
  <si>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16.1.61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</si>
  <si>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</si>
  <si>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</si>
  <si>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16.1.62 </t>
  </si>
  <si>
    <t xml:space="preserve"> 91865 </t>
  </si>
  <si>
    <t>ELETRODUTO RÍGIDO ROSCÁVEL, PVC, DN 40 MM (1 1/4"), PARA CIRCUITOS TERMINAIS, INSTALADO EM FORRO - FORNECIMENTO E INSTALAÇÃO. AF_03/2023</t>
  </si>
  <si>
    <t xml:space="preserve"> 16.1.63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</si>
  <si>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</si>
  <si>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</si>
  <si>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16.1.64 </t>
  </si>
  <si>
    <t xml:space="preserve"> 38.04.080 </t>
  </si>
  <si>
    <t>ELETRODUTO GALVANIZADO CONFORME NBR13057 -  1 1/4´ COM ACESSÓRIOS</t>
  </si>
  <si>
    <t xml:space="preserve"> 16.1.65 </t>
  </si>
  <si>
    <t xml:space="preserve"> 16.1.66 </t>
  </si>
  <si>
    <t xml:space="preserve"> 8662 </t>
  </si>
  <si>
    <t>SOQUETE OU BOCAL DE PORCELANA E27 DE TEMPO, REF.MT-2233, MARCA DECORLUX OU SIMILAR</t>
  </si>
  <si>
    <t xml:space="preserve"> 16.1.67 </t>
  </si>
  <si>
    <t xml:space="preserve"> 101538 </t>
  </si>
  <si>
    <t>ARMAÇÃO SECUNDÁRIA, COM 1 ESTRIBO E 1 ISOLADOR - FORNECIMENTO E INSTALAÇÃO. AF_07/2020</t>
  </si>
  <si>
    <t xml:space="preserve"> 16.1.68 </t>
  </si>
  <si>
    <t xml:space="preserve"> 97359 </t>
  </si>
  <si>
    <t>QUADRO DE MEDIÇÃO GERAL DE ENERGIA COM 8 MEDIDORES - FORNECIMENTO E INSTALAÇÃO. AF_10/2020</t>
  </si>
  <si>
    <t xml:space="preserve"> 16.1.69 </t>
  </si>
  <si>
    <t xml:space="preserve"> 061236 </t>
  </si>
  <si>
    <t>BARRAMENTO PENTE 12 POLOS BIFASICO 63A FORCELINE</t>
  </si>
  <si>
    <t xml:space="preserve"> 16.1.70 </t>
  </si>
  <si>
    <t xml:space="preserve"> 064500 </t>
  </si>
  <si>
    <t>BARRAMENTO BIFASICO 34 POLOS 100A COM NEUTRO E TERRA</t>
  </si>
  <si>
    <t xml:space="preserve"> 16.1.71 </t>
  </si>
  <si>
    <t xml:space="preserve"> 062300 </t>
  </si>
  <si>
    <t>BARRAMENTO TRIFASICO PARA ATA 57 DISJUNTORES DIN STECK</t>
  </si>
  <si>
    <t xml:space="preserve"> 16.2 </t>
  </si>
  <si>
    <t>ILUMINAÇÃO</t>
  </si>
  <si>
    <t xml:space="preserve"> 16.2.1 </t>
  </si>
  <si>
    <t xml:space="preserve"> 97607 </t>
  </si>
  <si>
    <t>LUMINÁRIA ARANDELA TIPO TARTARUGA, DE SOBREPOR, COM 1 LÂMPADA LED DE 6 W, SEM REATOR - FORNECIMENTO E INSTALAÇÃO. AF_02/2020</t>
  </si>
  <si>
    <t xml:space="preserve"> 16.2.2 </t>
  </si>
  <si>
    <t xml:space="preserve"> 41.31.040 </t>
  </si>
  <si>
    <t>LUMINÁRIA LED RETANGULAR DE SOBREPOR COM DIFUSOR TRANSLÚCIDO, 4000 K, FLUXO LUMINOSO DE 3690 A 4800 LM, POTÊNCIA DE 35 W A 41 W</t>
  </si>
  <si>
    <t xml:space="preserve"> 16.2.3 </t>
  </si>
  <si>
    <t xml:space="preserve"> 060121 </t>
  </si>
  <si>
    <t>LUMINARIA DE EMBUTIR PLAFON 18W LED BRANCO FRIO 22,5X22,5</t>
  </si>
  <si>
    <t xml:space="preserve"> 16.2.4 </t>
  </si>
  <si>
    <t xml:space="preserve"> 13158 </t>
  </si>
  <si>
    <t>LUMINÁRIA PLAFON (SOBREPOR) 40 X 40 - 36 W - 6000K - G- LIGHT OU SIMILAR</t>
  </si>
  <si>
    <t xml:space="preserve"> 16.2.5 </t>
  </si>
  <si>
    <t xml:space="preserve"> 060582 </t>
  </si>
  <si>
    <t>LUMINARIA COLUNA/PISO CUPULA REDONDA TECIDO, BASE/HASTE ACO</t>
  </si>
  <si>
    <t xml:space="preserve"> 16.3 </t>
  </si>
  <si>
    <t>SPDA</t>
  </si>
  <si>
    <t xml:space="preserve"> 16.3.1 </t>
  </si>
  <si>
    <t xml:space="preserve"> 11273 </t>
  </si>
  <si>
    <t>CAIXA DE EQUIPOTENCIALIZAÇÃO EM AÇO 200X200X90MM, PARA EMBUTIR COM TAMPA, COM9 TERMINAIS, REF:TEL-901 OU SIMILAR (SPDA)</t>
  </si>
  <si>
    <t xml:space="preserve"> 16.3.2 </t>
  </si>
  <si>
    <t xml:space="preserve"> 101801 </t>
  </si>
  <si>
    <t>CAIXA COM GRELHA RETANGULAR DE FERRO FUNDIDO, EM ALVENARIA COM BLOCOS DE CONCRETO, DIMENSÕES INTERNAS: 0,30 X 1,00 X 1,00. AF_12/2020</t>
  </si>
  <si>
    <t xml:space="preserve"> 16.3.3 </t>
  </si>
  <si>
    <t xml:space="preserve"> 98111 </t>
  </si>
  <si>
    <t>CAIXA DE INSPEÇÃO PARA ATERRAMENTO, CIRCULAR, EM POLIETILENO, DIÂMETRO INTERNO = 0,3 M. AF_12/2020</t>
  </si>
  <si>
    <t xml:space="preserve"> 16.3.4 </t>
  </si>
  <si>
    <t xml:space="preserve"> 96986 </t>
  </si>
  <si>
    <t>HASTE DE ATERRAMENTO, DIÂMETRO 3/4", COM 3 METROS - FORNECIMENTO E INSTALAÇÃO. AF_08/2023</t>
  </si>
  <si>
    <t xml:space="preserve"> 16.3.5 </t>
  </si>
  <si>
    <t xml:space="preserve"> 96989 </t>
  </si>
  <si>
    <t>CAPTOR TIPO FRANKLIN PARA SPDA - FORNECIMENTO E INSTALAÇÃO. AF_08/2023</t>
  </si>
  <si>
    <t xml:space="preserve"> 16.3.6 </t>
  </si>
  <si>
    <t xml:space="preserve"> 96988 </t>
  </si>
  <si>
    <t>MASTRO 1 ½", COM 3 METROS, PARA SPDA - FORNECIMENTO E INSTALAÇÃO. AF_08/2023</t>
  </si>
  <si>
    <t xml:space="preserve"> 16.3.7 </t>
  </si>
  <si>
    <t xml:space="preserve"> 104746 </t>
  </si>
  <si>
    <t>MINI CAPTOR PARA SPDA - FORNECIMENTO E INSTALAÇÃO. AF_08/2023</t>
  </si>
  <si>
    <t xml:space="preserve"> 16.3.8 </t>
  </si>
  <si>
    <t xml:space="preserve"> 96987 </t>
  </si>
  <si>
    <t>BASE METÁLICA PARA MASTRO 1 ½"  PARA SPDA - FORNECIMENTO E INSTALAÇÃO. AF_08/2023</t>
  </si>
  <si>
    <t xml:space="preserve"> 16.3.9 </t>
  </si>
  <si>
    <t xml:space="preserve"> 101663 </t>
  </si>
  <si>
    <t>ABRAÇADEIRA DE FIXAÇÃO DE BRAÇOS DE LUMINÁRIAS DE 2" - FORNECIMENTO E INSTALAÇÃO. AF_08/2020</t>
  </si>
  <si>
    <t xml:space="preserve"> 16.3.10 </t>
  </si>
  <si>
    <t xml:space="preserve"> 078206 </t>
  </si>
  <si>
    <t>CABO DE COBRE NU MEIO DURO 7 FIOS 35MM2</t>
  </si>
  <si>
    <t xml:space="preserve"> 16.3.11 </t>
  </si>
  <si>
    <t xml:space="preserve"> 078212 </t>
  </si>
  <si>
    <t>CABO DE COBRE NU MEIO DURO 7 FIOS 50MM2</t>
  </si>
  <si>
    <t xml:space="preserve"> 16.3.12 </t>
  </si>
  <si>
    <t xml:space="preserve"> 96984 </t>
  </si>
  <si>
    <t>ELETRODUTO PVC RÍGIDO, DIÂMETRO 40MM, COM 3 METROS, PARA SPDA - FORNECIMENTO E INSTALAÇÃO. AF_08/2023</t>
  </si>
  <si>
    <t xml:space="preserve"> 16.3.13 </t>
  </si>
  <si>
    <t xml:space="preserve"> 101548 </t>
  </si>
  <si>
    <t>ISOLADOR, TIPO ROLDANA, PARA BAIXA TENSÃO - FORNECIMENTO E INSTALAÇÃO. AF_07/2020</t>
  </si>
  <si>
    <t>CLIMATIZAÇÃO</t>
  </si>
  <si>
    <t xml:space="preserve"> 17.1 </t>
  </si>
  <si>
    <t xml:space="preserve"> 17.1.1 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</si>
  <si>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</si>
  <si>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</si>
  <si>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17.1.2 </t>
  </si>
  <si>
    <t xml:space="preserve"> 103290 </t>
  </si>
  <si>
    <t>TUBO EM COBRE FLEXÍVEL, DN 3/8", COM ISOLAMENTO, INSTALADO EM FORRO, PARA RAMAL DE ALIMENTAÇÃO DE AR CONDICIONADO, INCLUSO FIXADOR. AF_11/2021</t>
  </si>
  <si>
    <t xml:space="preserve"> 17.1.3 </t>
  </si>
  <si>
    <t xml:space="preserve"> 103291 </t>
  </si>
  <si>
    <t>TUBO EM COBRE FLEXÍVEL, DN 1/2", COM ISOLAMENTO, INSTALADO EM FORRO, PARA RAMAL DE ALIMENTAÇÃO DE AR CONDICIONADO, INCLUSO FIXADOR. AF_11/2021</t>
  </si>
  <si>
    <t xml:space="preserve"> 17.1.4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</si>
  <si>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</si>
  <si>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</si>
  <si>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17.1.5 </t>
  </si>
  <si>
    <t xml:space="preserve"> 11412 </t>
  </si>
  <si>
    <t>CABO DE COBRE PP CORDPLAST 4 X 2,5 MM2, 450/750V - FORNECIMENTO E INSTALAÇÃO</t>
  </si>
  <si>
    <t xml:space="preserve"> 17.1.6 </t>
  </si>
  <si>
    <t xml:space="preserve"> 200065 </t>
  </si>
  <si>
    <t>CAIXA PARA ENCAIXE E INSTALACAO APARELHO AR CONDICIONADO</t>
  </si>
  <si>
    <t xml:space="preserve"> 17.1.7 </t>
  </si>
  <si>
    <t xml:space="preserve"> 15.005.0280-0 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</si>
  <si>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</si>
  <si>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17.1.8 </t>
  </si>
  <si>
    <t xml:space="preserve"> 070665 </t>
  </si>
  <si>
    <t>DUTO FLEXIVEL DE ALUMINIO C/ ISOLAM. TERM.LA VIDRO 150MM 6""</t>
  </si>
  <si>
    <t xml:space="preserve"> 17.1.9 </t>
  </si>
  <si>
    <t xml:space="preserve"> 070660 </t>
  </si>
  <si>
    <t>DUTO FLEXIVEL DE ALUMINIO C/ ISOLAM. TERM.LA VIDRO 100MM 4""</t>
  </si>
  <si>
    <t xml:space="preserve"> 17.1.10 </t>
  </si>
  <si>
    <t xml:space="preserve"> 12498 </t>
  </si>
  <si>
    <t>BARRA ROSCADA BICROMATIZADA Ø 3/8" X 3000MM</t>
  </si>
  <si>
    <t xml:space="preserve"> 17.1.11 </t>
  </si>
  <si>
    <t xml:space="preserve"> 721 </t>
  </si>
  <si>
    <t>FORNECIMENTO E INSTALAÇÃO DE PORCA SEXTAVADA 3/8" (REF VL 1.55 VALEMAM OU SIMILAR)</t>
  </si>
  <si>
    <t xml:space="preserve"> 17.1.12 </t>
  </si>
  <si>
    <t xml:space="preserve"> 90460 </t>
  </si>
  <si>
    <t>SUPORTE PARA 2 TUBOS HORIZONTAIS, ESPAÇADO A CADA 56 CM, EM PERFILADO COM COMPRIMENTO DE 25 CM FIXADO EM LAJE, POR METRO DE TUBULAÇÃO FIXADA. AF_09/2023</t>
  </si>
  <si>
    <t>DADOS E VOZ</t>
  </si>
  <si>
    <t xml:space="preserve"> 18.1 </t>
  </si>
  <si>
    <t xml:space="preserve"> 18.2 </t>
  </si>
  <si>
    <t xml:space="preserve"> 18.3 </t>
  </si>
  <si>
    <t xml:space="preserve"> 98307 </t>
  </si>
  <si>
    <t>TOMADA DE REDE RJ45 - FORNECIMENTO E INSTALAÇÃO. AF_11/2019</t>
  </si>
  <si>
    <t xml:space="preserve"> 18.4 </t>
  </si>
  <si>
    <t xml:space="preserve"> 18.5 </t>
  </si>
  <si>
    <t xml:space="preserve"> 18.6 </t>
  </si>
  <si>
    <t xml:space="preserve"> 18.7 </t>
  </si>
  <si>
    <t xml:space="preserve"> 18.8 </t>
  </si>
  <si>
    <t xml:space="preserve"> 69.20.340 </t>
  </si>
  <si>
    <t>TOMADA PARA TV, TIPO PINO JACK, COM PLACA</t>
  </si>
  <si>
    <t>GASES MEDICINAIS</t>
  </si>
  <si>
    <t xml:space="preserve"> 19.1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</si>
  <si>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</si>
  <si>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</si>
  <si>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19.2 </t>
  </si>
  <si>
    <t xml:space="preserve"> 103865 </t>
  </si>
  <si>
    <t>TÊ EM COBRE, DN 15 MM, SEM ANEL DE SOLDA, INSTALADO EM RAMAL E SUB-RAMAL DE GÁS MEDICINAL - FORNECIMENTO E INSTALAÇÃO. AF_04/2022</t>
  </si>
  <si>
    <t xml:space="preserve"> 19.3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</si>
  <si>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</si>
  <si>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</si>
  <si>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19.4 </t>
  </si>
  <si>
    <t xml:space="preserve"> 103847 </t>
  </si>
  <si>
    <t>LUVA EM COBRE, DN 15 MM, SEM ANEL DE SOLDA, INSTALADO EM RAMAL E SUB-RAMAL DE GÁS MEDICINAL - FORNECIMENTO E INSTALAÇÃO. AF_04/2022</t>
  </si>
  <si>
    <t xml:space="preserve"> 19.5 </t>
  </si>
  <si>
    <t xml:space="preserve"> CPU2424 </t>
  </si>
  <si>
    <t>POSTO DE CONSUMO DE O2 OU AR VÁCUO OU N2O</t>
  </si>
  <si>
    <t xml:space="preserve"> 19.6 </t>
  </si>
  <si>
    <t xml:space="preserve"> 8733 </t>
  </si>
  <si>
    <t>CENTRAL MANIFOLD PARA CILINDROS 2 X 2 PARA OXIGÊNIO, AR COMPRIMIDO E ÓXIDO NITROSO COM SERPENTINA E SEM VÁLVULA DE ALTA PRESSÃO</t>
  </si>
  <si>
    <t xml:space="preserve"> 19.7 </t>
  </si>
  <si>
    <t xml:space="preserve"> 8732 </t>
  </si>
  <si>
    <t>CENTRAL MANIFOLD PARA CILINDROS 1 X 1PARA OXIGÊNIO, AR COMPRIMIDO E ÓXIDO NITROSO COM SERPENTINA E SEM VÁLVULA DE ALTA PRESSÃO</t>
  </si>
  <si>
    <t xml:space="preserve"> 19.8 </t>
  </si>
  <si>
    <t xml:space="preserve"> 19.9 </t>
  </si>
  <si>
    <t xml:space="preserve"> 12313 </t>
  </si>
  <si>
    <t>CORRENTE GALVANIZADA</t>
  </si>
  <si>
    <t xml:space="preserve"> 19.10 </t>
  </si>
  <si>
    <t xml:space="preserve"> 100862 </t>
  </si>
  <si>
    <t>SUPORTE MÃO FRANCESA EM ACO, ABAS IGUAIS 40 CM, CAPACIDADE MINIMA 70 KG, BRANCO - FORNECIMENTO E INSTALAÇÃO. AF_01/2020</t>
  </si>
  <si>
    <t xml:space="preserve"> 19.11 </t>
  </si>
  <si>
    <t xml:space="preserve"> 91179 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</si>
  <si>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</si>
  <si>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URBANIZAÇÃO</t>
  </si>
  <si>
    <t xml:space="preserve"> 20.1 </t>
  </si>
  <si>
    <t>PAVIMENTAÇÃO E ACESSIBILIDADE</t>
  </si>
  <si>
    <t xml:space="preserve"> 20.1.1</t>
  </si>
  <si>
    <t xml:space="preserve"> 104658 </t>
  </si>
  <si>
    <t>PISO PODOTÁTIL DE ALERTA OU DIRECIONAL, DE CONCRETO, ASSENTADO SOBRE ARGAMASSA. AF_03/2024</t>
  </si>
  <si>
    <t xml:space="preserve"> 20.1.2</t>
  </si>
  <si>
    <t>EXECUÇÃO DE PAVIMENTO EM PISO INTERTRAVADO, COM BLOCO RETANGULAR COR NATURAL DE 20 X 10 CM, ESPESSURA 6 CM</t>
  </si>
  <si>
    <t xml:space="preserve"> 20.1.3</t>
  </si>
  <si>
    <t>ASSENTAMENTO DE GUIA (MEIO-FIO) EM TRECHO RETO, CONFECCIONADA EM CONCRETO PRÉ-FABRICADO, DIMENSÕES 100X15X13X30 CM (COMPRIMENTO X BASE INFERIOR X BASE SUPERIOR X ALTURA). AF_01/2024</t>
  </si>
  <si>
    <t xml:space="preserve"> 20.2 </t>
  </si>
  <si>
    <t>PAISAGISMO</t>
  </si>
  <si>
    <t xml:space="preserve"> 20.2.1</t>
  </si>
  <si>
    <t xml:space="preserve"> 103946 </t>
  </si>
  <si>
    <t>PLANTIO DE GRAMA ESMERALDA OU SÃO CARLOS OU CURITIBANA, EM PLACAS. AF_05/2022</t>
  </si>
  <si>
    <t xml:space="preserve"> 20.3</t>
  </si>
  <si>
    <t>MOVIMENTAÇÃO DE TERRA</t>
  </si>
  <si>
    <t xml:space="preserve"> 20.3.1</t>
  </si>
  <si>
    <t>ESCAVAÇÃO  E CARGA COM TRATOR DE ESTEIRAS COM LÂMINA E CARREGADEIRA, DE MATERIAL DE 1ª CATEGORIA OU DE JAZIDA – ACERTO TALUDE</t>
  </si>
  <si>
    <t>SERVIÇOS COMPLEMENTARES</t>
  </si>
  <si>
    <t xml:space="preserve"> 21.1 </t>
  </si>
  <si>
    <t>ED-50266</t>
  </si>
  <si>
    <t xml:space="preserve">LIMPEZA FINAL PARA ENTREGA DA OBRA </t>
  </si>
  <si>
    <t>Total sem BDI</t>
  </si>
  <si>
    <t>Total do BDI</t>
  </si>
  <si>
    <t>Total Geral</t>
  </si>
  <si>
    <t>Edson Tadeu de Souza</t>
  </si>
  <si>
    <t>Engenheiro Civil</t>
  </si>
  <si>
    <t>CREA 82.447/D</t>
  </si>
  <si>
    <t xml:space="preserve">DADOS GERAIS </t>
  </si>
  <si>
    <t>Secretaria de Atenção Especializada à Saúde</t>
  </si>
  <si>
    <t>Bancos:</t>
  </si>
  <si>
    <t>SINAPI (03/2024) - CPOS/CDHU (03/2024) - SBC (03/2024) - ORSE (03/2024) - IOPES (03/2024) - EMOP (03/2024)</t>
  </si>
  <si>
    <t>Obra:</t>
  </si>
  <si>
    <t>Unidade Básica de Saúde Porte 1 - Área Construída: 389,78m²</t>
  </si>
  <si>
    <t>Local:</t>
  </si>
  <si>
    <t>Ministério da Saúde - Departamento de Estratégias e Políticas de Saúde Comunitária</t>
  </si>
  <si>
    <t>Região:</t>
  </si>
  <si>
    <t>SP</t>
  </si>
  <si>
    <t>Data Base:</t>
  </si>
  <si>
    <t>BDI Geral (%):</t>
  </si>
  <si>
    <t>BDI Equipamentos (%):</t>
  </si>
  <si>
    <t>Área construída (m²):</t>
  </si>
  <si>
    <t>Data:</t>
  </si>
  <si>
    <t>30/08/2024</t>
  </si>
  <si>
    <t>Revisão:</t>
  </si>
  <si>
    <t>03</t>
  </si>
  <si>
    <t>Responsável Técnico pelo Orçamento:</t>
  </si>
  <si>
    <t>Thaís Ferreira Pellaquim</t>
  </si>
  <si>
    <t>Cargo Responsável Técnico:</t>
  </si>
  <si>
    <t>Engenheira Civil  - CREA MG 247749/D</t>
  </si>
  <si>
    <t>________________________________________________________________________________</t>
  </si>
  <si>
    <t>CRONOGRAMA FÍSICO/FINANCEIRO</t>
  </si>
  <si>
    <t>%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</si>
  <si>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</si>
  <si>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</si>
  <si>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</si>
  <si>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</si>
  <si>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</si>
  <si>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</si>
  <si>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</si>
  <si>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</si>
  <si>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</si>
  <si>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</si>
  <si>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</si>
  <si>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</si>
  <si>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TOTAL</t>
  </si>
  <si>
    <t>TOTAIS</t>
  </si>
  <si>
    <t>PLANILHA RESUMO</t>
  </si>
  <si>
    <t>21/02/2025</t>
  </si>
  <si>
    <t>PREÇO</t>
  </si>
  <si>
    <t>Notas:</t>
  </si>
  <si>
    <t>Estão exclusos do escopo: movimentação de terra, mobiliário e equipamentos, bate-macas, chapas metálicas das portas, instalações de automação, CFTV, energia fotovoltaica, controle de acesso, CATV, sonorização, luminárias externas, compressor odontológico e bomba de vacuo odontológico portatéis e equipamentos de ar condicionado.</t>
  </si>
  <si>
    <t>EDSON TADEU DE SOUZA</t>
  </si>
  <si>
    <t>CREA/MG: 82.447/D</t>
  </si>
  <si>
    <t>COMPOSIÇÕES ANALÍTICAS DE PREÇOS UNITÁRIOS</t>
  </si>
  <si>
    <t>Item</t>
  </si>
  <si>
    <t>Código</t>
  </si>
  <si>
    <t>Banco</t>
  </si>
  <si>
    <t>Descrição</t>
  </si>
  <si>
    <t>Und</t>
  </si>
  <si>
    <t>Quant.</t>
  </si>
  <si>
    <t>Total</t>
  </si>
  <si>
    <t>Composições Principais</t>
  </si>
  <si>
    <t xml:space="preserve"> 1.3.1 </t>
  </si>
  <si>
    <t>Tipo</t>
  </si>
  <si>
    <t>Porcent.</t>
  </si>
  <si>
    <t>Valor Unit</t>
  </si>
  <si>
    <t>Composição</t>
  </si>
  <si>
    <t xml:space="preserve"> CPU2287 </t>
  </si>
  <si>
    <t>MOBILIZAÇÃO E DESMOBILIZAÇÃO DE OBRA EM CENTRO URBANO OU REGIÃO LIMÍTROFE COM VALOR ENTRE 1.000.000,01 E 3.000.000,00 (0,30%)</t>
  </si>
  <si>
    <t>SERP - SERVIÇOS PRELIMINARES</t>
  </si>
  <si>
    <t>Insumo</t>
  </si>
  <si>
    <t xml:space="preserve"> 6702001 </t>
  </si>
  <si>
    <t>Serviços</t>
  </si>
  <si>
    <t>MO sem LS =&gt;</t>
  </si>
  <si>
    <t>LS =&gt;</t>
  </si>
  <si>
    <t>MO com LS =&gt;</t>
  </si>
  <si>
    <t>Valor do BDI =&gt;</t>
  </si>
  <si>
    <t>Valor com BDI =&gt;</t>
  </si>
  <si>
    <t xml:space="preserve"> 1.4.1 </t>
  </si>
  <si>
    <t xml:space="preserve"> CPU1926 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</si>
  <si>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</si>
  <si>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ASTU - ASSENTAMENTO DE TUBOS E PECAS</t>
  </si>
  <si>
    <t>M2XMÊS</t>
  </si>
  <si>
    <t>Composição Auxiliar</t>
  </si>
  <si>
    <t xml:space="preserve"> 97063 </t>
  </si>
  <si>
    <t>MONTAGEM E DESMONTAGEM DE ANDAIME MODULAR FACHADEIRO, COM PISO METÁLICO, PARA EDIFÍCIOS COM MULTIPLOS PAVIMENTOS (EXCLUSIVE ANDAIME E LIMPEZA). AF_03/2024</t>
  </si>
  <si>
    <t>SEDI - SERVIÇOS DIVERSOS</t>
  </si>
  <si>
    <t>m²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</si>
  <si>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</si>
  <si>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</si>
  <si>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Equipamento</t>
  </si>
  <si>
    <t>M2/MES</t>
  </si>
  <si>
    <t>FUES - FUNDAÇÕES E ESTRUTURAS</t>
  </si>
  <si>
    <t>m³</t>
  </si>
  <si>
    <t xml:space="preserve"> 88316 </t>
  </si>
  <si>
    <t>SERVENTE COM ENCARGOS COMPLEMENTARES</t>
  </si>
  <si>
    <t>H</t>
  </si>
  <si>
    <t xml:space="preserve"> 88309 </t>
  </si>
  <si>
    <t>PEDREIRO COM ENCARGOS COMPLEMENTARES</t>
  </si>
  <si>
    <t xml:space="preserve"> 90587 </t>
  </si>
  <si>
    <t>VIBRADOR DE IMERSÃO, DIÂMETRO DE PONTEIRA 45MM, MOTOR ELÉTRICO TRIFÁSICO POTÊNCIA DE 2 CV - CHI DIURNO. AF_06/2015</t>
  </si>
  <si>
    <t>CHOR - CUSTOS HORÁRIOS DE MÁQUINAS E EQUIPAMENTOS</t>
  </si>
  <si>
    <t>CHI</t>
  </si>
  <si>
    <t xml:space="preserve"> 88262 </t>
  </si>
  <si>
    <t>CARPINTEIRO DE FORMAS COM ENCARGOS COMPLEMENTARES</t>
  </si>
  <si>
    <t xml:space="preserve"> 90586 </t>
  </si>
  <si>
    <t>VIBRADOR DE IMERSÃO, DIÂMETRO DE PONTEIRA 45MM, MOTOR ELÉTRICO TRIFÁSICO POTÊNCIA DE 2 CV - CHP DIURNO. AF_06/2015</t>
  </si>
  <si>
    <t>CHP</t>
  </si>
  <si>
    <t xml:space="preserve"> 00001525 </t>
  </si>
  <si>
    <t>CONCRETO USINADO BOMBEAVEL, CLASSE DE RESISTENCIA C30, BRITA 0 E 1, SLUMP = 100 +/- 20 MM, COM BOMBEAMENTO (DISPONIBILIZACAO DE BOMBA), SEM O LANCAMENTO (NBR 8953)</t>
  </si>
  <si>
    <t>Material</t>
  </si>
  <si>
    <t>Laje pré-fabricada unidirecional em viga treliçada/lajota em EPS LT 12 (8 + 4), exceto capa de concreto</t>
  </si>
  <si>
    <t xml:space="preserve"> C.06.000.022011 </t>
  </si>
  <si>
    <t>LAJE PRÉ-FABRICADA UNIDIRECIONAL EM VIGA TRELIÇADA/LAJOTA EM EPS LT 12 (8 + 4) - SC = 200KGF/M²</t>
  </si>
  <si>
    <t xml:space="preserve"> B.01.000.010139 </t>
  </si>
  <si>
    <t>PEDREIRO</t>
  </si>
  <si>
    <t>Mão de Obra</t>
  </si>
  <si>
    <t>h</t>
  </si>
  <si>
    <t xml:space="preserve"> B.01.000.010146 </t>
  </si>
  <si>
    <t>SERVENTE</t>
  </si>
  <si>
    <t>Laje pré-fabricada unidirecional em viga treliçada/lajota em EPS LT 16 (12 + 4), exceto capa de concreto</t>
  </si>
  <si>
    <t xml:space="preserve"> C.06.000.022012 </t>
  </si>
  <si>
    <t>LAJE PRÉ-FABRICADA UNIDIRECIONAL EM VIGA TRELIÇADA/LAJOTA EM EPS LT 16 (12 + 4) - SC = 300KGF/M²</t>
  </si>
  <si>
    <t>Laje pré-fabricada unidirecional em viga treliçada/lajota em EPS LT 20 (16 + 4), exceto capa de concreto</t>
  </si>
  <si>
    <t xml:space="preserve"> C.06.000.022013 </t>
  </si>
  <si>
    <t>LAJE PRÉ-FABRICADA UNIDIRECIONAL EM VIGA TRELIÇADA/LAJOTA EM EPS LT 20 (16 + 4) - SC = 300KGF/M²</t>
  </si>
  <si>
    <t>PARE - PAREDES/PAINEIS</t>
  </si>
  <si>
    <t xml:space="preserve"> 88278 </t>
  </si>
  <si>
    <t>MONTADOR DE ESTRUTURA METÁLICA COM ENCARGOS COMPLEMENTARES</t>
  </si>
  <si>
    <t xml:space="preserve"> 00039443 </t>
  </si>
  <si>
    <t>PARAFUSO DRY WALL, EM ACO ZINCADO, CABECA LENTILHA E PONTA BROCA (LB), LARGURA 4,2 MM, COMPRIMENTO 13 MM</t>
  </si>
  <si>
    <t xml:space="preserve"> 00039417 </t>
  </si>
  <si>
    <t>PLACA / CHAPA DE GESSO ACARTONADO, RESISTENTE A UMIDADE (RU), COR VERDE, E = 12,5 MM, 1200 X 2400 MM (L X C)</t>
  </si>
  <si>
    <t xml:space="preserve"> 00039431 </t>
  </si>
  <si>
    <t>FITA DE PAPEL MICROPERFURADO, 50 X 150 MM, PARA TRATAMENTO DE JUNTAS DE CHAPA DE GESSO PARA DRYWALL</t>
  </si>
  <si>
    <t xml:space="preserve"> 00039422 </t>
  </si>
  <si>
    <t>PERFIL MONTANTE, FORMATO C, EM ACO ZINCADO, PARA ESTRUTURA PAREDE DRYWALL, E = 0,5 MM, 70 X 3000 MM (L X C)</t>
  </si>
  <si>
    <t xml:space="preserve"> 00037586 </t>
  </si>
  <si>
    <t>PINO DE ACO COM ARRUELA CONICA, DIAMETRO ARRUELA = *23* MM E COMP HASTE = *27* MM (ACAO INDIRETA)</t>
  </si>
  <si>
    <t>CENTO</t>
  </si>
  <si>
    <t xml:space="preserve"> 00039435 </t>
  </si>
  <si>
    <t>PARAFUSO DRY WALL, EM ACO FOSFATIZADO, CABECA TROMBETA E PONTA AGULHA (TA), COMPRIMENTO 25 MM</t>
  </si>
  <si>
    <t xml:space="preserve"> 00039432 </t>
  </si>
  <si>
    <t>FITA DE PAPEL REFORCADA COM LAMINA DE METAL PARA REFORCO DE CANTOS DE CHAPA DE GESSO PARA DRYWALL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</si>
  <si>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</si>
  <si>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</si>
  <si>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00039419 </t>
  </si>
  <si>
    <t>PERFIL GUIA, FORMATO U, EM ACO ZINCADO, PARA ESTRUTURA PAREDE DRYWALL, E = 0,5 MM, 70 X 3000 MM (L X C)</t>
  </si>
  <si>
    <t xml:space="preserve"> 1979 </t>
  </si>
  <si>
    <t>Isolamento acústico c/ painel  em lã de vidro e = 50mm (isover-santa marina ref psi - 30/50mm ou similar)</t>
  </si>
  <si>
    <t>Isolamento Acústico</t>
  </si>
  <si>
    <t xml:space="preserve"> 00039413 </t>
  </si>
  <si>
    <t>PLACA / CHAPA DE GESSO ACARTONADO, STANDARD (ST), COR BRANCA, E = 12,5 MM, 1200 X 2400 MM (L X C)</t>
  </si>
  <si>
    <t>ESQV - ESQUADRIAS/FERRAGENS/VIDROS</t>
  </si>
  <si>
    <t xml:space="preserve"> 110271 </t>
  </si>
  <si>
    <t>PORTA COMPLETA MADEIRA 2 FL.1,40x2,10m PARA VIDRO</t>
  </si>
  <si>
    <t>RALO SECO PVC QUADRADO 15x15 COM GRELHA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</si>
  <si>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</si>
  <si>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</si>
  <si>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</si>
  <si>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</si>
  <si>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000386 </t>
  </si>
  <si>
    <t>SOLUCAO LIMPADORA PARA PVC EMBALAGEM 200cc</t>
  </si>
  <si>
    <t xml:space="preserve"> 00021059 </t>
  </si>
  <si>
    <t>RALO FOFO COM REQUADRO, QUADRADO 150 X 150 MM</t>
  </si>
  <si>
    <t xml:space="preserve"> 00011731 </t>
  </si>
  <si>
    <t>GRELHA FIXA, EM PVC BRANCA, QUADRADA, 150 X 150 MM, PARA RALOS E CAIXAS</t>
  </si>
  <si>
    <t xml:space="preserve"> 003389 </t>
  </si>
  <si>
    <t>ADESIVO PARA PVC bisnaga de 75 gramas</t>
  </si>
  <si>
    <t xml:space="preserve"> 6701060 </t>
  </si>
  <si>
    <t xml:space="preserve"> 00020078 </t>
  </si>
  <si>
    <t>PASTA LUBRIFICANTE PARA TUBOS E CONEXOES COM JUNTA ELASTICA, EMBALAGEM DE *400* GR (USO EM PVC, ACO, POLIETILENO E OUTROS)</t>
  </si>
  <si>
    <t xml:space="preserve"> 6457 </t>
  </si>
  <si>
    <t>Curva 45º Vinilfort para coletor Esgotos, Junta Elástica Integrada, DN 200mm</t>
  </si>
  <si>
    <t>un</t>
  </si>
  <si>
    <t xml:space="preserve"> 00000306 </t>
  </si>
  <si>
    <t>ANEL BORRACHA, PARA TUBO PVC, REDE COLETOR ESGOTO, DN 200 MM (NBR 7362)</t>
  </si>
  <si>
    <t>Edificação</t>
  </si>
  <si>
    <t xml:space="preserve"> 88264 </t>
  </si>
  <si>
    <t>ELETRICISTA COM ENCARGOS COMPLEMENTARES</t>
  </si>
  <si>
    <t xml:space="preserve"> 016202 </t>
  </si>
  <si>
    <t>TARUGO ACO INOX 5/8" (20cm)</t>
  </si>
  <si>
    <t xml:space="preserve"> 85001 </t>
  </si>
  <si>
    <t>SIURB</t>
  </si>
  <si>
    <t>POSTO DE CONSUMO DE O2 OU AR OU VÁCUO OU N2O SOMENTE O APARELHO, SEM INSTALAÇÃO</t>
  </si>
  <si>
    <t>Un</t>
  </si>
  <si>
    <t>BONIFICAÇÕES E DESPESAS INDIRETAS</t>
  </si>
  <si>
    <t>BDI Geral:</t>
  </si>
  <si>
    <t>Fórmula (Bonificações e Despesas Indiretas):</t>
  </si>
  <si>
    <t>CÓD</t>
  </si>
  <si>
    <t>GERAL
VALORES PROPOSTOS (%)</t>
  </si>
  <si>
    <t>EQUIPAMENTOS
VALORES PROPOSTOS (%)</t>
  </si>
  <si>
    <t>Administração Central</t>
  </si>
  <si>
    <t>AC</t>
  </si>
  <si>
    <t>Riscos</t>
  </si>
  <si>
    <t>R</t>
  </si>
  <si>
    <t>Seguros e Garantias</t>
  </si>
  <si>
    <t>SG</t>
  </si>
  <si>
    <t>Despesas Financeiras</t>
  </si>
  <si>
    <t>DF</t>
  </si>
  <si>
    <t>Lucro</t>
  </si>
  <si>
    <t>L</t>
  </si>
  <si>
    <t>Impostos</t>
  </si>
  <si>
    <t>I</t>
  </si>
  <si>
    <t>6.1</t>
  </si>
  <si>
    <t>PIS</t>
  </si>
  <si>
    <t>6.2</t>
  </si>
  <si>
    <t>COFINS</t>
  </si>
  <si>
    <t>6.3</t>
  </si>
  <si>
    <t>ISSQN</t>
  </si>
  <si>
    <t>6.4</t>
  </si>
  <si>
    <t>CPRB</t>
  </si>
  <si>
    <t>FONTE:</t>
  </si>
  <si>
    <t>1.</t>
  </si>
  <si>
    <t>Tribunal de Contas da União - TC 036.076/2011-2 - Acórdão Nº 2622/2013</t>
  </si>
  <si>
    <t>2.</t>
  </si>
  <si>
    <t>ISS conforme a Lei Complementar 116/2003 e a Lei 11.438/1997 da Prefeitura Municipal de São Paulo.</t>
  </si>
  <si>
    <t>3.</t>
  </si>
  <si>
    <t>O valor do CPRB foi considerado baseado na Instrução Normativa nº 2053, de 6 de Dezembro de 2021, onde desde Dezembro de 2015 o percentual passa a ser 4,5% e não mais 2,0%. Essa recomendação aplica-se para orçamentos de Construção Civil para os enquadrados nos grupos 412, 432, 433 e 439 da CNAE 2.0.
A edificação objeto desta composição se enquadra no grupo 412:4120-4/00 - CLINICAS, HOSPITAIS, CONSTRUÇÃO OU REFORMA.</t>
  </si>
  <si>
    <t>NOTAS:</t>
  </si>
  <si>
    <t>Deverão ser obedecidas as legislações trabalhistas e tributária vigentes, inclusive acordos de classes, sob pena de desclassificação da Proposta de Preços;</t>
  </si>
  <si>
    <t>É de responsabilidade da proponente a adequação de todas as fórmulas utilizadas na planilha orçamentária.</t>
  </si>
  <si>
    <t>COMPOSIÇÃO ANALÍTICA DAS TAXAS DE ENCARGOS SOCIAIS</t>
  </si>
  <si>
    <t>Encargo Social Mensalista:</t>
  </si>
  <si>
    <t>BDI Equipamentos:</t>
  </si>
  <si>
    <t>Encargo Social Horista:</t>
  </si>
  <si>
    <t>ENCARGOS SOCIAIS SOBRE A MÃO DE OBRA</t>
  </si>
  <si>
    <t>COM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</si>
  <si>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</si>
  <si>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</si>
  <si>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</si>
  <si>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</si>
  <si>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</si>
  <si>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</si>
  <si>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</si>
  <si>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</si>
  <si>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</si>
  <si>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</si>
  <si>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</si>
  <si>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</si>
  <si>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</si>
  <si>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</si>
  <si>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</si>
  <si>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</si>
  <si>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</si>
  <si>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</si>
  <si>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</si>
  <si>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</si>
  <si>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</si>
  <si>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</si>
  <si>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</si>
  <si>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</si>
  <si>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</si>
  <si>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</si>
  <si>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</si>
  <si>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</si>
  <si>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</si>
  <si>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Auxílio-Enfermidade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</si>
  <si>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</si>
  <si>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</si>
  <si>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</si>
  <si>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</si>
  <si>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</si>
  <si>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</si>
  <si>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</si>
  <si>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</si>
  <si>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</si>
  <si>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</si>
  <si>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</si>
  <si>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</si>
  <si>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</si>
  <si>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</si>
  <si>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</si>
  <si>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</si>
  <si>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</si>
  <si>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</si>
  <si>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</si>
  <si>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</si>
  <si>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</si>
  <si>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</si>
  <si>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</si>
  <si>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</si>
  <si>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</si>
  <si>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</si>
  <si>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</si>
  <si>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</si>
  <si>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</si>
  <si>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</si>
  <si>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</si>
  <si>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</si>
  <si>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</si>
  <si>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</si>
  <si>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SINAPI - Encargos Sociais a partir de dezembro de 2023.</t>
  </si>
  <si>
    <t>JUSTIFICATIVAS DE COMPOSIÇÕES DE PREÇO UNITÁRIO</t>
  </si>
  <si>
    <t>COMPOSIÇÃO</t>
  </si>
  <si>
    <t>COMPOSIÇÃO DE REFERÊNCIA</t>
  </si>
  <si>
    <t>JUSTIFICATIVA</t>
  </si>
  <si>
    <t xml:space="preserve"> 02.02.150 </t>
  </si>
  <si>
    <t xml:space="preserve">CPOS/CDHU 02.02.150 </t>
  </si>
  <si>
    <t>Utilizada composição do CPOS para São Paulo visto que o SINAPI não possui composição adequada para contemplar tal serviço.</t>
  </si>
  <si>
    <t xml:space="preserve"> 11703 </t>
  </si>
  <si>
    <t xml:space="preserve">ORSE 11703 </t>
  </si>
  <si>
    <t>Utilizada composição do ORSE visto que o SINAPI não possui composição adequada referente a esse serviço. Os preços praticados para esse serviço no estado de Sergipe são referenciais e exequíveis para o orçamento em São Paulo. Os insumos da composição ORSE que são SINAPI estão atualizados para o estado de São Paulo, portanto, somente insumos do ORSE que mantem preço na região de Sergipe.</t>
  </si>
  <si>
    <t xml:space="preserve"> 4656 </t>
  </si>
  <si>
    <t xml:space="preserve">ORSE 4656 </t>
  </si>
  <si>
    <t xml:space="preserve"> 012208 </t>
  </si>
  <si>
    <t xml:space="preserve">SBC 012208 </t>
  </si>
  <si>
    <t>Utilizada composição do SBC para São Paulo visto que o SINAPI não possui composição adequada para contemplar tal serviço.</t>
  </si>
  <si>
    <t xml:space="preserve"> 052032 </t>
  </si>
  <si>
    <t xml:space="preserve">SBC 052032 </t>
  </si>
  <si>
    <t xml:space="preserve"> 05.07.040 </t>
  </si>
  <si>
    <t xml:space="preserve">CPOS/CDHU 05.07.040 </t>
  </si>
  <si>
    <t>SETOP ED-50393</t>
  </si>
  <si>
    <t>Utilizada composição SETOP para referência de mobilização e desmobilização.</t>
  </si>
  <si>
    <t>SINAPI 97063 + INSUMO SINAPI 20193</t>
  </si>
  <si>
    <t>Junção do insumo de locação de andaime m2xmês com a montagem e desmontagem do andaime em m2, sendo coeficiente de 0,416 que corresponde à 1m2 em proporção à área do andaime informado no insumo.</t>
  </si>
  <si>
    <t xml:space="preserve"> CPU2288 </t>
  </si>
  <si>
    <t>SINAPI 96557</t>
  </si>
  <si>
    <t>Utilizada composição de referência SINAPI e subsituído o insumo 1525 por 34493 para adequação da resistencia necessaria.</t>
  </si>
  <si>
    <t xml:space="preserve">SBC 000128 </t>
  </si>
  <si>
    <t>SINAPI 103672</t>
  </si>
  <si>
    <t>Utilizada composição de referência SINAPI e alterado o insumo 1527 para 1525 conforme especificação do projeto.</t>
  </si>
  <si>
    <t>SINAPI 103675</t>
  </si>
  <si>
    <t>CPOS 13.01.310</t>
  </si>
  <si>
    <t>Utilizada composição do CPOS para São Paulo visto que o SINAPI não possui composição adequada para contemplar tal serviço. Excluídos os insumos referentes à capa de concreto visto que esses quantitativos estão presentes no concreto, forma e aço de lajes da planilha orçamentária.</t>
  </si>
  <si>
    <t>CPOS 13.01.320</t>
  </si>
  <si>
    <t>CPOS 13.01.330</t>
  </si>
  <si>
    <t xml:space="preserve">ORSE 10783 </t>
  </si>
  <si>
    <t>SINAPI 96359</t>
  </si>
  <si>
    <t>Substituição do insumo de chapa de gesso ST 00039413 SINAPI pelo insumo de chapa resistente à umidade 00039417 SINAPI</t>
  </si>
  <si>
    <t>Utilizada composição de referência SINAPI e acrescentado a composição ORSE 1979 referente ao isolamento acustico.</t>
  </si>
  <si>
    <t>Substituição do insumo de chapa de gesso ST 00039413 SINAPI pelo insumo de chapa resistente à umidade 00039417 SINAPI e acrescentado a composição ORSE 1979 referente ao isolamento acustico.</t>
  </si>
  <si>
    <t xml:space="preserve">SBC 100113 </t>
  </si>
  <si>
    <t xml:space="preserve">SBC 110015 </t>
  </si>
  <si>
    <t xml:space="preserve">CPOS/CDHU 23.08.242 </t>
  </si>
  <si>
    <t xml:space="preserve"> CPU2201 </t>
  </si>
  <si>
    <t>ORSE 11946 + SINAPI 102166</t>
  </si>
  <si>
    <t>Composição criada de acordo com o projeto utilizando área conforme detalhamento.</t>
  </si>
  <si>
    <t xml:space="preserve">CPOS/CDHU 25.02.110 </t>
  </si>
  <si>
    <t xml:space="preserve">EMOP 14.003.0205-0 </t>
  </si>
  <si>
    <t>Utilizada composição EMOP visto que o SINAPI não possui composição adequada referente a esse serviço. Os preços praticados para esse serviço no estado do Rio de Janeiro são referenciais e exequíveis para o orçamento em São Paulo. Os insumos da composição EMOP que são SINAPI estão atualizados para o estado de São Paulo, portanto, somente insumos do EMOP que mantem preço na região do Rio de Janeiro.</t>
  </si>
  <si>
    <t xml:space="preserve">ORSE 12098 </t>
  </si>
  <si>
    <t xml:space="preserve">CPOS/CDHU 28.20.650 </t>
  </si>
  <si>
    <t xml:space="preserve">ORSE 13110 </t>
  </si>
  <si>
    <t xml:space="preserve">SBC 112597 </t>
  </si>
  <si>
    <t xml:space="preserve">SBC 140560 </t>
  </si>
  <si>
    <t xml:space="preserve">CPOS/CDHU 28.01.550 </t>
  </si>
  <si>
    <t xml:space="preserve">SBC 110108 </t>
  </si>
  <si>
    <t xml:space="preserve">ORSE 2180 </t>
  </si>
  <si>
    <t xml:space="preserve">ORSE 10168 </t>
  </si>
  <si>
    <t xml:space="preserve">ORSE 11233 </t>
  </si>
  <si>
    <t xml:space="preserve">ORSE 12492 </t>
  </si>
  <si>
    <t xml:space="preserve">CPOS/CDHU 44.01.040 </t>
  </si>
  <si>
    <t xml:space="preserve">IOPES 170124 </t>
  </si>
  <si>
    <t>Utilizada composição do IOPES visto que o SINAPI não possui composição adequada referente a esse serviço. Os preços praticados para esse serviço no estado de Espirito Santo são referenciais e exequíveis para o orçamento em São Paulo. Os insumos da composição Espírito Santo que são SINAPI estão atualizados para o estado de São Paulo, portanto, somente insumos do IOPES que mantem preço na região de Espírito Santo.</t>
  </si>
  <si>
    <t xml:space="preserve">CPOS/CDHU 44.01.850 </t>
  </si>
  <si>
    <t xml:space="preserve">CPOS/CDHU 44.02.200 </t>
  </si>
  <si>
    <t xml:space="preserve">ORSE 13262 </t>
  </si>
  <si>
    <t xml:space="preserve">CPOS/CDHU 44.03.300 </t>
  </si>
  <si>
    <t xml:space="preserve">CPOS/CDHU 44.03.316 </t>
  </si>
  <si>
    <t xml:space="preserve">ORSE 9676 </t>
  </si>
  <si>
    <t xml:space="preserve">ORSE 11747 </t>
  </si>
  <si>
    <t xml:space="preserve">ORSE 9503 </t>
  </si>
  <si>
    <t xml:space="preserve">ORSE 13113 </t>
  </si>
  <si>
    <t>SBC 053037</t>
  </si>
  <si>
    <t>Utilizada composição do SBC visto que o SINAPI não possui composição adequada para contemplar tal serviço. Alteração do insumo SBC 007506 para o insumo SINAPI 00021059</t>
  </si>
  <si>
    <t xml:space="preserve">EMOP 18.050.0120-0 </t>
  </si>
  <si>
    <t xml:space="preserve">SBC 054668 </t>
  </si>
  <si>
    <t xml:space="preserve">CPOS/CDHU 45.03.110 </t>
  </si>
  <si>
    <t>SBC 077390 + COTAÇÃO</t>
  </si>
  <si>
    <t>Utilizada mão de obra de instalação do pressurizador conforme composição SBC de referência e insumo conforme cotação realizada.</t>
  </si>
  <si>
    <t xml:space="preserve">CPOS/CDHU 48.02.008 </t>
  </si>
  <si>
    <t xml:space="preserve">ORSE 12882 </t>
  </si>
  <si>
    <t xml:space="preserve">CPOS/CDHU 48.02.300 </t>
  </si>
  <si>
    <t xml:space="preserve">ORSE 4883 </t>
  </si>
  <si>
    <t xml:space="preserve">CPOS/CDHU 46.03.050 </t>
  </si>
  <si>
    <t xml:space="preserve">CPOS/CDHU 46.03.038 </t>
  </si>
  <si>
    <t xml:space="preserve">CPOS/CDHU 46.03.040 </t>
  </si>
  <si>
    <t xml:space="preserve">CPOS/CDHU 46.01.040 </t>
  </si>
  <si>
    <t xml:space="preserve">CPOS/CDHU 46.02.010 </t>
  </si>
  <si>
    <t xml:space="preserve">CPOS/CDHU 46.03.080 </t>
  </si>
  <si>
    <t xml:space="preserve">ORSE 1595 </t>
  </si>
  <si>
    <t xml:space="preserve">ORSE 9760 </t>
  </si>
  <si>
    <t xml:space="preserve">ORSE 12646 </t>
  </si>
  <si>
    <t xml:space="preserve">ORSE 3234 </t>
  </si>
  <si>
    <t xml:space="preserve">ORSE 6409 </t>
  </si>
  <si>
    <t xml:space="preserve">SBC 053039 </t>
  </si>
  <si>
    <t xml:space="preserve">SBC 054083 </t>
  </si>
  <si>
    <t xml:space="preserve">CPOS/CDHU 46.05.020 </t>
  </si>
  <si>
    <t xml:space="preserve">CPOS/CDHU 46.05.040 </t>
  </si>
  <si>
    <t xml:space="preserve">CPOS/CDHU 46.01.070 </t>
  </si>
  <si>
    <t>SINAPI 83535</t>
  </si>
  <si>
    <t>Utilizada composição SINAPI de referência na qual foi descontinuada em 2020 e atualizados os insumos para o SINAPI da data base do orçamento, sendo eles, 00020079 para 00020078 com conversão de coeficiente proporcional ao consumo da embalagem e 00042692 por 6457 ORSE visto que não possui esse diametro e inclinação no SINAPI.</t>
  </si>
  <si>
    <t xml:space="preserve">ORSE 12889 </t>
  </si>
  <si>
    <t xml:space="preserve">ORSE 12888 </t>
  </si>
  <si>
    <t xml:space="preserve">CPOS/CDHU 97.02.210 </t>
  </si>
  <si>
    <t xml:space="preserve">ORSE 11853 </t>
  </si>
  <si>
    <t xml:space="preserve">CPOS/CDHU 97.02.198 </t>
  </si>
  <si>
    <t xml:space="preserve">ORSE 12884 </t>
  </si>
  <si>
    <t xml:space="preserve">CPOS/CDHU 50.05.312 </t>
  </si>
  <si>
    <t xml:space="preserve">ORSE 10785 </t>
  </si>
  <si>
    <t xml:space="preserve">IOPES 160612 </t>
  </si>
  <si>
    <t xml:space="preserve">EMOP 05.054.0115-0 </t>
  </si>
  <si>
    <t xml:space="preserve">ORSE 9925 </t>
  </si>
  <si>
    <t xml:space="preserve">SBC 063445 </t>
  </si>
  <si>
    <t xml:space="preserve">SBC 063444 </t>
  </si>
  <si>
    <t xml:space="preserve">SBC 040395 </t>
  </si>
  <si>
    <t xml:space="preserve">SBC 063111 </t>
  </si>
  <si>
    <t xml:space="preserve">SBC 078583 </t>
  </si>
  <si>
    <t xml:space="preserve">SBC 062690 </t>
  </si>
  <si>
    <t xml:space="preserve">SBC 061461 </t>
  </si>
  <si>
    <t xml:space="preserve">SBC 061462 </t>
  </si>
  <si>
    <t xml:space="preserve">SBC 059208 </t>
  </si>
  <si>
    <t xml:space="preserve">SBC 062002 </t>
  </si>
  <si>
    <t xml:space="preserve">SBC 062568 </t>
  </si>
  <si>
    <t xml:space="preserve">SBC 064035 </t>
  </si>
  <si>
    <t xml:space="preserve"> 151324 </t>
  </si>
  <si>
    <t xml:space="preserve">IOPES 151324 </t>
  </si>
  <si>
    <t xml:space="preserve">SBC 064563 </t>
  </si>
  <si>
    <t xml:space="preserve">CPOS/CDHU 37.24.042 </t>
  </si>
  <si>
    <t xml:space="preserve">SBC 064819 </t>
  </si>
  <si>
    <t xml:space="preserve">ORSE 13149 </t>
  </si>
  <si>
    <t xml:space="preserve">SBC 063612 </t>
  </si>
  <si>
    <t xml:space="preserve">SBC 063052 </t>
  </si>
  <si>
    <t xml:space="preserve">SBC 060107 </t>
  </si>
  <si>
    <t xml:space="preserve">ORSE 8685 </t>
  </si>
  <si>
    <t xml:space="preserve">ORSE 9524 </t>
  </si>
  <si>
    <t xml:space="preserve">SBC 062562 </t>
  </si>
  <si>
    <t xml:space="preserve">CPOS/CDHU 38.04.080 </t>
  </si>
  <si>
    <t xml:space="preserve">ORSE 8662 </t>
  </si>
  <si>
    <t xml:space="preserve">SBC 061236 </t>
  </si>
  <si>
    <t xml:space="preserve">SBC 064500 </t>
  </si>
  <si>
    <t xml:space="preserve">SBC 062300 </t>
  </si>
  <si>
    <t xml:space="preserve">CPOS/CDHU 41.31.040 </t>
  </si>
  <si>
    <t xml:space="preserve">SBC 060121 </t>
  </si>
  <si>
    <t xml:space="preserve">ORSE 13158 </t>
  </si>
  <si>
    <t xml:space="preserve">ORSE 11273 </t>
  </si>
  <si>
    <t xml:space="preserve">SBC 078206 </t>
  </si>
  <si>
    <t xml:space="preserve">SBC 078212 </t>
  </si>
  <si>
    <t xml:space="preserve">ORSE 11412 </t>
  </si>
  <si>
    <t xml:space="preserve">SBC 200065 </t>
  </si>
  <si>
    <t xml:space="preserve">EMOP 15.005.0280-0 </t>
  </si>
  <si>
    <t xml:space="preserve">SBC 070665 </t>
  </si>
  <si>
    <t xml:space="preserve">SBC 070660 </t>
  </si>
  <si>
    <t xml:space="preserve">ORSE 12498 </t>
  </si>
  <si>
    <t xml:space="preserve">ORSE 721 </t>
  </si>
  <si>
    <t xml:space="preserve"> 070901 </t>
  </si>
  <si>
    <t xml:space="preserve">SBC 070901 </t>
  </si>
  <si>
    <t xml:space="preserve"> 070904 </t>
  </si>
  <si>
    <t xml:space="preserve">SBC 070904 </t>
  </si>
  <si>
    <t xml:space="preserve"> 070216 </t>
  </si>
  <si>
    <t xml:space="preserve">SBC 070216 </t>
  </si>
  <si>
    <t xml:space="preserve">CPOS/CDHU 69.20.340 </t>
  </si>
  <si>
    <t xml:space="preserve">ORSE 8733 </t>
  </si>
  <si>
    <t xml:space="preserve">ORSE 8732 </t>
  </si>
  <si>
    <t xml:space="preserve">ORSE 12313 </t>
  </si>
  <si>
    <t xml:space="preserve"> 12043 </t>
  </si>
  <si>
    <t xml:space="preserve">ORSE 12043 </t>
  </si>
  <si>
    <t xml:space="preserve"> 2451 </t>
  </si>
  <si>
    <t xml:space="preserve">ORSE 2451 </t>
  </si>
  <si>
    <t>CPU2424</t>
  </si>
  <si>
    <t>SIURB 17010074</t>
  </si>
  <si>
    <t>Utilizada composição de referência SIURB para mão de obra e insumo, bem como inclusão do insumo SBC 016202 para atendimento do projeto.</t>
  </si>
  <si>
    <t>CPU2425</t>
  </si>
  <si>
    <t>SBC 110271</t>
  </si>
  <si>
    <t>Utilziada composição de referência SBC para São Paulo com o coeficiente proporcional ao tamanho da porta.</t>
  </si>
  <si>
    <t>SBC (05/24), SBC (02/25), SBC (12/24), ORSE (12/24), SINAPI (01/25), SETOP (10/24), SICRO (10/24), IOPES (11/24), CPOS (11/24)</t>
  </si>
  <si>
    <t xml:space="preserve"> 1.1.1 </t>
  </si>
  <si>
    <t>ALUGUEL MENSAL DE CONTAINER</t>
  </si>
  <si>
    <t>UNXMÊS</t>
  </si>
  <si>
    <t xml:space="preserve"> 1.1.2</t>
  </si>
  <si>
    <t>C5208</t>
  </si>
  <si>
    <t>SEINFRA</t>
  </si>
  <si>
    <t xml:space="preserve">LOCAÇÃO DE BANHEIRO QUÍMICO - INCLUSO TRANSPORTE, INSTALAÇÃO E MANUTENÇÃO </t>
  </si>
  <si>
    <t>MÊS</t>
  </si>
  <si>
    <t xml:space="preserve"> 1.1.3</t>
  </si>
  <si>
    <t xml:space="preserve"> 1.1.4</t>
  </si>
  <si>
    <t xml:space="preserve"> 1.1.5</t>
  </si>
  <si>
    <t>MES</t>
  </si>
  <si>
    <t>ESCAVAÇÃO  ECARGA COM TRATOR DE ESTEIRAS COM LÂMINA E CARREGADEIRA, DE MATERIAL DE 1ª CATEGORIA OU DE JAZIDA – ACERTO TALUDE</t>
  </si>
  <si>
    <t>Totais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</si>
</sst>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-* #,##0.00_-;\-* #,##0.00_-;_-* \-??_-;_-@_-"/>
    <numFmt numFmtId="165" formatCode="_-* #,##0.0000000_-;\-* #,##0.0000000_-;_-* \-???????_-;_-@_-"/>
    <numFmt numFmtId="166" formatCode="[$R$-416]\ #,##0.00;[Red]\-[$R$-416]\ #,##0.00"/>
    <numFmt numFmtId="167" formatCode="d/m/yyyy"/>
    <numFmt numFmtId="168" formatCode="#,###.00"/>
    <numFmt numFmtId="169" formatCode="[$-416]mmmm\-yy"/>
    <numFmt numFmtId="170" formatCode="_-* #,##0.00_-;\-* #,##0.00_-;_-* \-??_-;_-@"/>
    <numFmt numFmtId="171" formatCode="_-&quot;R$ &quot;* #,##0.00_-;&quot;-R$ &quot;* #,##0.00_-;_-&quot;R$ &quot;* \-??_-;_-@"/>
    <numFmt numFmtId="172" formatCode="_-&quot;R$ &quot;* #,##0.00_-;&quot;-R$ &quot;* #,##0.00_-;_-&quot;R$ &quot;* \-??_-;_-@_-"/>
    <numFmt numFmtId="173" formatCode="&quot;R$ &quot;#,##0.00"/>
    <numFmt numFmtId="174" formatCode="#,##0.0000000"/>
    <numFmt numFmtId="175" formatCode="0.0000000"/>
  </numFmts>
  <fonts count="52">
    <font>
      <sz val="11"/>
      <color theme="1"/>
      <name val="Arial"/>
      <charset val="1"/>
    </font>
    <font>
      <sz val="11"/>
      <name val="Arial"/>
      <family val="1"/>
      <charset val="1"/>
    </font>
    <font>
      <sz val="11"/>
      <color theme="1"/>
      <name val="Arial"/>
      <family val="2"/>
      <charset val="1"/>
    </font>
    <font>
      <sz val="9"/>
      <color theme="1"/>
      <name val="Arial"/>
      <charset val="1"/>
    </font>
    <font>
      <b/>
      <sz val="12"/>
      <color theme="1"/>
      <name val="Arial"/>
      <charset val="1"/>
    </font>
    <font>
      <b/>
      <sz val="11"/>
      <color theme="1"/>
      <name val="Arial"/>
      <family val="2"/>
      <charset val="1"/>
    </font>
    <font>
      <b/>
      <sz val="9"/>
      <color theme="1"/>
      <name val="Arial"/>
      <family val="2"/>
      <charset val="1"/>
    </font>
    <font>
      <sz val="9"/>
      <color theme="1"/>
      <name val="Arial"/>
      <family val="2"/>
      <charset val="1"/>
    </font>
    <font>
      <b/>
      <sz val="9"/>
      <color theme="1"/>
      <name val="Arial"/>
      <charset val="1"/>
    </font>
    <font>
      <b/>
      <sz val="11"/>
      <color theme="1"/>
      <name val="Arial"/>
      <charset val="1"/>
    </font>
    <font>
      <b/>
      <sz val="10"/>
      <color theme="1"/>
      <name val="Arial"/>
      <family val="2"/>
      <charset val="1"/>
    </font>
    <font>
      <sz val="16"/>
      <color theme="1"/>
      <name val="Arial"/>
      <family val="2"/>
      <charset val="1"/>
    </font>
    <font>
      <b/>
      <sz val="17"/>
      <color theme="1"/>
      <name val="Arial"/>
      <family val="2"/>
      <charset val="1"/>
    </font>
    <font>
      <sz val="12"/>
      <color theme="1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2"/>
      <color theme="1"/>
      <name val="Arial"/>
      <family val="2"/>
      <charset val="1"/>
    </font>
    <font>
      <sz val="10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0"/>
      <name val="Arial"/>
      <family val="1"/>
      <charset val="1"/>
    </font>
    <font>
      <b/>
      <sz val="8"/>
      <name val="Arial"/>
      <family val="2"/>
      <charset val="1"/>
    </font>
    <font>
      <sz val="8"/>
      <color theme="1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Arial MT"/>
      <family val="2"/>
      <charset val="1"/>
    </font>
    <font>
      <b/>
      <sz val="8"/>
      <color theme="1"/>
      <name val="Arial"/>
      <charset val="1"/>
    </font>
    <font>
      <b/>
      <sz val="8"/>
      <color rgb="FF000000"/>
      <name val="Arial"/>
      <family val="2"/>
      <charset val="1"/>
    </font>
    <font>
      <b/>
      <sz val="8"/>
      <color theme="1"/>
      <name val="Arial"/>
      <family val="2"/>
      <charset val="1"/>
    </font>
    <font>
      <b/>
      <sz val="8"/>
      <name val="Arial MT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10"/>
      <color rgb="FF000000"/>
      <name val="Arial"/>
      <family val="2"/>
      <charset val="1"/>
    </font>
    <font>
      <b/>
      <sz val="14"/>
      <color theme="1"/>
      <name val="Arial"/>
      <family val="2"/>
      <charset val="1"/>
    </font>
    <font>
      <sz val="14"/>
      <color theme="1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  <font>
      <sz val="11"/>
      <name val="Arial"/>
      <charset val="1"/>
    </font>
    <font>
      <sz val="16"/>
      <name val="Arial"/>
      <family val="2"/>
      <charset val="1"/>
    </font>
    <font>
      <b/>
      <sz val="17"/>
      <name val="Arial"/>
      <family val="2"/>
      <charset val="1"/>
    </font>
    <font>
      <b/>
      <sz val="11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4"/>
      <color rgb="FFFFFFFF"/>
      <name val="Arial"/>
      <family val="2"/>
      <charset val="1"/>
    </font>
    <font>
      <b/>
      <sz val="10"/>
      <color theme="0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theme="1"/>
      <name val="Arial"/>
      <charset val="1"/>
    </font>
    <font>
      <sz val="8"/>
      <color theme="1"/>
      <name val="Arial"/>
      <charset val="1"/>
    </font>
    <font>
      <sz val="8"/>
      <color rgb="FF000000"/>
      <name val="Arial"/>
      <family val="1"/>
      <charset val="1"/>
    </font>
    <font>
      <b/>
      <sz val="8"/>
      <name val="Arial"/>
      <family val="1"/>
      <charset val="1"/>
    </font>
    <font>
      <sz val="8"/>
      <name val="Arial"/>
      <family val="1"/>
      <charset val="1"/>
    </font>
    <font>
      <sz val="11"/>
      <color theme="1"/>
      <name val="Arial"/>
      <charset val="1"/>
    </font>
  </fonts>
  <fills count="10">
    <fill>
      <patternFill patternType="none"/>
    </fill>
    <fill>
      <patternFill patternType="gray125"/>
    </fill>
    <fill>
      <patternFill patternType="solid">
        <fgColor rgb="FFE0E0E0"/>
        <bgColor rgb="FFD8D8D8"/>
      </patternFill>
    </fill>
    <fill>
      <patternFill patternType="solid">
        <fgColor rgb="FFFFFFFF"/>
        <bgColor rgb="FFF2F2F2"/>
      </patternFill>
    </fill>
    <fill>
      <patternFill patternType="solid">
        <fgColor rgb="FFDFF0D8"/>
        <bgColor rgb="FFEFEFEF"/>
      </patternFill>
    </fill>
    <fill>
      <patternFill patternType="solid">
        <fgColor rgb="FFEFEFEF"/>
        <bgColor rgb="FFF2F2F2"/>
      </patternFill>
    </fill>
    <fill>
      <patternFill patternType="solid">
        <fgColor rgb="FFD6D6D6"/>
        <bgColor rgb="FFD8D8D8"/>
      </patternFill>
    </fill>
    <fill>
      <patternFill patternType="solid">
        <fgColor rgb="FF151F3A"/>
        <bgColor rgb="FF003366"/>
      </patternFill>
    </fill>
    <fill>
      <patternFill patternType="solid">
        <fgColor rgb="FFF2F2F2"/>
        <bgColor rgb="FFEFEFEF"/>
      </patternFill>
    </fill>
    <fill>
      <patternFill patternType="solid">
        <fgColor theme="4" tint="-0.249977111117893"/>
        <bgColor rgb="FF008080"/>
      </patternFill>
    </fill>
  </fills>
  <borders count="3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0">
    <xf numFmtId="0" fontId="0" fillId="0" borderId="0"/>
    <xf numFmtId="9" fontId="51" fillId="0" borderId="0" applyBorder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51" fillId="0" borderId="0" applyBorder="0" applyProtection="0"/>
  </cellStyleXfs>
  <cellXfs count="505">
    <xf numFmtId="0" fontId="0" fillId="0" borderId="0" xfId="0"/>
    <xf numFmtId="0" fontId="23" fillId="0" borderId="12" xfId="0" applyFont="1" applyBorder="1" applyAlignment="1" applyProtection="1">
      <alignment horizontal="left" vertical="center" wrapText="1"/>
    </xf>
    <xf numFmtId="1" fontId="22" fillId="0" borderId="12" xfId="0" applyNumberFormat="1" applyFont="1" applyBorder="1" applyAlignment="1" applyProtection="1">
      <alignment horizontal="center" vertical="center" shrinkToFit="1"/>
    </xf>
    <xf numFmtId="0" fontId="4" fillId="2" borderId="0" xfId="0" applyFont="1" applyFill="1" applyBorder="1" applyAlignment="1" applyProtection="1">
      <alignment horizontal="center" vertical="center"/>
      <protection locked="0"/>
    </xf>
    <xf numFmtId="49" fontId="13" fillId="0" borderId="25" xfId="0" applyNumberFormat="1" applyFont="1" applyBorder="1" applyAlignment="1" applyProtection="1">
      <alignment horizontal="center" vertical="top"/>
    </xf>
    <xf numFmtId="49" fontId="16" fillId="0" borderId="25" xfId="0" applyNumberFormat="1" applyFont="1" applyBorder="1" applyAlignment="1" applyProtection="1">
      <alignment horizontal="center"/>
    </xf>
    <xf numFmtId="0" fontId="16" fillId="0" borderId="25" xfId="0" applyFont="1" applyBorder="1" applyAlignment="1" applyProtection="1">
      <alignment horizontal="center"/>
    </xf>
    <xf numFmtId="0" fontId="16" fillId="0" borderId="12" xfId="0" applyFont="1" applyBorder="1" applyAlignment="1" applyProtection="1">
      <alignment horizontal="left" vertical="center" wrapText="1"/>
    </xf>
    <xf numFmtId="0" fontId="12" fillId="0" borderId="1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</xf>
    <xf numFmtId="49" fontId="7" fillId="0" borderId="0" xfId="0" applyNumberFormat="1" applyFont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  <protection locked="0"/>
    </xf>
    <xf numFmtId="49" fontId="6" fillId="0" borderId="3" xfId="0" applyNumberFormat="1" applyFont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165" fontId="0" fillId="0" borderId="0" xfId="0" applyNumberFormat="1" applyAlignment="1" applyProtection="1">
      <alignment vertical="center"/>
    </xf>
    <xf numFmtId="0" fontId="0" fillId="0" borderId="0" xfId="0" applyAlignment="1" applyProtection="1"/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vertical="center"/>
      <protection locked="0"/>
    </xf>
    <xf numFmtId="10" fontId="0" fillId="0" borderId="0" xfId="0" applyNumberFormat="1" applyBorder="1" applyAlignment="1" applyProtection="1">
      <alignment horizontal="center" vertical="center"/>
      <protection locked="0"/>
    </xf>
    <xf numFmtId="167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0" xfId="0" applyFill="1" applyAlignment="1" applyProtection="1"/>
    <xf numFmtId="49" fontId="6" fillId="0" borderId="3" xfId="0" applyNumberFormat="1" applyFont="1" applyBorder="1" applyAlignment="1" applyProtection="1">
      <alignment vertical="center"/>
      <protection locked="0"/>
    </xf>
    <xf numFmtId="49" fontId="6" fillId="0" borderId="0" xfId="0" applyNumberFormat="1" applyFont="1" applyBorder="1" applyAlignment="1" applyProtection="1">
      <alignment vertical="center"/>
      <protection locked="0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 wrapText="1"/>
      <protection locked="0"/>
    </xf>
    <xf numFmtId="2" fontId="0" fillId="0" borderId="9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165" fontId="0" fillId="0" borderId="0" xfId="0" applyNumberFormat="1" applyAlignment="1" applyProtection="1">
      <alignment vertical="center" wrapText="1"/>
      <protection locked="0"/>
    </xf>
    <xf numFmtId="0" fontId="8" fillId="0" borderId="11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vertical="center" wrapText="1"/>
    </xf>
    <xf numFmtId="0" fontId="0" fillId="0" borderId="12" xfId="0" applyBorder="1" applyAlignment="1" applyProtection="1">
      <alignment horizontal="center" vertical="center"/>
    </xf>
    <xf numFmtId="2" fontId="0" fillId="0" borderId="12" xfId="0" applyNumberFormat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vertical="center" wrapText="1"/>
    </xf>
    <xf numFmtId="0" fontId="0" fillId="2" borderId="12" xfId="0" applyFill="1" applyBorder="1" applyAlignment="1" applyProtection="1">
      <alignment horizontal="center" vertical="center"/>
    </xf>
    <xf numFmtId="2" fontId="0" fillId="2" borderId="12" xfId="0" applyNumberFormat="1" applyFill="1" applyBorder="1" applyAlignment="1" applyProtection="1">
      <alignment horizontal="center" vertical="center"/>
    </xf>
    <xf numFmtId="4" fontId="5" fillId="2" borderId="12" xfId="0" applyNumberFormat="1" applyFont="1" applyFill="1" applyBorder="1" applyAlignment="1" applyProtection="1">
      <alignment horizontal="center" vertical="center"/>
    </xf>
    <xf numFmtId="10" fontId="5" fillId="2" borderId="13" xfId="1" applyNumberFormat="1" applyFon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165" fontId="0" fillId="2" borderId="0" xfId="0" applyNumberFormat="1" applyFill="1" applyAlignment="1" applyProtection="1">
      <alignment vertical="center"/>
    </xf>
    <xf numFmtId="10" fontId="0" fillId="0" borderId="13" xfId="1" applyNumberFormat="1" applyFont="1" applyBorder="1" applyAlignment="1" applyProtection="1">
      <alignment horizontal="center" vertical="center"/>
    </xf>
    <xf numFmtId="4" fontId="0" fillId="0" borderId="0" xfId="0" applyNumberFormat="1" applyAlignment="1" applyProtection="1">
      <alignment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vertical="center" wrapText="1"/>
    </xf>
    <xf numFmtId="4" fontId="0" fillId="0" borderId="12" xfId="0" applyNumberFormat="1" applyBorder="1" applyAlignment="1" applyProtection="1">
      <alignment horizontal="center" vertical="center"/>
    </xf>
    <xf numFmtId="4" fontId="0" fillId="2" borderId="12" xfId="0" applyNumberFormat="1" applyFill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vertical="center" wrapText="1"/>
    </xf>
    <xf numFmtId="0" fontId="6" fillId="0" borderId="12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left" vertical="center"/>
    </xf>
    <xf numFmtId="0" fontId="7" fillId="0" borderId="12" xfId="0" applyFont="1" applyBorder="1" applyAlignment="1" applyProtection="1">
      <alignment horizontal="center" vertical="center"/>
    </xf>
    <xf numFmtId="4" fontId="0" fillId="0" borderId="13" xfId="0" applyNumberForma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4" fontId="0" fillId="0" borderId="0" xfId="0" applyNumberFormat="1" applyBorder="1" applyAlignment="1" applyProtection="1">
      <alignment horizontal="center" vertical="center"/>
    </xf>
    <xf numFmtId="4" fontId="0" fillId="0" borderId="4" xfId="0" applyNumberFormat="1" applyBorder="1" applyAlignment="1" applyProtection="1">
      <alignment horizontal="center" vertical="center"/>
    </xf>
    <xf numFmtId="4" fontId="0" fillId="2" borderId="12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0" fillId="0" borderId="6" xfId="0" applyBorder="1" applyAlignment="1" applyProtection="1">
      <alignment horizontal="center" vertical="center"/>
    </xf>
    <xf numFmtId="4" fontId="0" fillId="0" borderId="6" xfId="0" applyNumberFormat="1" applyBorder="1" applyAlignment="1" applyProtection="1">
      <alignment horizontal="center" vertical="center"/>
    </xf>
    <xf numFmtId="4" fontId="0" fillId="0" borderId="7" xfId="0" applyNumberFormat="1" applyBorder="1" applyAlignment="1" applyProtection="1">
      <alignment horizontal="center" vertical="center"/>
    </xf>
    <xf numFmtId="4" fontId="0" fillId="0" borderId="0" xfId="0" applyNumberFormat="1" applyAlignment="1" applyProtection="1">
      <alignment horizontal="center" vertical="center"/>
    </xf>
    <xf numFmtId="168" fontId="0" fillId="0" borderId="0" xfId="0" applyNumberFormat="1" applyAlignment="1" applyProtection="1">
      <alignment horizontal="center" vertical="center"/>
    </xf>
    <xf numFmtId="168" fontId="0" fillId="0" borderId="0" xfId="0" applyNumberFormat="1" applyAlignment="1" applyProtection="1">
      <alignment vertical="center"/>
    </xf>
    <xf numFmtId="0" fontId="2" fillId="0" borderId="0" xfId="0" applyFont="1" applyAlignment="1" applyProtection="1"/>
    <xf numFmtId="0" fontId="10" fillId="0" borderId="0" xfId="0" applyFont="1" applyAlignment="1" applyProtection="1">
      <alignment horizontal="center" vertical="center"/>
    </xf>
    <xf numFmtId="0" fontId="11" fillId="0" borderId="0" xfId="0" applyFont="1" applyAlignment="1" applyProtection="1"/>
    <xf numFmtId="0" fontId="13" fillId="0" borderId="0" xfId="0" applyFont="1" applyAlignment="1" applyProtection="1">
      <alignment horizontal="center" vertical="center"/>
    </xf>
    <xf numFmtId="0" fontId="14" fillId="0" borderId="14" xfId="0" applyFont="1" applyBorder="1" applyAlignment="1" applyProtection="1">
      <alignment horizontal="left" vertical="center"/>
    </xf>
    <xf numFmtId="0" fontId="5" fillId="0" borderId="15" xfId="0" applyFont="1" applyBorder="1" applyAlignment="1" applyProtection="1">
      <alignment vertical="center"/>
    </xf>
    <xf numFmtId="0" fontId="5" fillId="0" borderId="16" xfId="0" applyFont="1" applyBorder="1" applyAlignment="1" applyProtection="1">
      <alignment vertical="center"/>
    </xf>
    <xf numFmtId="49" fontId="15" fillId="0" borderId="17" xfId="0" applyNumberFormat="1" applyFont="1" applyBorder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5" fillId="0" borderId="18" xfId="0" applyFont="1" applyBorder="1" applyAlignment="1" applyProtection="1">
      <alignment vertical="center"/>
    </xf>
    <xf numFmtId="0" fontId="2" fillId="0" borderId="17" xfId="0" applyFont="1" applyBorder="1" applyAlignment="1" applyProtection="1">
      <alignment horizontal="left" vertical="center"/>
    </xf>
    <xf numFmtId="0" fontId="14" fillId="0" borderId="17" xfId="0" applyFont="1" applyBorder="1" applyAlignment="1" applyProtection="1">
      <alignment horizontal="left" vertical="center"/>
    </xf>
    <xf numFmtId="0" fontId="15" fillId="0" borderId="17" xfId="0" applyFont="1" applyBorder="1" applyAlignment="1" applyProtection="1">
      <alignment vertical="center"/>
    </xf>
    <xf numFmtId="17" fontId="2" fillId="0" borderId="0" xfId="0" applyNumberFormat="1" applyFont="1" applyAlignment="1" applyProtection="1"/>
    <xf numFmtId="0" fontId="2" fillId="0" borderId="0" xfId="0" applyFont="1" applyBorder="1" applyAlignment="1" applyProtection="1"/>
    <xf numFmtId="0" fontId="2" fillId="0" borderId="19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/>
    </xf>
    <xf numFmtId="0" fontId="5" fillId="0" borderId="21" xfId="0" applyFont="1" applyBorder="1" applyAlignment="1" applyProtection="1">
      <alignment vertical="center"/>
    </xf>
    <xf numFmtId="0" fontId="13" fillId="0" borderId="22" xfId="0" applyFont="1" applyBorder="1" applyAlignment="1" applyProtection="1">
      <alignment horizontal="left" vertical="center"/>
    </xf>
    <xf numFmtId="0" fontId="13" fillId="0" borderId="22" xfId="0" applyFont="1" applyBorder="1" applyAlignment="1" applyProtection="1">
      <alignment horizontal="center" vertical="center"/>
    </xf>
    <xf numFmtId="0" fontId="16" fillId="0" borderId="22" xfId="0" applyFont="1" applyBorder="1" applyAlignment="1" applyProtection="1">
      <alignment vertical="center"/>
    </xf>
    <xf numFmtId="0" fontId="13" fillId="0" borderId="12" xfId="0" applyFont="1" applyBorder="1" applyAlignment="1" applyProtection="1">
      <alignment horizontal="right" vertical="center"/>
    </xf>
    <xf numFmtId="49" fontId="16" fillId="0" borderId="14" xfId="0" applyNumberFormat="1" applyFont="1" applyBorder="1" applyAlignment="1" applyProtection="1">
      <alignment vertical="center"/>
    </xf>
    <xf numFmtId="49" fontId="16" fillId="0" borderId="15" xfId="0" applyNumberFormat="1" applyFont="1" applyBorder="1" applyAlignment="1" applyProtection="1">
      <alignment vertical="center"/>
    </xf>
    <xf numFmtId="49" fontId="16" fillId="0" borderId="16" xfId="0" applyNumberFormat="1" applyFont="1" applyBorder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49" fontId="18" fillId="0" borderId="14" xfId="0" applyNumberFormat="1" applyFont="1" applyBorder="1" applyAlignment="1" applyProtection="1">
      <alignment vertical="center"/>
    </xf>
    <xf numFmtId="0" fontId="19" fillId="3" borderId="0" xfId="0" applyFont="1" applyFill="1" applyAlignment="1" applyProtection="1">
      <alignment vertical="top" wrapText="1"/>
    </xf>
    <xf numFmtId="169" fontId="18" fillId="0" borderId="23" xfId="0" applyNumberFormat="1" applyFont="1" applyBorder="1" applyAlignment="1" applyProtection="1">
      <alignment horizontal="left" vertical="center"/>
    </xf>
    <xf numFmtId="49" fontId="16" fillId="0" borderId="22" xfId="0" applyNumberFormat="1" applyFont="1" applyBorder="1" applyAlignment="1" applyProtection="1">
      <alignment vertical="center"/>
    </xf>
    <xf numFmtId="49" fontId="16" fillId="0" borderId="24" xfId="0" applyNumberFormat="1" applyFont="1" applyBorder="1" applyAlignment="1" applyProtection="1">
      <alignment vertical="center"/>
    </xf>
    <xf numFmtId="10" fontId="18" fillId="0" borderId="23" xfId="0" applyNumberFormat="1" applyFont="1" applyBorder="1" applyAlignment="1" applyProtection="1">
      <alignment horizontal="left" vertical="center"/>
    </xf>
    <xf numFmtId="4" fontId="18" fillId="0" borderId="23" xfId="0" applyNumberFormat="1" applyFont="1" applyBorder="1" applyAlignment="1" applyProtection="1">
      <alignment horizontal="left" vertical="center"/>
    </xf>
    <xf numFmtId="49" fontId="18" fillId="0" borderId="23" xfId="0" applyNumberFormat="1" applyFont="1" applyBorder="1" applyAlignment="1" applyProtection="1">
      <alignment vertical="center"/>
    </xf>
    <xf numFmtId="49" fontId="16" fillId="0" borderId="23" xfId="0" applyNumberFormat="1" applyFont="1" applyBorder="1" applyAlignment="1" applyProtection="1">
      <alignment vertical="center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Alignment="1" applyProtection="1">
      <alignment horizontal="right" vertical="center"/>
    </xf>
    <xf numFmtId="49" fontId="16" fillId="0" borderId="0" xfId="0" applyNumberFormat="1" applyFont="1" applyAlignment="1" applyProtection="1">
      <alignment vertical="center"/>
    </xf>
    <xf numFmtId="0" fontId="16" fillId="0" borderId="14" xfId="0" applyFont="1" applyBorder="1" applyAlignment="1" applyProtection="1">
      <alignment horizontal="center" vertical="center"/>
    </xf>
    <xf numFmtId="49" fontId="16" fillId="0" borderId="15" xfId="0" applyNumberFormat="1" applyFont="1" applyBorder="1" applyAlignment="1" applyProtection="1">
      <alignment wrapText="1"/>
    </xf>
    <xf numFmtId="0" fontId="16" fillId="0" borderId="15" xfId="0" applyFont="1" applyBorder="1" applyAlignment="1" applyProtection="1"/>
    <xf numFmtId="0" fontId="16" fillId="0" borderId="16" xfId="0" applyFont="1" applyBorder="1" applyAlignment="1" applyProtection="1"/>
    <xf numFmtId="0" fontId="16" fillId="0" borderId="17" xfId="0" applyFont="1" applyBorder="1" applyAlignment="1" applyProtection="1"/>
    <xf numFmtId="0" fontId="16" fillId="0" borderId="0" xfId="0" applyFont="1" applyAlignment="1" applyProtection="1"/>
    <xf numFmtId="0" fontId="16" fillId="0" borderId="18" xfId="0" applyFont="1" applyBorder="1" applyAlignment="1" applyProtection="1"/>
    <xf numFmtId="0" fontId="16" fillId="0" borderId="19" xfId="0" applyFont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4" fontId="2" fillId="0" borderId="0" xfId="0" applyNumberFormat="1" applyFont="1" applyAlignment="1" applyProtection="1"/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167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20" fillId="2" borderId="12" xfId="0" applyFont="1" applyFill="1" applyBorder="1" applyAlignment="1" applyProtection="1">
      <alignment horizontal="center" vertical="center" wrapText="1"/>
    </xf>
    <xf numFmtId="0" fontId="21" fillId="2" borderId="0" xfId="0" applyFont="1" applyFill="1" applyAlignment="1" applyProtection="1">
      <alignment horizontal="center" vertical="center"/>
    </xf>
    <xf numFmtId="10" fontId="22" fillId="0" borderId="12" xfId="0" applyNumberFormat="1" applyFont="1" applyBorder="1" applyAlignment="1" applyProtection="1">
      <alignment horizontal="center" vertical="center" shrinkToFit="1"/>
    </xf>
    <xf numFmtId="10" fontId="22" fillId="0" borderId="12" xfId="0" applyNumberFormat="1" applyFont="1" applyBorder="1" applyAlignment="1" applyProtection="1">
      <alignment horizontal="center" vertical="center" wrapText="1" shrinkToFit="1"/>
    </xf>
    <xf numFmtId="10" fontId="21" fillId="0" borderId="12" xfId="0" applyNumberFormat="1" applyFont="1" applyBorder="1" applyAlignment="1" applyProtection="1">
      <alignment horizontal="center" vertical="center" wrapText="1"/>
    </xf>
    <xf numFmtId="10" fontId="23" fillId="0" borderId="12" xfId="0" applyNumberFormat="1" applyFont="1" applyBorder="1" applyAlignment="1" applyProtection="1">
      <alignment horizontal="center" vertical="center" wrapText="1"/>
    </xf>
    <xf numFmtId="168" fontId="22" fillId="0" borderId="12" xfId="0" applyNumberFormat="1" applyFont="1" applyBorder="1" applyAlignment="1" applyProtection="1">
      <alignment horizontal="center" vertical="center" shrinkToFit="1"/>
    </xf>
    <xf numFmtId="168" fontId="23" fillId="0" borderId="12" xfId="0" applyNumberFormat="1" applyFont="1" applyBorder="1" applyAlignment="1" applyProtection="1">
      <alignment horizontal="center" vertical="center" wrapText="1"/>
    </xf>
    <xf numFmtId="168" fontId="21" fillId="0" borderId="12" xfId="0" applyNumberFormat="1" applyFont="1" applyBorder="1" applyAlignment="1" applyProtection="1">
      <alignment horizontal="center" vertical="center" wrapText="1"/>
    </xf>
    <xf numFmtId="10" fontId="22" fillId="2" borderId="12" xfId="0" applyNumberFormat="1" applyFont="1" applyFill="1" applyBorder="1" applyAlignment="1" applyProtection="1">
      <alignment horizontal="center" vertical="center" shrinkToFit="1"/>
    </xf>
    <xf numFmtId="10" fontId="22" fillId="2" borderId="12" xfId="0" applyNumberFormat="1" applyFont="1" applyFill="1" applyBorder="1" applyAlignment="1" applyProtection="1">
      <alignment horizontal="center" vertical="center" wrapText="1" shrinkToFit="1"/>
    </xf>
    <xf numFmtId="10" fontId="21" fillId="2" borderId="12" xfId="0" applyNumberFormat="1" applyFont="1" applyFill="1" applyBorder="1" applyAlignment="1" applyProtection="1">
      <alignment horizontal="center" vertical="center" wrapText="1"/>
    </xf>
    <xf numFmtId="10" fontId="23" fillId="2" borderId="12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vertical="center"/>
    </xf>
    <xf numFmtId="168" fontId="22" fillId="2" borderId="12" xfId="0" applyNumberFormat="1" applyFont="1" applyFill="1" applyBorder="1" applyAlignment="1" applyProtection="1">
      <alignment horizontal="center" vertical="center" shrinkToFit="1"/>
    </xf>
    <xf numFmtId="168" fontId="23" fillId="2" borderId="12" xfId="0" applyNumberFormat="1" applyFont="1" applyFill="1" applyBorder="1" applyAlignment="1" applyProtection="1">
      <alignment horizontal="center" vertical="center" wrapText="1"/>
    </xf>
    <xf numFmtId="168" fontId="21" fillId="2" borderId="12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 applyProtection="1"/>
    <xf numFmtId="0" fontId="9" fillId="2" borderId="0" xfId="0" applyFont="1" applyFill="1" applyAlignment="1" applyProtection="1"/>
    <xf numFmtId="0" fontId="7" fillId="0" borderId="12" xfId="0" applyFont="1" applyBorder="1" applyAlignment="1" applyProtection="1">
      <alignment vertical="center"/>
    </xf>
    <xf numFmtId="10" fontId="25" fillId="2" borderId="12" xfId="0" applyNumberFormat="1" applyFont="1" applyFill="1" applyBorder="1" applyAlignment="1" applyProtection="1">
      <alignment horizontal="center" vertical="center" shrinkToFit="1"/>
    </xf>
    <xf numFmtId="10" fontId="26" fillId="2" borderId="12" xfId="0" applyNumberFormat="1" applyFont="1" applyFill="1" applyBorder="1" applyAlignment="1" applyProtection="1">
      <alignment horizontal="center" vertical="center" wrapText="1"/>
    </xf>
    <xf numFmtId="10" fontId="27" fillId="2" borderId="12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vertical="center"/>
    </xf>
    <xf numFmtId="168" fontId="25" fillId="2" borderId="12" xfId="0" applyNumberFormat="1" applyFont="1" applyFill="1" applyBorder="1" applyAlignment="1" applyProtection="1">
      <alignment horizontal="center" vertical="center" shrinkToFit="1"/>
    </xf>
    <xf numFmtId="168" fontId="27" fillId="2" borderId="12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170" fontId="2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170" fontId="11" fillId="0" borderId="0" xfId="0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170" fontId="13" fillId="0" borderId="0" xfId="0" applyNumberFormat="1" applyFont="1" applyAlignment="1" applyProtection="1">
      <alignment vertical="center"/>
    </xf>
    <xf numFmtId="0" fontId="5" fillId="0" borderId="14" xfId="0" applyFont="1" applyBorder="1" applyAlignment="1" applyProtection="1">
      <alignment horizontal="left" vertical="center"/>
    </xf>
    <xf numFmtId="0" fontId="2" fillId="0" borderId="15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left" vertical="center"/>
    </xf>
    <xf numFmtId="0" fontId="5" fillId="0" borderId="16" xfId="0" applyFont="1" applyBorder="1" applyAlignment="1" applyProtection="1">
      <alignment horizontal="left" vertical="center"/>
    </xf>
    <xf numFmtId="49" fontId="2" fillId="0" borderId="17" xfId="0" applyNumberFormat="1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left" vertical="center" wrapText="1"/>
    </xf>
    <xf numFmtId="49" fontId="2" fillId="0" borderId="18" xfId="0" applyNumberFormat="1" applyFont="1" applyBorder="1" applyAlignment="1" applyProtection="1">
      <alignment horizontal="left" vertical="center"/>
    </xf>
    <xf numFmtId="0" fontId="2" fillId="0" borderId="17" xfId="0" applyFont="1" applyBorder="1" applyAlignment="1" applyProtection="1">
      <alignment vertical="center"/>
    </xf>
    <xf numFmtId="0" fontId="2" fillId="0" borderId="18" xfId="0" applyFont="1" applyBorder="1" applyAlignment="1" applyProtection="1">
      <alignment horizontal="left" vertical="center"/>
    </xf>
    <xf numFmtId="0" fontId="5" fillId="0" borderId="17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28" fillId="2" borderId="12" xfId="0" applyFont="1" applyFill="1" applyBorder="1" applyAlignment="1" applyProtection="1">
      <alignment horizontal="center" vertical="center"/>
    </xf>
    <xf numFmtId="0" fontId="28" fillId="2" borderId="24" xfId="0" applyFont="1" applyFill="1" applyBorder="1" applyAlignment="1" applyProtection="1">
      <alignment horizontal="center" vertical="center"/>
    </xf>
    <xf numFmtId="0" fontId="28" fillId="2" borderId="12" xfId="0" applyFont="1" applyFill="1" applyBorder="1" applyAlignment="1" applyProtection="1">
      <alignment horizontal="center" vertical="center" wrapText="1"/>
    </xf>
    <xf numFmtId="10" fontId="28" fillId="2" borderId="12" xfId="0" applyNumberFormat="1" applyFont="1" applyFill="1" applyBorder="1" applyAlignment="1" applyProtection="1">
      <alignment horizontal="center" vertical="center"/>
    </xf>
    <xf numFmtId="171" fontId="13" fillId="0" borderId="0" xfId="0" applyNumberFormat="1" applyFont="1" applyAlignment="1" applyProtection="1">
      <alignment horizontal="center" vertical="center"/>
    </xf>
    <xf numFmtId="0" fontId="16" fillId="3" borderId="22" xfId="0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horizontal="center" vertical="center"/>
    </xf>
    <xf numFmtId="0" fontId="18" fillId="0" borderId="23" xfId="0" applyFont="1" applyBorder="1" applyAlignment="1" applyProtection="1">
      <alignment horizontal="center" vertical="center"/>
    </xf>
    <xf numFmtId="0" fontId="16" fillId="0" borderId="23" xfId="0" applyFont="1" applyBorder="1" applyAlignment="1" applyProtection="1">
      <alignment horizontal="left" vertical="center" wrapText="1"/>
    </xf>
    <xf numFmtId="171" fontId="16" fillId="0" borderId="24" xfId="0" applyNumberFormat="1" applyFont="1" applyBorder="1" applyAlignment="1" applyProtection="1">
      <alignment horizontal="center" vertical="center"/>
    </xf>
    <xf numFmtId="10" fontId="16" fillId="0" borderId="12" xfId="0" applyNumberFormat="1" applyFont="1" applyBorder="1" applyAlignment="1" applyProtection="1">
      <alignment horizontal="center" vertical="center"/>
    </xf>
    <xf numFmtId="172" fontId="29" fillId="0" borderId="0" xfId="0" applyNumberFormat="1" applyFont="1" applyAlignment="1" applyProtection="1">
      <alignment vertical="center"/>
    </xf>
    <xf numFmtId="172" fontId="13" fillId="0" borderId="0" xfId="0" applyNumberFormat="1" applyFont="1" applyAlignment="1" applyProtection="1">
      <alignment vertical="center"/>
    </xf>
    <xf numFmtId="0" fontId="16" fillId="3" borderId="20" xfId="0" applyFont="1" applyFill="1" applyBorder="1" applyAlignment="1" applyProtection="1">
      <alignment horizontal="center" vertical="center"/>
    </xf>
    <xf numFmtId="171" fontId="28" fillId="2" borderId="12" xfId="0" applyNumberFormat="1" applyFont="1" applyFill="1" applyBorder="1" applyAlignment="1" applyProtection="1">
      <alignment horizontal="center" vertical="center"/>
    </xf>
    <xf numFmtId="171" fontId="2" fillId="0" borderId="0" xfId="0" applyNumberFormat="1" applyFont="1" applyAlignment="1" applyProtection="1"/>
    <xf numFmtId="172" fontId="2" fillId="0" borderId="0" xfId="0" applyNumberFormat="1" applyFont="1" applyAlignment="1" applyProtection="1"/>
    <xf numFmtId="0" fontId="10" fillId="0" borderId="14" xfId="0" applyFont="1" applyBorder="1" applyAlignment="1" applyProtection="1">
      <alignment horizontal="left" vertical="center"/>
    </xf>
    <xf numFmtId="0" fontId="13" fillId="0" borderId="15" xfId="0" applyFont="1" applyBorder="1" applyAlignment="1" applyProtection="1">
      <alignment horizontal="center" vertical="center"/>
    </xf>
    <xf numFmtId="0" fontId="13" fillId="0" borderId="16" xfId="0" applyFont="1" applyBorder="1" applyAlignment="1" applyProtection="1">
      <alignment horizontal="center" vertical="center"/>
    </xf>
    <xf numFmtId="171" fontId="13" fillId="0" borderId="0" xfId="0" applyNumberFormat="1" applyFont="1" applyAlignment="1" applyProtection="1">
      <alignment vertical="center"/>
    </xf>
    <xf numFmtId="0" fontId="16" fillId="0" borderId="14" xfId="0" applyFont="1" applyBorder="1" applyAlignment="1" applyProtection="1">
      <alignment vertical="center"/>
    </xf>
    <xf numFmtId="0" fontId="16" fillId="0" borderId="15" xfId="0" applyFont="1" applyBorder="1" applyAlignment="1" applyProtection="1">
      <alignment vertical="center"/>
    </xf>
    <xf numFmtId="0" fontId="16" fillId="0" borderId="16" xfId="0" applyFont="1" applyBorder="1" applyAlignment="1" applyProtection="1">
      <alignment vertical="center"/>
    </xf>
    <xf numFmtId="0" fontId="16" fillId="0" borderId="17" xfId="0" applyFont="1" applyBorder="1" applyAlignment="1" applyProtection="1">
      <alignment vertical="center"/>
    </xf>
    <xf numFmtId="0" fontId="16" fillId="0" borderId="18" xfId="0" applyFont="1" applyBorder="1" applyAlignment="1" applyProtection="1">
      <alignment vertical="center"/>
    </xf>
    <xf numFmtId="0" fontId="13" fillId="0" borderId="19" xfId="0" applyFont="1" applyBorder="1" applyAlignment="1" applyProtection="1">
      <alignment horizontal="center" vertical="center"/>
    </xf>
    <xf numFmtId="171" fontId="31" fillId="0" borderId="0" xfId="0" applyNumberFormat="1" applyFont="1" applyAlignment="1" applyProtection="1">
      <alignment horizontal="center" vertical="center"/>
    </xf>
    <xf numFmtId="0" fontId="32" fillId="0" borderId="0" xfId="0" applyFont="1" applyAlignment="1" applyProtection="1">
      <alignment horizontal="center" vertical="center"/>
    </xf>
    <xf numFmtId="0" fontId="13" fillId="3" borderId="0" xfId="0" applyFont="1" applyFill="1" applyBorder="1" applyAlignment="1" applyProtection="1">
      <alignment horizontal="center" vertical="center"/>
    </xf>
    <xf numFmtId="49" fontId="13" fillId="0" borderId="0" xfId="0" applyNumberFormat="1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 wrapText="1"/>
    </xf>
    <xf numFmtId="4" fontId="13" fillId="0" borderId="0" xfId="0" applyNumberFormat="1" applyFont="1" applyAlignment="1" applyProtection="1">
      <alignment horizontal="center" vertical="center"/>
    </xf>
    <xf numFmtId="173" fontId="13" fillId="0" borderId="0" xfId="0" applyNumberFormat="1" applyFont="1" applyAlignment="1" applyProtection="1">
      <alignment horizontal="center" vertical="center"/>
    </xf>
    <xf numFmtId="170" fontId="13" fillId="0" borderId="0" xfId="0" applyNumberFormat="1" applyFont="1" applyAlignment="1" applyProtection="1">
      <alignment horizontal="center" vertical="center"/>
    </xf>
    <xf numFmtId="10" fontId="13" fillId="0" borderId="0" xfId="0" applyNumberFormat="1" applyFont="1" applyAlignment="1" applyProtection="1">
      <alignment horizontal="center" vertical="center"/>
    </xf>
    <xf numFmtId="4" fontId="33" fillId="0" borderId="0" xfId="0" applyNumberFormat="1" applyFont="1" applyAlignment="1" applyProtection="1">
      <alignment horizontal="center" vertical="center"/>
    </xf>
    <xf numFmtId="49" fontId="5" fillId="0" borderId="14" xfId="0" applyNumberFormat="1" applyFont="1" applyBorder="1" applyAlignment="1" applyProtection="1">
      <alignment horizontal="left" vertical="center"/>
    </xf>
    <xf numFmtId="0" fontId="5" fillId="0" borderId="15" xfId="0" applyFont="1" applyBorder="1" applyAlignment="1" applyProtection="1">
      <alignment vertical="center" wrapText="1"/>
    </xf>
    <xf numFmtId="170" fontId="5" fillId="0" borderId="15" xfId="0" applyNumberFormat="1" applyFont="1" applyBorder="1" applyAlignment="1" applyProtection="1">
      <alignment vertical="center"/>
    </xf>
    <xf numFmtId="0" fontId="2" fillId="0" borderId="1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 wrapText="1"/>
    </xf>
    <xf numFmtId="10" fontId="2" fillId="0" borderId="0" xfId="0" applyNumberFormat="1" applyFont="1" applyAlignment="1" applyProtection="1">
      <alignment horizontal="left" vertical="center"/>
    </xf>
    <xf numFmtId="4" fontId="2" fillId="0" borderId="0" xfId="0" applyNumberFormat="1" applyFont="1" applyAlignment="1" applyProtection="1">
      <alignment vertical="center"/>
    </xf>
    <xf numFmtId="170" fontId="5" fillId="0" borderId="0" xfId="0" applyNumberFormat="1" applyFont="1" applyAlignment="1" applyProtection="1">
      <alignment vertical="center"/>
    </xf>
    <xf numFmtId="0" fontId="2" fillId="0" borderId="18" xfId="0" applyFont="1" applyBorder="1" applyAlignment="1" applyProtection="1">
      <alignment vertical="center"/>
    </xf>
    <xf numFmtId="4" fontId="5" fillId="0" borderId="0" xfId="0" applyNumberFormat="1" applyFont="1" applyAlignment="1" applyProtection="1">
      <alignment vertical="center"/>
    </xf>
    <xf numFmtId="49" fontId="2" fillId="0" borderId="17" xfId="0" applyNumberFormat="1" applyFont="1" applyBorder="1" applyAlignment="1" applyProtection="1">
      <alignment vertical="center"/>
    </xf>
    <xf numFmtId="49" fontId="2" fillId="0" borderId="0" xfId="0" applyNumberFormat="1" applyFont="1" applyAlignment="1" applyProtection="1">
      <alignment vertical="center"/>
    </xf>
    <xf numFmtId="49" fontId="5" fillId="0" borderId="18" xfId="0" applyNumberFormat="1" applyFont="1" applyBorder="1" applyAlignment="1" applyProtection="1">
      <alignment vertical="center"/>
    </xf>
    <xf numFmtId="49" fontId="2" fillId="0" borderId="19" xfId="0" applyNumberFormat="1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 wrapText="1"/>
    </xf>
    <xf numFmtId="170" fontId="5" fillId="0" borderId="20" xfId="0" applyNumberFormat="1" applyFont="1" applyBorder="1" applyAlignment="1" applyProtection="1">
      <alignment vertical="center"/>
    </xf>
    <xf numFmtId="0" fontId="2" fillId="0" borderId="20" xfId="0" applyFont="1" applyBorder="1" applyAlignment="1" applyProtection="1">
      <alignment vertical="center"/>
    </xf>
    <xf numFmtId="49" fontId="2" fillId="0" borderId="21" xfId="0" applyNumberFormat="1" applyFont="1" applyBorder="1" applyAlignment="1" applyProtection="1">
      <alignment vertical="center"/>
    </xf>
    <xf numFmtId="0" fontId="13" fillId="0" borderId="0" xfId="0" applyFont="1" applyAlignment="1" applyProtection="1">
      <alignment vertical="center" wrapText="1"/>
    </xf>
    <xf numFmtId="4" fontId="13" fillId="0" borderId="0" xfId="0" applyNumberFormat="1" applyFont="1" applyAlignment="1" applyProtection="1">
      <alignment vertical="center"/>
    </xf>
    <xf numFmtId="0" fontId="13" fillId="3" borderId="0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left" vertical="center" wrapText="1"/>
    </xf>
    <xf numFmtId="0" fontId="5" fillId="3" borderId="12" xfId="0" applyFont="1" applyFill="1" applyBorder="1" applyAlignment="1" applyProtection="1">
      <alignment horizontal="right" vertical="center" wrapText="1"/>
    </xf>
    <xf numFmtId="0" fontId="34" fillId="0" borderId="24" xfId="0" applyFont="1" applyBorder="1" applyAlignment="1" applyProtection="1"/>
    <xf numFmtId="0" fontId="5" fillId="3" borderId="12" xfId="0" applyFont="1" applyFill="1" applyBorder="1" applyAlignment="1" applyProtection="1">
      <alignment horizontal="center" vertical="center" wrapText="1"/>
    </xf>
    <xf numFmtId="49" fontId="16" fillId="3" borderId="20" xfId="0" applyNumberFormat="1" applyFont="1" applyFill="1" applyBorder="1" applyAlignment="1" applyProtection="1">
      <alignment horizontal="center" vertical="center" wrapText="1"/>
    </xf>
    <xf numFmtId="0" fontId="16" fillId="3" borderId="20" xfId="0" applyFont="1" applyFill="1" applyBorder="1" applyAlignment="1" applyProtection="1">
      <alignment horizontal="center" vertical="center" wrapText="1"/>
    </xf>
    <xf numFmtId="4" fontId="16" fillId="0" borderId="20" xfId="0" applyNumberFormat="1" applyFont="1" applyBorder="1" applyAlignment="1" applyProtection="1">
      <alignment horizontal="center" vertical="center" wrapText="1"/>
    </xf>
    <xf numFmtId="170" fontId="16" fillId="3" borderId="20" xfId="0" applyNumberFormat="1" applyFont="1" applyFill="1" applyBorder="1" applyAlignment="1" applyProtection="1">
      <alignment horizontal="center" vertical="center" wrapText="1"/>
    </xf>
    <xf numFmtId="173" fontId="16" fillId="3" borderId="20" xfId="0" applyNumberFormat="1" applyFont="1" applyFill="1" applyBorder="1" applyAlignment="1" applyProtection="1">
      <alignment horizontal="center" vertical="center" wrapText="1"/>
    </xf>
    <xf numFmtId="0" fontId="35" fillId="3" borderId="26" xfId="0" applyFont="1" applyFill="1" applyBorder="1" applyAlignment="1" applyProtection="1">
      <alignment horizontal="left" vertical="top" wrapText="1"/>
    </xf>
    <xf numFmtId="0" fontId="35" fillId="3" borderId="26" xfId="0" applyFont="1" applyFill="1" applyBorder="1" applyAlignment="1" applyProtection="1">
      <alignment horizontal="right" vertical="top" wrapText="1"/>
    </xf>
    <xf numFmtId="0" fontId="35" fillId="3" borderId="26" xfId="0" applyFont="1" applyFill="1" applyBorder="1" applyAlignment="1" applyProtection="1">
      <alignment horizontal="center" vertical="top" wrapText="1"/>
    </xf>
    <xf numFmtId="0" fontId="36" fillId="4" borderId="26" xfId="0" applyFont="1" applyFill="1" applyBorder="1" applyAlignment="1" applyProtection="1">
      <alignment horizontal="left" vertical="top" wrapText="1"/>
    </xf>
    <xf numFmtId="0" fontId="36" fillId="4" borderId="26" xfId="0" applyFont="1" applyFill="1" applyBorder="1" applyAlignment="1" applyProtection="1">
      <alignment horizontal="right" vertical="top" wrapText="1"/>
    </xf>
    <xf numFmtId="0" fontId="36" fillId="4" borderId="26" xfId="0" applyFont="1" applyFill="1" applyBorder="1" applyAlignment="1" applyProtection="1">
      <alignment horizontal="center" vertical="top" wrapText="1"/>
    </xf>
    <xf numFmtId="174" fontId="36" fillId="4" borderId="26" xfId="0" applyNumberFormat="1" applyFont="1" applyFill="1" applyBorder="1" applyAlignment="1" applyProtection="1">
      <alignment horizontal="right" vertical="top" wrapText="1"/>
    </xf>
    <xf numFmtId="4" fontId="36" fillId="4" borderId="26" xfId="0" applyNumberFormat="1" applyFont="1" applyFill="1" applyBorder="1" applyAlignment="1" applyProtection="1">
      <alignment horizontal="right" vertical="top" wrapText="1"/>
    </xf>
    <xf numFmtId="0" fontId="37" fillId="5" borderId="26" xfId="0" applyFont="1" applyFill="1" applyBorder="1" applyAlignment="1" applyProtection="1">
      <alignment horizontal="left" vertical="top" wrapText="1"/>
    </xf>
    <xf numFmtId="0" fontId="37" fillId="5" borderId="26" xfId="0" applyFont="1" applyFill="1" applyBorder="1" applyAlignment="1" applyProtection="1">
      <alignment horizontal="right" vertical="top" wrapText="1"/>
    </xf>
    <xf numFmtId="0" fontId="37" fillId="5" borderId="26" xfId="0" applyFont="1" applyFill="1" applyBorder="1" applyAlignment="1" applyProtection="1">
      <alignment horizontal="center" vertical="top" wrapText="1"/>
    </xf>
    <xf numFmtId="174" fontId="37" fillId="5" borderId="26" xfId="0" applyNumberFormat="1" applyFont="1" applyFill="1" applyBorder="1" applyAlignment="1" applyProtection="1">
      <alignment horizontal="right" vertical="top" wrapText="1"/>
    </xf>
    <xf numFmtId="4" fontId="37" fillId="5" borderId="26" xfId="0" applyNumberFormat="1" applyFont="1" applyFill="1" applyBorder="1" applyAlignment="1" applyProtection="1">
      <alignment horizontal="right" vertical="top" wrapText="1"/>
    </xf>
    <xf numFmtId="0" fontId="37" fillId="3" borderId="0" xfId="0" applyFont="1" applyFill="1" applyAlignment="1" applyProtection="1">
      <alignment horizontal="right" vertical="top" wrapText="1"/>
    </xf>
    <xf numFmtId="4" fontId="37" fillId="3" borderId="0" xfId="0" applyNumberFormat="1" applyFont="1" applyFill="1" applyAlignment="1" applyProtection="1">
      <alignment horizontal="right" vertical="top" wrapText="1"/>
    </xf>
    <xf numFmtId="0" fontId="36" fillId="4" borderId="27" xfId="0" applyFont="1" applyFill="1" applyBorder="1" applyAlignment="1" applyProtection="1">
      <alignment horizontal="left" vertical="top" wrapText="1"/>
    </xf>
    <xf numFmtId="0" fontId="37" fillId="6" borderId="26" xfId="0" applyFont="1" applyFill="1" applyBorder="1" applyAlignment="1" applyProtection="1">
      <alignment horizontal="left" vertical="top" wrapText="1"/>
    </xf>
    <xf numFmtId="0" fontId="37" fillId="6" borderId="26" xfId="0" applyFont="1" applyFill="1" applyBorder="1" applyAlignment="1" applyProtection="1">
      <alignment horizontal="right" vertical="top" wrapText="1"/>
    </xf>
    <xf numFmtId="0" fontId="37" fillId="6" borderId="26" xfId="0" applyFont="1" applyFill="1" applyBorder="1" applyAlignment="1" applyProtection="1">
      <alignment horizontal="center" vertical="top" wrapText="1"/>
    </xf>
    <xf numFmtId="174" fontId="37" fillId="6" borderId="26" xfId="0" applyNumberFormat="1" applyFont="1" applyFill="1" applyBorder="1" applyAlignment="1" applyProtection="1">
      <alignment horizontal="right" vertical="top" wrapText="1"/>
    </xf>
    <xf numFmtId="4" fontId="37" fillId="6" borderId="26" xfId="0" applyNumberFormat="1" applyFont="1" applyFill="1" applyBorder="1" applyAlignment="1" applyProtection="1">
      <alignment horizontal="right" vertical="top" wrapText="1"/>
    </xf>
    <xf numFmtId="0" fontId="16" fillId="3" borderId="0" xfId="0" applyFont="1" applyFill="1" applyBorder="1" applyAlignment="1" applyProtection="1">
      <alignment horizontal="center" vertical="center"/>
    </xf>
    <xf numFmtId="173" fontId="13" fillId="3" borderId="0" xfId="0" applyNumberFormat="1" applyFont="1" applyFill="1" applyBorder="1" applyAlignment="1" applyProtection="1">
      <alignment horizontal="center" vertical="center"/>
    </xf>
    <xf numFmtId="173" fontId="13" fillId="0" borderId="0" xfId="0" applyNumberFormat="1" applyFont="1" applyAlignment="1" applyProtection="1">
      <alignment vertical="center"/>
    </xf>
    <xf numFmtId="0" fontId="17" fillId="3" borderId="0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38" fillId="0" borderId="0" xfId="0" applyFont="1" applyAlignment="1" applyProtection="1"/>
    <xf numFmtId="0" fontId="29" fillId="0" borderId="0" xfId="0" applyFont="1" applyAlignment="1" applyProtection="1"/>
    <xf numFmtId="0" fontId="29" fillId="0" borderId="0" xfId="0" applyFont="1" applyAlignment="1" applyProtection="1">
      <alignment horizontal="center" vertical="center"/>
    </xf>
    <xf numFmtId="0" fontId="39" fillId="0" borderId="0" xfId="0" applyFont="1" applyAlignment="1" applyProtection="1">
      <alignment vertical="center"/>
    </xf>
    <xf numFmtId="170" fontId="39" fillId="0" borderId="0" xfId="0" applyNumberFormat="1" applyFont="1" applyAlignment="1" applyProtection="1">
      <alignment vertical="center"/>
    </xf>
    <xf numFmtId="0" fontId="34" fillId="0" borderId="0" xfId="0" applyFont="1" applyAlignment="1" applyProtection="1">
      <alignment vertical="center"/>
    </xf>
    <xf numFmtId="0" fontId="34" fillId="0" borderId="0" xfId="0" applyFont="1" applyAlignment="1" applyProtection="1"/>
    <xf numFmtId="0" fontId="29" fillId="0" borderId="0" xfId="0" applyFont="1" applyAlignment="1" applyProtection="1">
      <alignment vertical="center"/>
    </xf>
    <xf numFmtId="170" fontId="29" fillId="0" borderId="0" xfId="0" applyNumberFormat="1" applyFont="1" applyAlignment="1" applyProtection="1">
      <alignment vertical="center"/>
    </xf>
    <xf numFmtId="0" fontId="41" fillId="0" borderId="0" xfId="0" applyFont="1" applyBorder="1" applyAlignment="1" applyProtection="1">
      <alignment horizontal="left" vertical="center"/>
    </xf>
    <xf numFmtId="0" fontId="34" fillId="0" borderId="0" xfId="0" applyFont="1" applyBorder="1" applyAlignment="1" applyProtection="1">
      <alignment horizontal="center" vertical="center"/>
    </xf>
    <xf numFmtId="49" fontId="34" fillId="0" borderId="0" xfId="0" applyNumberFormat="1" applyFont="1" applyBorder="1" applyAlignment="1" applyProtection="1">
      <alignment horizontal="left" vertical="center"/>
    </xf>
    <xf numFmtId="0" fontId="34" fillId="0" borderId="0" xfId="0" applyFont="1" applyAlignment="1" applyProtection="1">
      <alignment horizontal="center" vertical="center"/>
    </xf>
    <xf numFmtId="10" fontId="34" fillId="0" borderId="0" xfId="0" applyNumberFormat="1" applyFont="1" applyAlignment="1" applyProtection="1">
      <alignment horizontal="left" vertical="center" wrapText="1"/>
    </xf>
    <xf numFmtId="0" fontId="34" fillId="0" borderId="0" xfId="0" applyFont="1" applyBorder="1" applyAlignment="1" applyProtection="1">
      <alignment vertical="center"/>
    </xf>
    <xf numFmtId="0" fontId="34" fillId="0" borderId="0" xfId="0" applyFont="1" applyBorder="1" applyAlignment="1" applyProtection="1">
      <alignment horizontal="left" vertical="center"/>
    </xf>
    <xf numFmtId="0" fontId="41" fillId="0" borderId="0" xfId="0" applyFont="1" applyAlignment="1" applyProtection="1">
      <alignment horizontal="left" vertical="center"/>
    </xf>
    <xf numFmtId="49" fontId="41" fillId="0" borderId="0" xfId="0" applyNumberFormat="1" applyFont="1" applyBorder="1" applyAlignment="1" applyProtection="1">
      <alignment horizontal="left" vertical="center"/>
    </xf>
    <xf numFmtId="0" fontId="29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9" fillId="0" borderId="28" xfId="0" applyFont="1" applyBorder="1" applyAlignment="1" applyProtection="1">
      <alignment horizontal="center" vertical="center"/>
    </xf>
    <xf numFmtId="0" fontId="29" fillId="0" borderId="28" xfId="0" applyFont="1" applyBorder="1" applyAlignment="1" applyProtection="1">
      <alignment horizontal="left" vertical="center"/>
    </xf>
    <xf numFmtId="10" fontId="29" fillId="0" borderId="28" xfId="0" applyNumberFormat="1" applyFont="1" applyBorder="1" applyAlignment="1" applyProtection="1">
      <alignment horizontal="center" vertical="center"/>
    </xf>
    <xf numFmtId="0" fontId="29" fillId="0" borderId="29" xfId="0" applyFont="1" applyBorder="1" applyAlignment="1" applyProtection="1">
      <alignment horizontal="center" vertical="center"/>
    </xf>
    <xf numFmtId="0" fontId="29" fillId="0" borderId="29" xfId="0" applyFont="1" applyBorder="1" applyAlignment="1" applyProtection="1">
      <alignment horizontal="left" vertical="center"/>
    </xf>
    <xf numFmtId="10" fontId="29" fillId="0" borderId="29" xfId="0" applyNumberFormat="1" applyFont="1" applyBorder="1" applyAlignment="1" applyProtection="1">
      <alignment horizontal="center" vertical="center"/>
    </xf>
    <xf numFmtId="0" fontId="29" fillId="0" borderId="30" xfId="0" applyFont="1" applyBorder="1" applyAlignment="1" applyProtection="1">
      <alignment horizontal="center" vertical="center"/>
    </xf>
    <xf numFmtId="0" fontId="29" fillId="0" borderId="30" xfId="0" applyFont="1" applyBorder="1" applyAlignment="1" applyProtection="1">
      <alignment horizontal="left" vertical="center"/>
    </xf>
    <xf numFmtId="10" fontId="28" fillId="0" borderId="12" xfId="0" applyNumberFormat="1" applyFont="1" applyBorder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10" fontId="28" fillId="0" borderId="0" xfId="0" applyNumberFormat="1" applyFont="1" applyAlignment="1" applyProtection="1">
      <alignment horizontal="center" vertical="center"/>
    </xf>
    <xf numFmtId="0" fontId="29" fillId="0" borderId="0" xfId="0" applyFont="1" applyAlignment="1" applyProtection="1">
      <alignment horizontal="right" vertical="center"/>
    </xf>
    <xf numFmtId="0" fontId="29" fillId="0" borderId="0" xfId="0" applyFont="1" applyAlignment="1" applyProtection="1">
      <alignment vertical="top" wrapText="1"/>
    </xf>
    <xf numFmtId="0" fontId="29" fillId="0" borderId="0" xfId="0" applyFont="1" applyBorder="1" applyAlignment="1" applyProtection="1">
      <alignment wrapText="1"/>
    </xf>
    <xf numFmtId="0" fontId="29" fillId="0" borderId="0" xfId="0" applyFont="1" applyAlignment="1" applyProtection="1">
      <alignment wrapText="1"/>
    </xf>
    <xf numFmtId="0" fontId="29" fillId="0" borderId="0" xfId="0" applyFont="1" applyBorder="1" applyAlignment="1" applyProtection="1">
      <alignment horizontal="center" vertical="center"/>
    </xf>
    <xf numFmtId="0" fontId="13" fillId="0" borderId="0" xfId="0" applyFont="1" applyAlignment="1" applyProtection="1"/>
    <xf numFmtId="49" fontId="5" fillId="0" borderId="18" xfId="0" applyNumberFormat="1" applyFont="1" applyBorder="1" applyAlignment="1" applyProtection="1">
      <alignment horizontal="left" vertical="center"/>
    </xf>
    <xf numFmtId="0" fontId="2" fillId="0" borderId="20" xfId="0" applyFont="1" applyBorder="1" applyAlignment="1" applyProtection="1"/>
    <xf numFmtId="0" fontId="2" fillId="0" borderId="21" xfId="0" applyFont="1" applyBorder="1" applyAlignment="1" applyProtection="1">
      <alignment vertical="center"/>
    </xf>
    <xf numFmtId="0" fontId="16" fillId="8" borderId="12" xfId="0" applyFont="1" applyFill="1" applyBorder="1" applyAlignment="1" applyProtection="1">
      <alignment horizontal="center" vertical="center"/>
    </xf>
    <xf numFmtId="0" fontId="13" fillId="0" borderId="31" xfId="0" applyFont="1" applyBorder="1" applyAlignment="1" applyProtection="1">
      <alignment horizontal="center" vertical="center"/>
    </xf>
    <xf numFmtId="10" fontId="13" fillId="0" borderId="31" xfId="0" applyNumberFormat="1" applyFont="1" applyBorder="1" applyAlignment="1" applyProtection="1">
      <alignment horizontal="center" vertical="center"/>
    </xf>
    <xf numFmtId="0" fontId="13" fillId="0" borderId="29" xfId="0" applyFont="1" applyBorder="1" applyAlignment="1" applyProtection="1">
      <alignment horizontal="center" vertical="center"/>
    </xf>
    <xf numFmtId="10" fontId="13" fillId="0" borderId="29" xfId="0" applyNumberFormat="1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10" fontId="13" fillId="0" borderId="30" xfId="0" applyNumberFormat="1" applyFont="1" applyBorder="1" applyAlignment="1" applyProtection="1">
      <alignment horizontal="center" vertical="center"/>
    </xf>
    <xf numFmtId="0" fontId="16" fillId="8" borderId="9" xfId="0" applyFont="1" applyFill="1" applyBorder="1" applyAlignment="1" applyProtection="1">
      <alignment horizontal="center" vertical="center"/>
    </xf>
    <xf numFmtId="10" fontId="16" fillId="8" borderId="12" xfId="0" applyNumberFormat="1" applyFont="1" applyFill="1" applyBorder="1" applyAlignment="1" applyProtection="1">
      <alignment horizontal="center" vertical="center"/>
    </xf>
    <xf numFmtId="10" fontId="16" fillId="0" borderId="0" xfId="0" applyNumberFormat="1" applyFont="1" applyAlignment="1" applyProtection="1">
      <alignment horizontal="center" vertical="center"/>
    </xf>
    <xf numFmtId="0" fontId="16" fillId="8" borderId="33" xfId="0" applyFont="1" applyFill="1" applyBorder="1" applyAlignment="1" applyProtection="1">
      <alignment horizontal="center" vertical="center"/>
    </xf>
    <xf numFmtId="10" fontId="16" fillId="8" borderId="33" xfId="0" applyNumberFormat="1" applyFont="1" applyFill="1" applyBorder="1" applyAlignment="1" applyProtection="1">
      <alignment horizontal="center" vertical="center"/>
    </xf>
    <xf numFmtId="10" fontId="42" fillId="7" borderId="1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left" vertical="center" wrapText="1"/>
    </xf>
    <xf numFmtId="0" fontId="13" fillId="0" borderId="0" xfId="0" applyFont="1" applyAlignment="1" applyProtection="1">
      <alignment horizontal="left" vertical="center" wrapText="1"/>
    </xf>
    <xf numFmtId="0" fontId="13" fillId="0" borderId="0" xfId="0" applyFont="1" applyAlignment="1" applyProtection="1">
      <alignment vertical="top" wrapText="1"/>
    </xf>
    <xf numFmtId="0" fontId="33" fillId="0" borderId="0" xfId="0" applyFont="1" applyAlignment="1" applyProtection="1"/>
    <xf numFmtId="0" fontId="13" fillId="0" borderId="0" xfId="0" applyFont="1" applyAlignment="1" applyProtection="1">
      <alignment horizontal="center" vertical="top" wrapText="1"/>
    </xf>
    <xf numFmtId="0" fontId="2" fillId="0" borderId="0" xfId="4" applyFont="1" applyBorder="1" applyAlignment="1" applyProtection="1"/>
    <xf numFmtId="49" fontId="2" fillId="0" borderId="0" xfId="4" applyNumberFormat="1" applyFont="1" applyBorder="1" applyAlignment="1" applyProtection="1"/>
    <xf numFmtId="0" fontId="11" fillId="0" borderId="0" xfId="4" applyFont="1" applyBorder="1" applyAlignment="1" applyProtection="1">
      <alignment vertical="center"/>
    </xf>
    <xf numFmtId="170" fontId="11" fillId="0" borderId="0" xfId="4" applyNumberFormat="1" applyFont="1" applyBorder="1" applyAlignment="1" applyProtection="1">
      <alignment vertical="center"/>
    </xf>
    <xf numFmtId="0" fontId="2" fillId="0" borderId="0" xfId="4" applyFont="1" applyBorder="1" applyAlignment="1" applyProtection="1">
      <alignment vertical="center"/>
    </xf>
    <xf numFmtId="0" fontId="13" fillId="0" borderId="0" xfId="4" applyFont="1" applyBorder="1" applyAlignment="1" applyProtection="1">
      <alignment vertical="center"/>
    </xf>
    <xf numFmtId="0" fontId="13" fillId="0" borderId="0" xfId="4" applyFont="1" applyBorder="1" applyAlignment="1" applyProtection="1">
      <alignment horizontal="center" vertical="center"/>
    </xf>
    <xf numFmtId="170" fontId="13" fillId="0" borderId="0" xfId="4" applyNumberFormat="1" applyFont="1" applyBorder="1" applyAlignment="1" applyProtection="1">
      <alignment vertical="center"/>
    </xf>
    <xf numFmtId="0" fontId="5" fillId="0" borderId="14" xfId="4" applyFont="1" applyBorder="1" applyAlignment="1" applyProtection="1">
      <alignment horizontal="left" vertical="center"/>
    </xf>
    <xf numFmtId="0" fontId="5" fillId="0" borderId="15" xfId="4" applyFont="1" applyBorder="1" applyAlignment="1" applyProtection="1">
      <alignment horizontal="left" vertical="center"/>
    </xf>
    <xf numFmtId="0" fontId="2" fillId="0" borderId="15" xfId="4" applyFont="1" applyBorder="1" applyAlignment="1" applyProtection="1">
      <alignment horizontal="center" vertical="center"/>
    </xf>
    <xf numFmtId="0" fontId="5" fillId="0" borderId="16" xfId="4" applyFont="1" applyBorder="1" applyAlignment="1" applyProtection="1">
      <alignment horizontal="left" vertical="center"/>
    </xf>
    <xf numFmtId="49" fontId="2" fillId="0" borderId="17" xfId="4" applyNumberFormat="1" applyFont="1" applyBorder="1" applyAlignment="1" applyProtection="1">
      <alignment horizontal="left" vertical="center"/>
    </xf>
    <xf numFmtId="49" fontId="2" fillId="0" borderId="0" xfId="4" applyNumberFormat="1" applyFont="1" applyBorder="1" applyAlignment="1" applyProtection="1">
      <alignment horizontal="left" vertical="center"/>
    </xf>
    <xf numFmtId="0" fontId="2" fillId="0" borderId="0" xfId="4" applyFont="1" applyBorder="1" applyAlignment="1" applyProtection="1">
      <alignment horizontal="center" vertical="center"/>
    </xf>
    <xf numFmtId="10" fontId="2" fillId="0" borderId="0" xfId="4" applyNumberFormat="1" applyFont="1" applyBorder="1" applyAlignment="1" applyProtection="1">
      <alignment horizontal="left" vertical="center" wrapText="1"/>
    </xf>
    <xf numFmtId="49" fontId="2" fillId="0" borderId="18" xfId="4" applyNumberFormat="1" applyFont="1" applyBorder="1" applyAlignment="1" applyProtection="1">
      <alignment horizontal="left" vertical="center"/>
    </xf>
    <xf numFmtId="0" fontId="2" fillId="0" borderId="17" xfId="4" applyFont="1" applyBorder="1" applyAlignment="1" applyProtection="1">
      <alignment vertical="center"/>
    </xf>
    <xf numFmtId="0" fontId="2" fillId="0" borderId="18" xfId="4" applyFont="1" applyBorder="1" applyAlignment="1" applyProtection="1">
      <alignment horizontal="left" vertical="center"/>
    </xf>
    <xf numFmtId="0" fontId="5" fillId="0" borderId="17" xfId="4" applyFont="1" applyBorder="1" applyAlignment="1" applyProtection="1">
      <alignment horizontal="left" vertical="center"/>
    </xf>
    <xf numFmtId="0" fontId="5" fillId="0" borderId="0" xfId="4" applyFont="1" applyBorder="1" applyAlignment="1" applyProtection="1">
      <alignment horizontal="left" vertical="center"/>
    </xf>
    <xf numFmtId="49" fontId="5" fillId="0" borderId="18" xfId="4" applyNumberFormat="1" applyFont="1" applyBorder="1" applyAlignment="1" applyProtection="1">
      <alignment horizontal="left" vertical="center"/>
    </xf>
    <xf numFmtId="0" fontId="2" fillId="0" borderId="20" xfId="4" applyFont="1" applyBorder="1" applyAlignment="1" applyProtection="1"/>
    <xf numFmtId="0" fontId="2" fillId="0" borderId="21" xfId="4" applyFont="1" applyBorder="1" applyAlignment="1" applyProtection="1">
      <alignment vertical="center"/>
    </xf>
    <xf numFmtId="0" fontId="43" fillId="0" borderId="17" xfId="4" applyFont="1" applyBorder="1" applyAlignment="1" applyProtection="1">
      <alignment horizontal="center" vertical="center"/>
    </xf>
    <xf numFmtId="0" fontId="2" fillId="0" borderId="18" xfId="4" applyFont="1" applyBorder="1" applyAlignment="1" applyProtection="1"/>
    <xf numFmtId="0" fontId="17" fillId="0" borderId="0" xfId="4" applyFont="1" applyBorder="1" applyAlignment="1" applyProtection="1">
      <alignment vertical="center"/>
    </xf>
    <xf numFmtId="0" fontId="44" fillId="7" borderId="33" xfId="4" applyFont="1" applyFill="1" applyBorder="1" applyAlignment="1" applyProtection="1">
      <alignment horizontal="center" vertical="center" wrapText="1"/>
    </xf>
    <xf numFmtId="49" fontId="45" fillId="7" borderId="33" xfId="4" applyNumberFormat="1" applyFont="1" applyFill="1" applyBorder="1" applyAlignment="1" applyProtection="1">
      <alignment horizontal="center" vertical="center" wrapText="1"/>
    </xf>
    <xf numFmtId="0" fontId="10" fillId="0" borderId="0" xfId="4" applyFont="1" applyBorder="1" applyAlignment="1" applyProtection="1">
      <alignment horizontal="left" vertical="center"/>
    </xf>
    <xf numFmtId="0" fontId="17" fillId="0" borderId="0" xfId="4" applyFont="1" applyBorder="1" applyAlignment="1" applyProtection="1">
      <alignment horizontal="left" vertical="center"/>
    </xf>
    <xf numFmtId="0" fontId="17" fillId="0" borderId="12" xfId="4" applyFont="1" applyBorder="1" applyAlignment="1" applyProtection="1">
      <alignment horizontal="center" vertical="center"/>
    </xf>
    <xf numFmtId="49" fontId="17" fillId="0" borderId="12" xfId="4" applyNumberFormat="1" applyFont="1" applyBorder="1" applyAlignment="1" applyProtection="1">
      <alignment horizontal="center" vertical="center" wrapText="1"/>
    </xf>
    <xf numFmtId="49" fontId="46" fillId="0" borderId="12" xfId="0" applyNumberFormat="1" applyFont="1" applyBorder="1" applyAlignment="1" applyProtection="1">
      <alignment horizontal="center" vertical="center" wrapText="1"/>
    </xf>
    <xf numFmtId="0" fontId="46" fillId="0" borderId="12" xfId="0" applyFont="1" applyBorder="1" applyAlignment="1" applyProtection="1">
      <alignment horizontal="center" vertical="center" wrapText="1"/>
    </xf>
    <xf numFmtId="0" fontId="17" fillId="0" borderId="12" xfId="4" applyFont="1" applyBorder="1" applyAlignment="1" applyProtection="1">
      <alignment horizontal="center" vertical="center" wrapText="1"/>
    </xf>
    <xf numFmtId="0" fontId="47" fillId="0" borderId="0" xfId="0" applyFont="1" applyAlignment="1" applyProtection="1"/>
    <xf numFmtId="0" fontId="13" fillId="0" borderId="0" xfId="8" applyFont="1" applyBorder="1" applyAlignment="1" applyProtection="1">
      <alignment horizontal="center" vertical="center"/>
    </xf>
    <xf numFmtId="0" fontId="13" fillId="0" borderId="0" xfId="8" applyFont="1" applyAlignment="1" applyProtection="1">
      <alignment vertical="center"/>
    </xf>
    <xf numFmtId="49" fontId="16" fillId="0" borderId="14" xfId="8" applyNumberFormat="1" applyFont="1" applyBorder="1" applyAlignment="1" applyProtection="1">
      <alignment horizontal="left" vertical="center"/>
    </xf>
    <xf numFmtId="0" fontId="16" fillId="0" borderId="15" xfId="8" applyFont="1" applyBorder="1" applyAlignment="1" applyProtection="1">
      <alignment vertical="center" wrapText="1"/>
    </xf>
    <xf numFmtId="0" fontId="16" fillId="0" borderId="15" xfId="8" applyFont="1" applyBorder="1" applyAlignment="1" applyProtection="1">
      <alignment vertical="center"/>
    </xf>
    <xf numFmtId="170" fontId="5" fillId="0" borderId="15" xfId="8" applyNumberFormat="1" applyFont="1" applyBorder="1" applyAlignment="1" applyProtection="1">
      <alignment vertical="center"/>
    </xf>
    <xf numFmtId="0" fontId="5" fillId="0" borderId="15" xfId="8" applyFont="1" applyBorder="1" applyAlignment="1" applyProtection="1">
      <alignment vertical="center"/>
    </xf>
    <xf numFmtId="0" fontId="2" fillId="0" borderId="15" xfId="8" applyFont="1" applyBorder="1" applyAlignment="1" applyProtection="1">
      <alignment vertical="center"/>
    </xf>
    <xf numFmtId="0" fontId="5" fillId="0" borderId="16" xfId="8" applyFont="1" applyBorder="1" applyAlignment="1" applyProtection="1">
      <alignment horizontal="left" vertical="center"/>
    </xf>
    <xf numFmtId="49" fontId="13" fillId="0" borderId="17" xfId="8" applyNumberFormat="1" applyFont="1" applyBorder="1" applyAlignment="1" applyProtection="1">
      <alignment horizontal="left" vertical="center"/>
    </xf>
    <xf numFmtId="0" fontId="16" fillId="0" borderId="0" xfId="8" applyFont="1" applyAlignment="1" applyProtection="1">
      <alignment vertical="center" wrapText="1"/>
    </xf>
    <xf numFmtId="0" fontId="16" fillId="0" borderId="0" xfId="8" applyFont="1" applyAlignment="1" applyProtection="1">
      <alignment vertical="center"/>
    </xf>
    <xf numFmtId="170" fontId="2" fillId="0" borderId="0" xfId="8" applyNumberFormat="1" applyFont="1" applyAlignment="1" applyProtection="1">
      <alignment vertical="center"/>
    </xf>
    <xf numFmtId="10" fontId="2" fillId="0" borderId="0" xfId="8" applyNumberFormat="1" applyFont="1" applyAlignment="1" applyProtection="1">
      <alignment horizontal="left" vertical="center"/>
    </xf>
    <xf numFmtId="4" fontId="2" fillId="0" borderId="0" xfId="8" applyNumberFormat="1" applyFont="1" applyAlignment="1" applyProtection="1">
      <alignment vertical="center"/>
    </xf>
    <xf numFmtId="0" fontId="2" fillId="0" borderId="0" xfId="8" applyFont="1" applyAlignment="1" applyProtection="1"/>
    <xf numFmtId="49" fontId="2" fillId="0" borderId="18" xfId="8" applyNumberFormat="1" applyFont="1" applyBorder="1" applyAlignment="1" applyProtection="1">
      <alignment horizontal="left" vertical="center"/>
    </xf>
    <xf numFmtId="0" fontId="16" fillId="0" borderId="17" xfId="8" applyFont="1" applyBorder="1" applyAlignment="1" applyProtection="1">
      <alignment horizontal="left" vertical="center"/>
    </xf>
    <xf numFmtId="170" fontId="5" fillId="0" borderId="0" xfId="8" applyNumberFormat="1" applyFont="1" applyAlignment="1" applyProtection="1">
      <alignment vertical="center"/>
    </xf>
    <xf numFmtId="0" fontId="5" fillId="0" borderId="0" xfId="8" applyFont="1" applyAlignment="1" applyProtection="1">
      <alignment vertical="center"/>
    </xf>
    <xf numFmtId="4" fontId="5" fillId="0" borderId="0" xfId="8" applyNumberFormat="1" applyFont="1" applyAlignment="1" applyProtection="1">
      <alignment vertical="center"/>
    </xf>
    <xf numFmtId="0" fontId="2" fillId="0" borderId="0" xfId="8" applyFont="1" applyAlignment="1" applyProtection="1">
      <alignment vertical="center"/>
    </xf>
    <xf numFmtId="0" fontId="2" fillId="0" borderId="18" xfId="8" applyFont="1" applyBorder="1" applyAlignment="1" applyProtection="1">
      <alignment horizontal="left" vertical="center"/>
    </xf>
    <xf numFmtId="49" fontId="13" fillId="0" borderId="17" xfId="8" applyNumberFormat="1" applyFont="1" applyBorder="1" applyAlignment="1" applyProtection="1">
      <alignment vertical="center"/>
    </xf>
    <xf numFmtId="49" fontId="2" fillId="0" borderId="0" xfId="8" applyNumberFormat="1" applyFont="1" applyAlignment="1" applyProtection="1">
      <alignment vertical="center"/>
    </xf>
    <xf numFmtId="49" fontId="5" fillId="0" borderId="18" xfId="8" applyNumberFormat="1" applyFont="1" applyBorder="1" applyAlignment="1" applyProtection="1">
      <alignment vertical="center"/>
    </xf>
    <xf numFmtId="0" fontId="16" fillId="0" borderId="12" xfId="8" applyFont="1" applyBorder="1" applyAlignment="1" applyProtection="1">
      <alignment horizontal="left" vertical="center" wrapText="1"/>
    </xf>
    <xf numFmtId="0" fontId="16" fillId="0" borderId="12" xfId="8" applyFont="1" applyBorder="1" applyAlignment="1" applyProtection="1">
      <alignment horizontal="right" vertical="center" wrapText="1"/>
    </xf>
    <xf numFmtId="0" fontId="34" fillId="0" borderId="24" xfId="8" applyFont="1" applyBorder="1" applyAlignment="1" applyProtection="1"/>
    <xf numFmtId="0" fontId="5" fillId="0" borderId="12" xfId="8" applyFont="1" applyBorder="1" applyAlignment="1" applyProtection="1">
      <alignment horizontal="center" vertical="center" wrapText="1"/>
    </xf>
    <xf numFmtId="0" fontId="13" fillId="0" borderId="0" xfId="8" applyFont="1" applyAlignment="1" applyProtection="1">
      <alignment vertical="center" wrapText="1"/>
    </xf>
    <xf numFmtId="0" fontId="48" fillId="0" borderId="27" xfId="8" applyFont="1" applyBorder="1" applyAlignment="1" applyProtection="1">
      <alignment horizontal="left" vertical="top" wrapText="1"/>
    </xf>
    <xf numFmtId="0" fontId="36" fillId="0" borderId="27" xfId="8" applyFont="1" applyBorder="1" applyAlignment="1" applyProtection="1">
      <alignment horizontal="left" vertical="top" wrapText="1"/>
    </xf>
    <xf numFmtId="0" fontId="49" fillId="0" borderId="26" xfId="8" applyFont="1" applyBorder="1" applyAlignment="1" applyProtection="1">
      <alignment horizontal="left" vertical="top" wrapText="1"/>
    </xf>
    <xf numFmtId="0" fontId="49" fillId="0" borderId="26" xfId="8" applyFont="1" applyBorder="1" applyAlignment="1" applyProtection="1">
      <alignment horizontal="right" vertical="top" wrapText="1"/>
    </xf>
    <xf numFmtId="0" fontId="35" fillId="0" borderId="26" xfId="8" applyFont="1" applyBorder="1" applyAlignment="1" applyProtection="1">
      <alignment horizontal="left" vertical="top" wrapText="1"/>
    </xf>
    <xf numFmtId="0" fontId="35" fillId="0" borderId="26" xfId="8" applyFont="1" applyBorder="1" applyAlignment="1" applyProtection="1">
      <alignment horizontal="center" vertical="top" wrapText="1"/>
    </xf>
    <xf numFmtId="0" fontId="35" fillId="0" borderId="26" xfId="8" applyFont="1" applyBorder="1" applyAlignment="1" applyProtection="1">
      <alignment horizontal="right" vertical="top" wrapText="1"/>
    </xf>
    <xf numFmtId="0" fontId="48" fillId="0" borderId="26" xfId="8" applyFont="1" applyBorder="1" applyAlignment="1" applyProtection="1">
      <alignment horizontal="left" vertical="top" wrapText="1"/>
    </xf>
    <xf numFmtId="0" fontId="48" fillId="0" borderId="26" xfId="8" applyFont="1" applyBorder="1" applyAlignment="1" applyProtection="1">
      <alignment horizontal="right" vertical="top" wrapText="1"/>
    </xf>
    <xf numFmtId="0" fontId="36" fillId="0" borderId="26" xfId="8" applyFont="1" applyBorder="1" applyAlignment="1" applyProtection="1">
      <alignment horizontal="left" vertical="top" wrapText="1"/>
    </xf>
    <xf numFmtId="0" fontId="36" fillId="0" borderId="26" xfId="8" applyFont="1" applyBorder="1" applyAlignment="1" applyProtection="1">
      <alignment horizontal="center" vertical="top" wrapText="1"/>
    </xf>
    <xf numFmtId="174" fontId="36" fillId="0" borderId="26" xfId="8" applyNumberFormat="1" applyFont="1" applyBorder="1" applyAlignment="1" applyProtection="1">
      <alignment horizontal="right" vertical="top" wrapText="1"/>
    </xf>
    <xf numFmtId="4" fontId="36" fillId="0" borderId="26" xfId="8" applyNumberFormat="1" applyFont="1" applyBorder="1" applyAlignment="1" applyProtection="1">
      <alignment horizontal="right" vertical="top" wrapText="1"/>
    </xf>
    <xf numFmtId="0" fontId="50" fillId="0" borderId="26" xfId="8" applyFont="1" applyBorder="1" applyAlignment="1" applyProtection="1">
      <alignment horizontal="left" vertical="top" wrapText="1"/>
    </xf>
    <xf numFmtId="0" fontId="50" fillId="0" borderId="26" xfId="8" applyFont="1" applyBorder="1" applyAlignment="1" applyProtection="1">
      <alignment horizontal="right" vertical="top" wrapText="1"/>
    </xf>
    <xf numFmtId="0" fontId="37" fillId="0" borderId="26" xfId="8" applyFont="1" applyBorder="1" applyAlignment="1" applyProtection="1">
      <alignment horizontal="left" vertical="top" wrapText="1"/>
    </xf>
    <xf numFmtId="0" fontId="37" fillId="0" borderId="26" xfId="8" applyFont="1" applyBorder="1" applyAlignment="1" applyProtection="1">
      <alignment horizontal="center" vertical="top" wrapText="1"/>
    </xf>
    <xf numFmtId="174" fontId="37" fillId="0" borderId="26" xfId="8" applyNumberFormat="1" applyFont="1" applyBorder="1" applyAlignment="1" applyProtection="1">
      <alignment horizontal="right" vertical="top" wrapText="1"/>
    </xf>
    <xf numFmtId="4" fontId="37" fillId="0" borderId="26" xfId="8" applyNumberFormat="1" applyFont="1" applyBorder="1" applyAlignment="1" applyProtection="1">
      <alignment horizontal="right" vertical="top" wrapText="1"/>
    </xf>
    <xf numFmtId="0" fontId="50" fillId="0" borderId="0" xfId="8" applyFont="1" applyAlignment="1" applyProtection="1">
      <alignment horizontal="right" vertical="top" wrapText="1"/>
    </xf>
    <xf numFmtId="0" fontId="37" fillId="0" borderId="0" xfId="8" applyFont="1" applyAlignment="1" applyProtection="1">
      <alignment horizontal="right" vertical="top" wrapText="1"/>
    </xf>
    <xf numFmtId="4" fontId="37" fillId="0" borderId="0" xfId="8" applyNumberFormat="1" applyFont="1" applyAlignment="1" applyProtection="1">
      <alignment horizontal="right" vertical="top" wrapText="1"/>
    </xf>
    <xf numFmtId="0" fontId="16" fillId="0" borderId="0" xfId="8" applyFont="1" applyBorder="1" applyAlignment="1" applyProtection="1">
      <alignment horizontal="center" vertical="center"/>
    </xf>
    <xf numFmtId="175" fontId="37" fillId="0" borderId="26" xfId="8" applyNumberFormat="1" applyFont="1" applyBorder="1" applyAlignment="1" applyProtection="1">
      <alignment horizontal="center" vertical="top" wrapText="1"/>
    </xf>
    <xf numFmtId="2" fontId="37" fillId="0" borderId="26" xfId="8" applyNumberFormat="1" applyFont="1" applyBorder="1" applyAlignment="1" applyProtection="1">
      <alignment horizontal="center" vertical="top" wrapText="1"/>
    </xf>
    <xf numFmtId="2" fontId="37" fillId="0" borderId="26" xfId="8" applyNumberFormat="1" applyFont="1" applyBorder="1" applyAlignment="1" applyProtection="1">
      <alignment horizontal="right" vertical="top" wrapText="1"/>
    </xf>
    <xf numFmtId="0" fontId="37" fillId="0" borderId="34" xfId="8" applyFont="1" applyBorder="1" applyAlignment="1" applyProtection="1">
      <alignment horizontal="center" vertical="top" wrapText="1"/>
    </xf>
    <xf numFmtId="175" fontId="37" fillId="0" borderId="35" xfId="8" applyNumberFormat="1" applyFont="1" applyBorder="1" applyAlignment="1" applyProtection="1">
      <alignment horizontal="center" vertical="top" wrapText="1"/>
    </xf>
    <xf numFmtId="175" fontId="37" fillId="0" borderId="34" xfId="8" applyNumberFormat="1" applyFont="1" applyBorder="1" applyAlignment="1" applyProtection="1">
      <alignment vertical="top" wrapText="1"/>
    </xf>
    <xf numFmtId="2" fontId="37" fillId="0" borderId="35" xfId="8" applyNumberFormat="1" applyFont="1" applyBorder="1" applyAlignment="1" applyProtection="1">
      <alignment horizontal="center" vertical="top" wrapText="1"/>
    </xf>
    <xf numFmtId="0" fontId="21" fillId="0" borderId="0" xfId="8" applyFont="1" applyAlignment="1" applyProtection="1"/>
    <xf numFmtId="0" fontId="8" fillId="9" borderId="11" xfId="0" applyFont="1" applyFill="1" applyBorder="1" applyAlignment="1" applyProtection="1">
      <alignment horizontal="center" vertical="center"/>
    </xf>
    <xf numFmtId="0" fontId="8" fillId="9" borderId="12" xfId="0" applyFont="1" applyFill="1" applyBorder="1" applyAlignment="1" applyProtection="1">
      <alignment horizontal="center" vertical="center"/>
    </xf>
    <xf numFmtId="0" fontId="9" fillId="9" borderId="12" xfId="0" applyFont="1" applyFill="1" applyBorder="1" applyAlignment="1" applyProtection="1">
      <alignment vertical="center" wrapText="1"/>
    </xf>
    <xf numFmtId="0" fontId="0" fillId="9" borderId="12" xfId="0" applyFill="1" applyBorder="1" applyAlignment="1" applyProtection="1">
      <alignment horizontal="center" vertical="center"/>
    </xf>
    <xf numFmtId="2" fontId="0" fillId="9" borderId="12" xfId="0" applyNumberFormat="1" applyFill="1" applyBorder="1" applyAlignment="1" applyProtection="1">
      <alignment horizontal="center" vertical="center"/>
    </xf>
    <xf numFmtId="4" fontId="5" fillId="9" borderId="12" xfId="0" applyNumberFormat="1" applyFont="1" applyFill="1" applyBorder="1" applyAlignment="1" applyProtection="1">
      <alignment horizontal="center" vertical="center"/>
    </xf>
    <xf numFmtId="10" fontId="5" fillId="9" borderId="13" xfId="1" applyNumberFormat="1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4" fontId="0" fillId="9" borderId="12" xfId="0" applyNumberFormat="1" applyFill="1" applyBorder="1" applyAlignment="1" applyProtection="1">
      <alignment horizontal="center" vertical="center"/>
    </xf>
    <xf numFmtId="1" fontId="22" fillId="2" borderId="12" xfId="0" applyNumberFormat="1" applyFont="1" applyFill="1" applyBorder="1" applyAlignment="1" applyProtection="1">
      <alignment horizontal="center" vertical="center" shrinkToFit="1"/>
    </xf>
    <xf numFmtId="0" fontId="23" fillId="2" borderId="12" xfId="0" applyFont="1" applyFill="1" applyBorder="1" applyAlignment="1" applyProtection="1">
      <alignment horizontal="left" vertical="center" wrapText="1"/>
    </xf>
    <xf numFmtId="0" fontId="24" fillId="2" borderId="12" xfId="0" applyFont="1" applyFill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left" vertical="center" wrapText="1"/>
    </xf>
    <xf numFmtId="0" fontId="28" fillId="2" borderId="12" xfId="0" applyFont="1" applyFill="1" applyBorder="1" applyAlignment="1" applyProtection="1">
      <alignment horizontal="center" vertical="center"/>
    </xf>
    <xf numFmtId="0" fontId="30" fillId="0" borderId="9" xfId="0" applyFont="1" applyBorder="1" applyAlignment="1" applyProtection="1">
      <alignment horizontal="left" vertical="center" wrapText="1"/>
    </xf>
    <xf numFmtId="0" fontId="16" fillId="0" borderId="25" xfId="0" applyFont="1" applyBorder="1" applyAlignment="1" applyProtection="1">
      <alignment horizontal="center" vertical="center"/>
    </xf>
    <xf numFmtId="49" fontId="13" fillId="0" borderId="25" xfId="0" applyNumberFormat="1" applyFont="1" applyBorder="1" applyAlignment="1" applyProtection="1">
      <alignment horizontal="center"/>
    </xf>
    <xf numFmtId="49" fontId="12" fillId="0" borderId="12" xfId="0" applyNumberFormat="1" applyFont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wrapText="1"/>
    </xf>
    <xf numFmtId="0" fontId="35" fillId="3" borderId="26" xfId="0" applyFont="1" applyFill="1" applyBorder="1" applyAlignment="1" applyProtection="1">
      <alignment horizontal="left" vertical="top" wrapText="1"/>
    </xf>
    <xf numFmtId="0" fontId="36" fillId="4" borderId="26" xfId="0" applyFont="1" applyFill="1" applyBorder="1" applyAlignment="1" applyProtection="1">
      <alignment horizontal="left" vertical="top" wrapText="1"/>
    </xf>
    <xf numFmtId="0" fontId="37" fillId="5" borderId="26" xfId="0" applyFont="1" applyFill="1" applyBorder="1" applyAlignment="1" applyProtection="1">
      <alignment horizontal="left" vertical="top" wrapText="1"/>
    </xf>
    <xf numFmtId="0" fontId="37" fillId="3" borderId="0" xfId="0" applyFont="1" applyFill="1" applyBorder="1" applyAlignment="1" applyProtection="1">
      <alignment horizontal="right" vertical="top" wrapText="1"/>
    </xf>
    <xf numFmtId="0" fontId="37" fillId="6" borderId="26" xfId="0" applyFont="1" applyFill="1" applyBorder="1" applyAlignment="1" applyProtection="1">
      <alignment horizontal="left" vertical="top" wrapText="1"/>
    </xf>
    <xf numFmtId="0" fontId="40" fillId="0" borderId="0" xfId="0" applyFont="1" applyBorder="1" applyAlignment="1" applyProtection="1">
      <alignment horizontal="center" vertical="center"/>
    </xf>
    <xf numFmtId="0" fontId="34" fillId="0" borderId="0" xfId="0" applyFont="1" applyBorder="1" applyAlignment="1" applyProtection="1">
      <alignment horizontal="left" vertical="center" wrapText="1"/>
    </xf>
    <xf numFmtId="0" fontId="28" fillId="0" borderId="12" xfId="0" applyFont="1" applyBorder="1" applyAlignment="1" applyProtection="1">
      <alignment horizontal="center" vertical="center"/>
    </xf>
    <xf numFmtId="0" fontId="28" fillId="0" borderId="12" xfId="0" applyFont="1" applyBorder="1" applyAlignment="1" applyProtection="1">
      <alignment horizontal="center" vertical="center" wrapText="1"/>
    </xf>
    <xf numFmtId="0" fontId="28" fillId="0" borderId="9" xfId="0" applyFont="1" applyBorder="1" applyAlignment="1" applyProtection="1">
      <alignment horizontal="center" vertical="center" wrapText="1"/>
    </xf>
    <xf numFmtId="0" fontId="29" fillId="0" borderId="0" xfId="0" applyFont="1" applyBorder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 wrapText="1"/>
    </xf>
    <xf numFmtId="0" fontId="29" fillId="0" borderId="0" xfId="0" applyFont="1" applyBorder="1" applyAlignment="1" applyProtection="1">
      <alignment horizontal="center" wrapText="1"/>
    </xf>
    <xf numFmtId="49" fontId="28" fillId="0" borderId="0" xfId="0" applyNumberFormat="1" applyFont="1" applyBorder="1" applyAlignment="1" applyProtection="1">
      <alignment horizontal="center"/>
    </xf>
    <xf numFmtId="49" fontId="29" fillId="0" borderId="0" xfId="0" applyNumberFormat="1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left" vertical="center" wrapText="1"/>
    </xf>
    <xf numFmtId="0" fontId="42" fillId="7" borderId="23" xfId="0" applyFont="1" applyFill="1" applyBorder="1" applyAlignment="1" applyProtection="1">
      <alignment horizontal="center" vertical="center"/>
    </xf>
    <xf numFmtId="0" fontId="16" fillId="8" borderId="12" xfId="0" applyFont="1" applyFill="1" applyBorder="1" applyAlignment="1" applyProtection="1">
      <alignment horizontal="center" vertical="center"/>
    </xf>
    <xf numFmtId="0" fontId="13" fillId="0" borderId="28" xfId="0" applyFont="1" applyBorder="1" applyAlignment="1" applyProtection="1">
      <alignment horizontal="left" vertical="center"/>
    </xf>
    <xf numFmtId="0" fontId="13" fillId="0" borderId="29" xfId="0" applyFont="1" applyBorder="1" applyAlignment="1" applyProtection="1">
      <alignment horizontal="left" vertical="center"/>
    </xf>
    <xf numFmtId="0" fontId="16" fillId="8" borderId="32" xfId="0" applyFont="1" applyFill="1" applyBorder="1" applyAlignment="1" applyProtection="1">
      <alignment horizontal="center" vertical="center"/>
    </xf>
    <xf numFmtId="0" fontId="42" fillId="7" borderId="12" xfId="0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vertical="center"/>
    </xf>
    <xf numFmtId="0" fontId="13" fillId="0" borderId="33" xfId="0" applyFont="1" applyBorder="1" applyAlignment="1" applyProtection="1">
      <alignment horizontal="center" wrapText="1"/>
    </xf>
    <xf numFmtId="0" fontId="12" fillId="0" borderId="12" xfId="4" applyFont="1" applyBorder="1" applyAlignment="1" applyProtection="1">
      <alignment horizontal="center" vertical="center"/>
    </xf>
    <xf numFmtId="0" fontId="2" fillId="0" borderId="19" xfId="4" applyFont="1" applyBorder="1" applyAlignment="1" applyProtection="1">
      <alignment horizontal="left" vertical="center" wrapText="1"/>
    </xf>
    <xf numFmtId="0" fontId="45" fillId="7" borderId="12" xfId="4" applyFont="1" applyFill="1" applyBorder="1" applyAlignment="1" applyProtection="1">
      <alignment horizontal="center" vertical="center" wrapText="1"/>
    </xf>
    <xf numFmtId="0" fontId="17" fillId="0" borderId="12" xfId="4" applyFont="1" applyBorder="1" applyAlignment="1" applyProtection="1">
      <alignment horizontal="left" vertical="center" wrapText="1"/>
    </xf>
    <xf numFmtId="49" fontId="16" fillId="0" borderId="0" xfId="8" applyNumberFormat="1" applyFont="1" applyBorder="1" applyAlignment="1" applyProtection="1">
      <alignment horizontal="center" vertical="center"/>
    </xf>
    <xf numFmtId="0" fontId="26" fillId="0" borderId="0" xfId="8" applyFont="1" applyBorder="1" applyAlignment="1" applyProtection="1">
      <alignment horizontal="center" wrapText="1"/>
    </xf>
    <xf numFmtId="0" fontId="35" fillId="0" borderId="26" xfId="8" applyFont="1" applyBorder="1" applyAlignment="1" applyProtection="1">
      <alignment horizontal="left" vertical="top" wrapText="1"/>
    </xf>
    <xf numFmtId="0" fontId="36" fillId="0" borderId="26" xfId="8" applyFont="1" applyBorder="1" applyAlignment="1" applyProtection="1">
      <alignment horizontal="left" vertical="top" wrapText="1"/>
    </xf>
    <xf numFmtId="0" fontId="37" fillId="0" borderId="26" xfId="8" applyFont="1" applyBorder="1" applyAlignment="1" applyProtection="1">
      <alignment horizontal="left" vertical="top" wrapText="1"/>
    </xf>
    <xf numFmtId="0" fontId="37" fillId="0" borderId="0" xfId="8" applyFont="1" applyBorder="1" applyAlignment="1" applyProtection="1">
      <alignment horizontal="right" vertical="top" wrapText="1"/>
    </xf>
    <xf numFmtId="0" fontId="8" fillId="9" borderId="2" xfId="0" applyFont="1" applyFill="1" applyBorder="1" applyAlignment="1" applyProtection="1">
      <alignment horizontal="center" vertical="center"/>
      <protection locked="0"/>
    </xf>
  </cellXfs>
  <cellStyles count="10"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4 2" xfId="7"/>
    <cellStyle name="Normal 5" xfId="8"/>
    <cellStyle name="Porcentagem" xfId="1" builtinId="5"/>
    <cellStyle name="Vírgula 2" xfId="9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27A02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FEFEF"/>
      <rgbColor rgb="FF660066"/>
      <rgbColor rgb="FFFF8080"/>
      <rgbColor rgb="FF0066CC"/>
      <rgbColor rgb="FFD6D6D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0E0E0"/>
      <rgbColor rgb="FFDFF0D8"/>
      <rgbColor rgb="FFFFFF99"/>
      <rgbColor rgb="FFCCCCCC"/>
      <rgbColor rgb="FFFF99CC"/>
      <rgbColor rgb="FFCC99FF"/>
      <rgbColor rgb="FFD8D8D8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51F3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313920</xdr:colOff>
      <xdr:row>0</xdr:row>
      <xdr:rowOff>100800</xdr:rowOff>
    </xdr:from>
    <xdr:to>
      <xdr:col>3</xdr:col>
      <xdr:colOff>1201680</xdr:colOff>
      <xdr:row>0</xdr:row>
      <xdr:rowOff>1141920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313920" y="100800"/>
          <a:ext cx="2905200" cy="1041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3169800</xdr:colOff>
      <xdr:row>0</xdr:row>
      <xdr:rowOff>61560</xdr:rowOff>
    </xdr:from>
    <xdr:to>
      <xdr:col>9</xdr:col>
      <xdr:colOff>720000</xdr:colOff>
      <xdr:row>0</xdr:row>
      <xdr:rowOff>1081440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187240" y="61560"/>
          <a:ext cx="5892840" cy="1019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1028880</xdr:colOff>
      <xdr:row>2</xdr:row>
      <xdr:rowOff>76320</xdr:rowOff>
    </xdr:from>
    <xdr:to>
      <xdr:col>4</xdr:col>
      <xdr:colOff>3005640</xdr:colOff>
      <xdr:row>5</xdr:row>
      <xdr:rowOff>5400</xdr:rowOff>
    </xdr:to>
    <xdr:pic>
      <xdr:nvPicPr>
        <xdr:cNvPr id="2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577520" y="505080"/>
          <a:ext cx="1976760" cy="643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181080</xdr:colOff>
      <xdr:row>1</xdr:row>
      <xdr:rowOff>104760</xdr:rowOff>
    </xdr:from>
    <xdr:to>
      <xdr:col>1</xdr:col>
      <xdr:colOff>2043720</xdr:colOff>
      <xdr:row>5</xdr:row>
      <xdr:rowOff>128880</xdr:rowOff>
    </xdr:to>
    <xdr:pic>
      <xdr:nvPicPr>
        <xdr:cNvPr id="3" name="image2.png"/>
        <xdr:cNvPicPr/>
      </xdr:nvPicPr>
      <xdr:blipFill>
        <a:blip xmlns:r="http://schemas.openxmlformats.org/officeDocument/2006/relationships" r:embed="rId2"/>
        <a:stretch/>
      </xdr:blipFill>
      <xdr:spPr>
        <a:xfrm>
          <a:off x="433080" y="295200"/>
          <a:ext cx="1862640" cy="9766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773280</xdr:colOff>
      <xdr:row>0</xdr:row>
      <xdr:rowOff>914400</xdr:rowOff>
    </xdr:to>
    <xdr:pic>
      <xdr:nvPicPr>
        <xdr:cNvPr id="4" name="Figura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3489920" cy="914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1371240</xdr:colOff>
      <xdr:row>0</xdr:row>
      <xdr:rowOff>603000</xdr:rowOff>
    </xdr:to>
    <xdr:pic>
      <xdr:nvPicPr>
        <xdr:cNvPr id="5" name="Figura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252000" y="0"/>
          <a:ext cx="8906760" cy="603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257040</xdr:colOff>
      <xdr:row>1</xdr:row>
      <xdr:rowOff>66600</xdr:rowOff>
    </xdr:from>
    <xdr:to>
      <xdr:col>3</xdr:col>
      <xdr:colOff>198720</xdr:colOff>
      <xdr:row>5</xdr:row>
      <xdr:rowOff>90720</xdr:rowOff>
    </xdr:to>
    <xdr:pic>
      <xdr:nvPicPr>
        <xdr:cNvPr id="6" name="image2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479880" y="304560"/>
          <a:ext cx="1869120" cy="976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708840</xdr:colOff>
      <xdr:row>2</xdr:row>
      <xdr:rowOff>55080</xdr:rowOff>
    </xdr:from>
    <xdr:to>
      <xdr:col>11</xdr:col>
      <xdr:colOff>1585800</xdr:colOff>
      <xdr:row>4</xdr:row>
      <xdr:rowOff>222120</xdr:rowOff>
    </xdr:to>
    <xdr:pic>
      <xdr:nvPicPr>
        <xdr:cNvPr id="7" name="image1.pn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7162280" y="531360"/>
          <a:ext cx="1981440" cy="643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255240</xdr:colOff>
      <xdr:row>1</xdr:row>
      <xdr:rowOff>64800</xdr:rowOff>
    </xdr:from>
    <xdr:to>
      <xdr:col>3</xdr:col>
      <xdr:colOff>196920</xdr:colOff>
      <xdr:row>5</xdr:row>
      <xdr:rowOff>88920</xdr:rowOff>
    </xdr:to>
    <xdr:pic>
      <xdr:nvPicPr>
        <xdr:cNvPr id="8" name="image2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478080" y="302760"/>
          <a:ext cx="1869120" cy="9766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4267080</xdr:colOff>
      <xdr:row>17</xdr:row>
      <xdr:rowOff>0</xdr:rowOff>
    </xdr:from>
    <xdr:to>
      <xdr:col>2</xdr:col>
      <xdr:colOff>4329360</xdr:colOff>
      <xdr:row>17</xdr:row>
      <xdr:rowOff>233640</xdr:rowOff>
    </xdr:to>
    <xdr:sp macro="" textlink="">
      <xdr:nvSpPr>
        <xdr:cNvPr id="9" name="Shape 3"/>
        <xdr:cNvSpPr/>
      </xdr:nvSpPr>
      <xdr:spPr>
        <a:xfrm>
          <a:off x="5545800" y="4495680"/>
          <a:ext cx="62280" cy="2336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</xdr:col>
      <xdr:colOff>749880</xdr:colOff>
      <xdr:row>15</xdr:row>
      <xdr:rowOff>180360</xdr:rowOff>
    </xdr:from>
    <xdr:to>
      <xdr:col>4</xdr:col>
      <xdr:colOff>9720</xdr:colOff>
      <xdr:row>19</xdr:row>
      <xdr:rowOff>90000</xdr:rowOff>
    </xdr:to>
    <xdr:pic>
      <xdr:nvPicPr>
        <xdr:cNvPr id="10" name="image3.jpg" descr="Resultado de imagem para COMPOSIÇÃO BDI FORMULA TCU"/>
        <xdr:cNvPicPr/>
      </xdr:nvPicPr>
      <xdr:blipFill>
        <a:blip xmlns:r="http://schemas.openxmlformats.org/officeDocument/2006/relationships" r:embed="rId1"/>
        <a:stretch/>
      </xdr:blipFill>
      <xdr:spPr>
        <a:xfrm>
          <a:off x="2028600" y="4161960"/>
          <a:ext cx="5041080" cy="938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57240</xdr:colOff>
      <xdr:row>0</xdr:row>
      <xdr:rowOff>81720</xdr:rowOff>
    </xdr:from>
    <xdr:to>
      <xdr:col>2</xdr:col>
      <xdr:colOff>1913400</xdr:colOff>
      <xdr:row>1</xdr:row>
      <xdr:rowOff>113040</xdr:rowOff>
    </xdr:to>
    <xdr:pic>
      <xdr:nvPicPr>
        <xdr:cNvPr id="11" name="Imagem 7"/>
        <xdr:cNvPicPr/>
      </xdr:nvPicPr>
      <xdr:blipFill>
        <a:blip xmlns:r="http://schemas.openxmlformats.org/officeDocument/2006/relationships" r:embed="rId2"/>
        <a:stretch/>
      </xdr:blipFill>
      <xdr:spPr>
        <a:xfrm>
          <a:off x="309240" y="81720"/>
          <a:ext cx="2882880" cy="1041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1566720</xdr:colOff>
      <xdr:row>0</xdr:row>
      <xdr:rowOff>0</xdr:rowOff>
    </xdr:from>
    <xdr:to>
      <xdr:col>4</xdr:col>
      <xdr:colOff>1644120</xdr:colOff>
      <xdr:row>1</xdr:row>
      <xdr:rowOff>123120</xdr:rowOff>
    </xdr:to>
    <xdr:pic>
      <xdr:nvPicPr>
        <xdr:cNvPr id="12" name="Imagem 8"/>
        <xdr:cNvPicPr/>
      </xdr:nvPicPr>
      <xdr:blipFill>
        <a:blip xmlns:r="http://schemas.openxmlformats.org/officeDocument/2006/relationships" r:embed="rId3"/>
        <a:stretch/>
      </xdr:blipFill>
      <xdr:spPr>
        <a:xfrm>
          <a:off x="2845440" y="0"/>
          <a:ext cx="5858640" cy="1132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157320</xdr:colOff>
      <xdr:row>2</xdr:row>
      <xdr:rowOff>95400</xdr:rowOff>
    </xdr:from>
    <xdr:to>
      <xdr:col>5</xdr:col>
      <xdr:colOff>2134080</xdr:colOff>
      <xdr:row>5</xdr:row>
      <xdr:rowOff>24480</xdr:rowOff>
    </xdr:to>
    <xdr:pic>
      <xdr:nvPicPr>
        <xdr:cNvPr id="13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3831560" y="590760"/>
          <a:ext cx="1976760" cy="643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114480</xdr:rowOff>
    </xdr:from>
    <xdr:to>
      <xdr:col>2</xdr:col>
      <xdr:colOff>583920</xdr:colOff>
      <xdr:row>5</xdr:row>
      <xdr:rowOff>138600</xdr:rowOff>
    </xdr:to>
    <xdr:pic>
      <xdr:nvPicPr>
        <xdr:cNvPr id="14" name="image2.png"/>
        <xdr:cNvPicPr/>
      </xdr:nvPicPr>
      <xdr:blipFill>
        <a:blip xmlns:r="http://schemas.openxmlformats.org/officeDocument/2006/relationships" r:embed="rId2"/>
        <a:stretch/>
      </xdr:blipFill>
      <xdr:spPr>
        <a:xfrm>
          <a:off x="414000" y="371520"/>
          <a:ext cx="1865520" cy="9766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1917720</xdr:colOff>
      <xdr:row>2</xdr:row>
      <xdr:rowOff>62640</xdr:rowOff>
    </xdr:from>
    <xdr:to>
      <xdr:col>8</xdr:col>
      <xdr:colOff>1369080</xdr:colOff>
      <xdr:row>4</xdr:row>
      <xdr:rowOff>229680</xdr:rowOff>
    </xdr:to>
    <xdr:pic>
      <xdr:nvPicPr>
        <xdr:cNvPr id="15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593880" y="481680"/>
          <a:ext cx="1978920" cy="643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162000</xdr:colOff>
      <xdr:row>1</xdr:row>
      <xdr:rowOff>114480</xdr:rowOff>
    </xdr:from>
    <xdr:to>
      <xdr:col>2</xdr:col>
      <xdr:colOff>1234800</xdr:colOff>
      <xdr:row>5</xdr:row>
      <xdr:rowOff>138600</xdr:rowOff>
    </xdr:to>
    <xdr:pic>
      <xdr:nvPicPr>
        <xdr:cNvPr id="16" name="image2.png"/>
        <xdr:cNvPicPr/>
      </xdr:nvPicPr>
      <xdr:blipFill>
        <a:blip xmlns:r="http://schemas.openxmlformats.org/officeDocument/2006/relationships" r:embed="rId2"/>
        <a:stretch/>
      </xdr:blipFill>
      <xdr:spPr>
        <a:xfrm>
          <a:off x="326520" y="295560"/>
          <a:ext cx="1867680" cy="9766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313920</xdr:colOff>
      <xdr:row>0</xdr:row>
      <xdr:rowOff>100800</xdr:rowOff>
    </xdr:from>
    <xdr:to>
      <xdr:col>3</xdr:col>
      <xdr:colOff>1201680</xdr:colOff>
      <xdr:row>0</xdr:row>
      <xdr:rowOff>1141920</xdr:rowOff>
    </xdr:to>
    <xdr:pic>
      <xdr:nvPicPr>
        <xdr:cNvPr id="17" name="Imagem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313920" y="100800"/>
          <a:ext cx="2905200" cy="1041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2892960</xdr:colOff>
      <xdr:row>0</xdr:row>
      <xdr:rowOff>0</xdr:rowOff>
    </xdr:from>
    <xdr:to>
      <xdr:col>9</xdr:col>
      <xdr:colOff>443160</xdr:colOff>
      <xdr:row>0</xdr:row>
      <xdr:rowOff>1132920</xdr:rowOff>
    </xdr:to>
    <xdr:pic>
      <xdr:nvPicPr>
        <xdr:cNvPr id="18" name="Imagem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4910400" y="0"/>
          <a:ext cx="5892840" cy="11329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pageSetUpPr fitToPage="1"/>
  </sheetPr>
  <dimension ref="A1:XFD550"/>
  <sheetViews>
    <sheetView showGridLines="0" tabSelected="1" topLeftCell="A29" zoomScaleNormal="100" workbookViewId="0">
      <selection activeCell="A464" sqref="A457:D464"/>
    </sheetView>
  </sheetViews>
  <sheetFormatPr defaultColWidth="12.59765625" defaultRowHeight="13.8"/>
  <cols>
    <col min="1" max="1" width="8.3984375" style="15" customWidth="1"/>
    <col min="2" max="2" width="8.5" style="15" customWidth="1"/>
    <col min="3" max="3" width="9.19921875" style="15" customWidth="1"/>
    <col min="4" max="4" width="50.8984375" style="16" customWidth="1"/>
    <col min="5" max="5" width="8.5" style="17" customWidth="1"/>
    <col min="6" max="6" width="11.3984375" style="18" customWidth="1"/>
    <col min="7" max="7" width="10.09765625" style="17" customWidth="1"/>
    <col min="8" max="8" width="12" style="17" customWidth="1"/>
    <col min="9" max="9" width="14.796875" style="17" customWidth="1"/>
    <col min="10" max="10" width="11.3984375" style="17" customWidth="1"/>
    <col min="11" max="12" width="10.5" style="16" hidden="1" customWidth="1"/>
    <col min="13" max="13" width="12.59765625" style="16" hidden="1"/>
    <col min="14" max="15" width="10.5" style="16" hidden="1" customWidth="1"/>
    <col min="16" max="16" width="16.3984375" style="19" hidden="1" customWidth="1"/>
    <col min="17" max="17" width="16.5" style="16" customWidth="1"/>
    <col min="18" max="18" width="12.59765625" style="16"/>
    <col min="19" max="24" width="12.59765625" style="16" hidden="1"/>
    <col min="25" max="16334" width="12.59765625" style="16"/>
    <col min="16335" max="16384" width="10.5" style="20" customWidth="1"/>
  </cols>
  <sheetData>
    <row r="1" spans="1:36 16335:16384" ht="94.5" customHeight="1">
      <c r="A1" s="14"/>
      <c r="B1" s="14">
        <v>9</v>
      </c>
      <c r="C1" s="14"/>
      <c r="D1" s="14"/>
      <c r="E1" s="14"/>
      <c r="F1" s="14"/>
      <c r="G1" s="14"/>
      <c r="H1" s="14"/>
      <c r="I1" s="14"/>
      <c r="J1" s="14"/>
    </row>
    <row r="2" spans="1:36 16335:16384" s="21" customFormat="1" ht="19.95" customHeight="1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P2" s="22"/>
      <c r="XDG2" s="20"/>
      <c r="XDH2" s="20"/>
      <c r="XDI2" s="20"/>
      <c r="XDJ2" s="20"/>
      <c r="XDK2" s="20"/>
      <c r="XDL2" s="20"/>
      <c r="XDM2" s="20"/>
      <c r="XDN2" s="20"/>
      <c r="XDO2" s="20"/>
      <c r="XDP2" s="20"/>
      <c r="XDQ2" s="20"/>
      <c r="XDR2" s="20"/>
      <c r="XDS2" s="20"/>
      <c r="XDT2" s="20"/>
      <c r="XDU2" s="20"/>
      <c r="XDV2" s="20"/>
      <c r="XDW2" s="20"/>
      <c r="XDX2" s="20"/>
      <c r="XDY2" s="20"/>
      <c r="XDZ2" s="20"/>
      <c r="XEA2" s="20"/>
      <c r="XEB2" s="20"/>
      <c r="XEC2" s="20"/>
      <c r="XED2" s="20"/>
      <c r="XEE2" s="20"/>
      <c r="XEF2" s="20"/>
      <c r="XEG2" s="20"/>
      <c r="XEH2" s="20"/>
      <c r="XEI2" s="20"/>
      <c r="XEJ2" s="20"/>
      <c r="XEK2" s="20"/>
      <c r="XEL2" s="20"/>
      <c r="XEM2" s="20"/>
      <c r="XEN2" s="20"/>
      <c r="XEO2" s="20"/>
      <c r="XEP2" s="20"/>
      <c r="XEQ2" s="20"/>
      <c r="XER2" s="20"/>
      <c r="XES2" s="20"/>
      <c r="XET2" s="20"/>
      <c r="XEU2" s="20"/>
      <c r="XEV2" s="20"/>
      <c r="XEW2" s="20"/>
      <c r="XEX2" s="20"/>
      <c r="XEY2" s="20"/>
      <c r="XEZ2" s="20"/>
      <c r="XFA2" s="20"/>
      <c r="XFB2" s="20"/>
      <c r="XFC2" s="20"/>
      <c r="XFD2" s="20"/>
    </row>
    <row r="3" spans="1:36 16335:16384" s="21" customFormat="1" ht="15.15" customHeight="1">
      <c r="A3" s="23"/>
      <c r="B3" s="24"/>
      <c r="C3" s="24"/>
      <c r="D3" s="25"/>
      <c r="E3" s="26"/>
      <c r="F3" s="26"/>
      <c r="G3" s="26"/>
      <c r="H3" s="27"/>
      <c r="I3" s="28" t="s">
        <v>1</v>
      </c>
      <c r="J3" s="29" t="str">
        <f>'DADOS GERAIS'!$B$22</f>
        <v>Data:</v>
      </c>
      <c r="P3" s="22"/>
      <c r="Q3" s="30"/>
      <c r="XDG3" s="20"/>
      <c r="XDH3" s="20"/>
      <c r="XDI3" s="20"/>
      <c r="XDJ3" s="20"/>
      <c r="XDK3" s="20"/>
      <c r="XDL3" s="20"/>
      <c r="XDM3" s="20"/>
      <c r="XDN3" s="20"/>
      <c r="XDO3" s="20"/>
      <c r="XDP3" s="20"/>
      <c r="XDQ3" s="20"/>
      <c r="XDR3" s="20"/>
      <c r="XDS3" s="20"/>
      <c r="XDT3" s="20"/>
      <c r="XDU3" s="20"/>
      <c r="XDV3" s="20"/>
      <c r="XDW3" s="20"/>
      <c r="XDX3" s="20"/>
      <c r="XDY3" s="20"/>
      <c r="XDZ3" s="20"/>
      <c r="XEA3" s="20"/>
      <c r="XEB3" s="20"/>
      <c r="XEC3" s="20"/>
      <c r="XED3" s="20"/>
      <c r="XEE3" s="20"/>
      <c r="XEF3" s="20"/>
      <c r="XEG3" s="20"/>
      <c r="XEH3" s="20"/>
      <c r="XEI3" s="20"/>
      <c r="XEJ3" s="20"/>
      <c r="XEK3" s="20"/>
      <c r="XEL3" s="20"/>
      <c r="XEM3" s="20"/>
      <c r="XEN3" s="20"/>
      <c r="XEO3" s="20"/>
      <c r="XEP3" s="20"/>
      <c r="XEQ3" s="20"/>
      <c r="XER3" s="20"/>
      <c r="XES3" s="20"/>
      <c r="XET3" s="20"/>
      <c r="XEU3" s="20"/>
      <c r="XEV3" s="20"/>
      <c r="XEW3" s="20"/>
      <c r="XEX3" s="20"/>
      <c r="XEY3" s="20"/>
      <c r="XEZ3" s="20"/>
      <c r="XFA3" s="20"/>
      <c r="XFB3" s="20"/>
      <c r="XFC3" s="20"/>
      <c r="XFD3" s="20"/>
    </row>
    <row r="4" spans="1:36 16335:16384" s="21" customFormat="1" ht="15.15" customHeight="1">
      <c r="A4" s="12" t="s">
        <v>3</v>
      </c>
      <c r="B4" s="11" t="s">
        <v>4</v>
      </c>
      <c r="C4" s="11"/>
      <c r="D4" s="11"/>
      <c r="E4" s="11"/>
      <c r="F4" s="26"/>
      <c r="G4" s="26"/>
      <c r="H4" s="31"/>
      <c r="I4" s="31">
        <f>'BDI DESONERADO'!E35</f>
        <v>0.24518700733222065</v>
      </c>
      <c r="J4" s="32">
        <v>45709</v>
      </c>
      <c r="P4" s="22"/>
      <c r="Q4" s="30"/>
      <c r="XDG4" s="20"/>
      <c r="XDH4" s="20"/>
      <c r="XDI4" s="20"/>
      <c r="XDJ4" s="20"/>
      <c r="XDK4" s="20"/>
      <c r="XDL4" s="20"/>
      <c r="XDM4" s="20"/>
      <c r="XDN4" s="20"/>
      <c r="XDO4" s="20"/>
      <c r="XDP4" s="20"/>
      <c r="XDQ4" s="20"/>
      <c r="XDR4" s="20"/>
      <c r="XDS4" s="20"/>
      <c r="XDT4" s="20"/>
      <c r="XDU4" s="20"/>
      <c r="XDV4" s="20"/>
      <c r="XDW4" s="20"/>
      <c r="XDX4" s="20"/>
      <c r="XDY4" s="20"/>
      <c r="XDZ4" s="20"/>
      <c r="XEA4" s="20"/>
      <c r="XEB4" s="20"/>
      <c r="XEC4" s="20"/>
      <c r="XED4" s="20"/>
      <c r="XEE4" s="20"/>
      <c r="XEF4" s="20"/>
      <c r="XEG4" s="20"/>
      <c r="XEH4" s="20"/>
      <c r="XEI4" s="20"/>
      <c r="XEJ4" s="20"/>
      <c r="XEK4" s="20"/>
      <c r="XEL4" s="20"/>
      <c r="XEM4" s="20"/>
      <c r="XEN4" s="20"/>
      <c r="XEO4" s="20"/>
      <c r="XEP4" s="20"/>
      <c r="XEQ4" s="20"/>
      <c r="XER4" s="20"/>
      <c r="XES4" s="20"/>
      <c r="XET4" s="20"/>
      <c r="XEU4" s="20"/>
      <c r="XEV4" s="20"/>
      <c r="XEW4" s="20"/>
      <c r="XEX4" s="20"/>
      <c r="XEY4" s="20"/>
      <c r="XEZ4" s="20"/>
      <c r="XFA4" s="20"/>
      <c r="XFB4" s="20"/>
      <c r="XFC4" s="20"/>
      <c r="XFD4" s="20"/>
    </row>
    <row r="5" spans="1:36 16335:16384" s="21" customFormat="1" ht="15.15" customHeight="1">
      <c r="A5" s="12"/>
      <c r="B5" s="11"/>
      <c r="C5" s="11"/>
      <c r="D5" s="11"/>
      <c r="E5" s="11"/>
      <c r="F5" s="26"/>
      <c r="G5" s="26"/>
      <c r="H5" s="27"/>
      <c r="I5" s="27"/>
      <c r="J5" s="33"/>
      <c r="P5" s="22"/>
      <c r="Q5" s="30"/>
      <c r="XDG5" s="34"/>
      <c r="XDH5" s="34"/>
      <c r="XDI5" s="34"/>
      <c r="XDJ5" s="34"/>
      <c r="XDK5" s="34"/>
      <c r="XDL5" s="34"/>
      <c r="XDM5" s="34"/>
      <c r="XDN5" s="34"/>
      <c r="XDO5" s="34"/>
      <c r="XDP5" s="34"/>
      <c r="XDQ5" s="34"/>
      <c r="XDR5" s="34"/>
      <c r="XDS5" s="34"/>
      <c r="XDT5" s="34"/>
      <c r="XDU5" s="34"/>
      <c r="XDV5" s="34"/>
      <c r="XDW5" s="34"/>
      <c r="XDX5" s="34"/>
      <c r="XDY5" s="34"/>
      <c r="XDZ5" s="34"/>
      <c r="XEA5" s="34"/>
      <c r="XEB5" s="34"/>
      <c r="XEC5" s="34"/>
      <c r="XED5" s="34"/>
      <c r="XEE5" s="34"/>
      <c r="XEF5" s="34"/>
      <c r="XEG5" s="34"/>
      <c r="XEH5" s="34"/>
      <c r="XEI5" s="34"/>
      <c r="XEJ5" s="34"/>
      <c r="XEK5" s="34"/>
      <c r="XEL5" s="34"/>
      <c r="XEM5" s="34"/>
      <c r="XEN5" s="34"/>
      <c r="XEO5" s="34"/>
      <c r="XEP5" s="34"/>
      <c r="XEQ5" s="34"/>
      <c r="XER5" s="34"/>
      <c r="XES5" s="34"/>
      <c r="XET5" s="34"/>
      <c r="XEU5" s="34"/>
      <c r="XEV5" s="34"/>
      <c r="XEW5" s="34"/>
      <c r="XEX5" s="34"/>
      <c r="XEY5" s="34"/>
      <c r="XEZ5" s="34"/>
      <c r="XFA5" s="34"/>
      <c r="XFB5" s="34"/>
      <c r="XFC5" s="34"/>
      <c r="XFD5" s="34"/>
    </row>
    <row r="6" spans="1:36 16335:16384" s="21" customFormat="1" ht="15.15" customHeight="1">
      <c r="A6" s="35" t="s">
        <v>7</v>
      </c>
      <c r="B6" s="36"/>
      <c r="C6" s="24"/>
      <c r="D6" s="25"/>
      <c r="E6" s="26"/>
      <c r="F6" s="26"/>
      <c r="G6" s="26"/>
      <c r="H6" s="27"/>
      <c r="I6" s="27"/>
      <c r="J6" s="33"/>
      <c r="P6" s="22"/>
      <c r="XDG6" s="20"/>
      <c r="XDH6" s="20"/>
      <c r="XDI6" s="20"/>
      <c r="XDJ6" s="20"/>
      <c r="XDK6" s="20"/>
      <c r="XDL6" s="20"/>
      <c r="XDM6" s="20"/>
      <c r="XDN6" s="20"/>
      <c r="XDO6" s="20"/>
      <c r="XDP6" s="20"/>
      <c r="XDQ6" s="20"/>
      <c r="XDR6" s="20"/>
      <c r="XDS6" s="20"/>
      <c r="XDT6" s="20"/>
      <c r="XDU6" s="20"/>
      <c r="XDV6" s="20"/>
      <c r="XDW6" s="20"/>
      <c r="XDX6" s="20"/>
      <c r="XDY6" s="20"/>
      <c r="XDZ6" s="20"/>
      <c r="XEA6" s="20"/>
      <c r="XEB6" s="20"/>
      <c r="XEC6" s="20"/>
      <c r="XED6" s="20"/>
      <c r="XEE6" s="20"/>
      <c r="XEF6" s="20"/>
      <c r="XEG6" s="20"/>
      <c r="XEH6" s="20"/>
      <c r="XEI6" s="20"/>
      <c r="XEJ6" s="20"/>
      <c r="XEK6" s="20"/>
      <c r="XEL6" s="20"/>
      <c r="XEM6" s="20"/>
      <c r="XEN6" s="20"/>
      <c r="XEO6" s="20"/>
      <c r="XEP6" s="20"/>
      <c r="XEQ6" s="20"/>
      <c r="XER6" s="20"/>
      <c r="XES6" s="20"/>
      <c r="XET6" s="20"/>
      <c r="XEU6" s="20"/>
      <c r="XEV6" s="20"/>
      <c r="XEW6" s="20"/>
      <c r="XEX6" s="20"/>
      <c r="XEY6" s="20"/>
      <c r="XEZ6" s="20"/>
      <c r="XFA6" s="20"/>
      <c r="XFB6" s="20"/>
      <c r="XFC6" s="20"/>
      <c r="XFD6" s="20"/>
    </row>
    <row r="7" spans="1:36 16335:16384" s="21" customFormat="1" ht="15.15" customHeight="1">
      <c r="A7" s="23"/>
      <c r="B7" s="24"/>
      <c r="C7" s="24"/>
      <c r="D7" s="25"/>
      <c r="E7" s="26"/>
      <c r="F7" s="26"/>
      <c r="G7" s="26"/>
      <c r="H7" s="27"/>
      <c r="I7" s="27"/>
      <c r="J7" s="33"/>
      <c r="P7" s="22"/>
      <c r="XDG7" s="20"/>
      <c r="XDH7" s="20"/>
      <c r="XDI7" s="20"/>
      <c r="XDJ7" s="20"/>
      <c r="XDK7" s="20"/>
      <c r="XDL7" s="20"/>
      <c r="XDM7" s="20"/>
      <c r="XDN7" s="20"/>
      <c r="XDO7" s="20"/>
      <c r="XDP7" s="20"/>
      <c r="XDQ7" s="20"/>
      <c r="XDR7" s="20"/>
      <c r="XDS7" s="20"/>
      <c r="XDT7" s="20"/>
      <c r="XDU7" s="20"/>
      <c r="XDV7" s="20"/>
      <c r="XDW7" s="20"/>
      <c r="XDX7" s="20"/>
      <c r="XDY7" s="20"/>
      <c r="XDZ7" s="20"/>
      <c r="XEA7" s="20"/>
      <c r="XEB7" s="20"/>
      <c r="XEC7" s="20"/>
      <c r="XED7" s="20"/>
      <c r="XEE7" s="20"/>
      <c r="XEF7" s="20"/>
      <c r="XEG7" s="20"/>
      <c r="XEH7" s="20"/>
      <c r="XEI7" s="20"/>
      <c r="XEJ7" s="20"/>
      <c r="XEK7" s="20"/>
      <c r="XEL7" s="20"/>
      <c r="XEM7" s="20"/>
      <c r="XEN7" s="20"/>
      <c r="XEO7" s="20"/>
      <c r="XEP7" s="20"/>
      <c r="XEQ7" s="20"/>
      <c r="XER7" s="20"/>
      <c r="XES7" s="20"/>
      <c r="XET7" s="20"/>
      <c r="XEU7" s="20"/>
      <c r="XEV7" s="20"/>
      <c r="XEW7" s="20"/>
      <c r="XEX7" s="20"/>
      <c r="XEY7" s="20"/>
      <c r="XEZ7" s="20"/>
      <c r="XFA7" s="20"/>
      <c r="XFB7" s="20"/>
      <c r="XFC7" s="20"/>
      <c r="XFD7" s="20"/>
    </row>
    <row r="8" spans="1:36 16335:16384" s="21" customFormat="1" ht="15.15" customHeight="1">
      <c r="A8" s="37" t="s">
        <v>8</v>
      </c>
      <c r="B8" s="10" t="s">
        <v>9</v>
      </c>
      <c r="C8" s="10"/>
      <c r="D8" s="10"/>
      <c r="E8" s="10"/>
      <c r="F8" s="10"/>
      <c r="G8" s="10"/>
      <c r="H8" s="10"/>
      <c r="I8" s="27"/>
      <c r="J8" s="33"/>
      <c r="P8" s="22"/>
      <c r="XDG8" s="20"/>
      <c r="XDH8" s="20"/>
      <c r="XDI8" s="20"/>
      <c r="XDJ8" s="20"/>
      <c r="XDK8" s="20"/>
      <c r="XDL8" s="20"/>
      <c r="XDM8" s="20"/>
      <c r="XDN8" s="20"/>
      <c r="XDO8" s="20"/>
      <c r="XDP8" s="20"/>
      <c r="XDQ8" s="20"/>
      <c r="XDR8" s="20"/>
      <c r="XDS8" s="20"/>
      <c r="XDT8" s="20"/>
      <c r="XDU8" s="20"/>
      <c r="XDV8" s="20"/>
      <c r="XDW8" s="20"/>
      <c r="XDX8" s="20"/>
      <c r="XDY8" s="20"/>
      <c r="XDZ8" s="20"/>
      <c r="XEA8" s="20"/>
      <c r="XEB8" s="20"/>
      <c r="XEC8" s="20"/>
      <c r="XED8" s="20"/>
      <c r="XEE8" s="20"/>
      <c r="XEF8" s="20"/>
      <c r="XEG8" s="20"/>
      <c r="XEH8" s="20"/>
      <c r="XEI8" s="20"/>
      <c r="XEJ8" s="20"/>
      <c r="XEK8" s="20"/>
      <c r="XEL8" s="20"/>
      <c r="XEM8" s="20"/>
      <c r="XEN8" s="20"/>
      <c r="XEO8" s="20"/>
      <c r="XEP8" s="20"/>
      <c r="XEQ8" s="20"/>
      <c r="XER8" s="20"/>
      <c r="XES8" s="20"/>
      <c r="XET8" s="20"/>
      <c r="XEU8" s="20"/>
      <c r="XEV8" s="20"/>
      <c r="XEW8" s="20"/>
      <c r="XEX8" s="20"/>
      <c r="XEY8" s="20"/>
      <c r="XEZ8" s="20"/>
      <c r="XFA8" s="20"/>
      <c r="XFB8" s="20"/>
      <c r="XFC8" s="20"/>
      <c r="XFD8" s="20"/>
    </row>
    <row r="9" spans="1:36 16335:16384" s="21" customFormat="1" ht="15.15" customHeight="1">
      <c r="A9" s="38"/>
      <c r="B9" s="39"/>
      <c r="C9" s="39"/>
      <c r="D9" s="40"/>
      <c r="E9" s="41"/>
      <c r="F9" s="41"/>
      <c r="G9" s="41"/>
      <c r="H9" s="42"/>
      <c r="I9" s="42"/>
      <c r="J9" s="43"/>
      <c r="P9" s="22"/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0"/>
      <c r="XES9" s="20"/>
      <c r="XET9" s="20"/>
      <c r="XEU9" s="20"/>
      <c r="XEV9" s="20"/>
      <c r="XEW9" s="20"/>
      <c r="XEX9" s="20"/>
      <c r="XEY9" s="20"/>
      <c r="XEZ9" s="20"/>
      <c r="XFA9" s="20"/>
      <c r="XFB9" s="20"/>
      <c r="XFC9" s="20"/>
      <c r="XFD9" s="20"/>
    </row>
    <row r="10" spans="1:36 16335:16384" s="49" customFormat="1" ht="26.7" customHeight="1">
      <c r="A10" s="44" t="s">
        <v>10</v>
      </c>
      <c r="B10" s="45" t="s">
        <v>11</v>
      </c>
      <c r="C10" s="45" t="s">
        <v>12</v>
      </c>
      <c r="D10" s="46" t="s">
        <v>13</v>
      </c>
      <c r="E10" s="46" t="s">
        <v>14</v>
      </c>
      <c r="F10" s="47" t="s">
        <v>15</v>
      </c>
      <c r="G10" s="46" t="s">
        <v>16</v>
      </c>
      <c r="H10" s="46" t="s">
        <v>17</v>
      </c>
      <c r="I10" s="46" t="s">
        <v>18</v>
      </c>
      <c r="J10" s="48" t="s">
        <v>19</v>
      </c>
      <c r="L10" s="50" t="s">
        <v>1</v>
      </c>
      <c r="M10" s="50" t="s">
        <v>20</v>
      </c>
      <c r="N10" s="50" t="s">
        <v>21</v>
      </c>
      <c r="P10" s="51"/>
      <c r="XDG10" s="34"/>
      <c r="XDH10" s="34"/>
      <c r="XDI10" s="34"/>
      <c r="XDJ10" s="34"/>
      <c r="XDK10" s="34"/>
      <c r="XDL10" s="34"/>
      <c r="XDM10" s="34"/>
      <c r="XDN10" s="34"/>
      <c r="XDO10" s="34"/>
      <c r="XDP10" s="34"/>
      <c r="XDQ10" s="34"/>
      <c r="XDR10" s="34"/>
      <c r="XDS10" s="34"/>
      <c r="XDT10" s="34"/>
      <c r="XDU10" s="34"/>
      <c r="XDV10" s="34"/>
      <c r="XDW10" s="34"/>
      <c r="XDX10" s="34"/>
      <c r="XDY10" s="34"/>
      <c r="XDZ10" s="34"/>
      <c r="XEA10" s="34"/>
      <c r="XEB10" s="34"/>
      <c r="XEC10" s="34"/>
      <c r="XED10" s="34"/>
      <c r="XEE10" s="34"/>
      <c r="XEF10" s="34"/>
      <c r="XEG10" s="34"/>
      <c r="XEH10" s="34"/>
      <c r="XEI10" s="34"/>
      <c r="XEJ10" s="34"/>
      <c r="XEK10" s="34"/>
      <c r="XEL10" s="34"/>
      <c r="XEM10" s="34"/>
      <c r="XEN10" s="34"/>
      <c r="XEO10" s="34"/>
      <c r="XEP10" s="34"/>
      <c r="XEQ10" s="34"/>
      <c r="XER10" s="34"/>
      <c r="XES10" s="34"/>
      <c r="XET10" s="34"/>
      <c r="XEU10" s="34"/>
      <c r="XEV10" s="34"/>
      <c r="XEW10" s="34"/>
      <c r="XEX10" s="34"/>
      <c r="XEY10" s="34"/>
      <c r="XEZ10" s="34"/>
      <c r="XFA10" s="34"/>
      <c r="XFB10" s="34"/>
      <c r="XFC10" s="34"/>
      <c r="XFD10" s="34"/>
    </row>
    <row r="11" spans="1:36 16335:16384" ht="15.15" customHeight="1">
      <c r="A11" s="52"/>
      <c r="B11" s="53"/>
      <c r="C11" s="53"/>
      <c r="D11" s="54"/>
      <c r="E11" s="55"/>
      <c r="F11" s="56"/>
      <c r="G11" s="55"/>
      <c r="H11" s="55"/>
      <c r="I11" s="55"/>
      <c r="J11" s="57"/>
    </row>
    <row r="12" spans="1:36 16335:16384" s="66" customFormat="1" ht="15.15" customHeight="1">
      <c r="A12" s="58">
        <v>1</v>
      </c>
      <c r="B12" s="59"/>
      <c r="C12" s="59"/>
      <c r="D12" s="60" t="s">
        <v>22</v>
      </c>
      <c r="E12" s="61"/>
      <c r="F12" s="62"/>
      <c r="G12" s="61"/>
      <c r="H12" s="61"/>
      <c r="I12" s="63">
        <f>SUM(I14:I18)</f>
        <v>32741.829999999998</v>
      </c>
      <c r="J12" s="64">
        <f>I12/$I$447</f>
        <v>1.6266761366981415E-2</v>
      </c>
      <c r="K12" s="65">
        <f>SUM(I12:I442)</f>
        <v>4025611.4000000013</v>
      </c>
      <c r="P12" s="67"/>
      <c r="XDG12" s="20"/>
      <c r="XDH12" s="20"/>
      <c r="XDI12" s="20"/>
      <c r="XDJ12" s="20"/>
      <c r="XDK12" s="20"/>
      <c r="XDL12" s="20"/>
      <c r="XDM12" s="20"/>
      <c r="XDN12" s="20"/>
      <c r="XDO12" s="20"/>
      <c r="XDP12" s="20"/>
      <c r="XDQ12" s="20"/>
      <c r="XDR12" s="20"/>
      <c r="XDS12" s="20"/>
      <c r="XDT12" s="20"/>
      <c r="XDU12" s="20"/>
      <c r="XDV12" s="20"/>
      <c r="XDW12" s="20"/>
      <c r="XDX12" s="20"/>
      <c r="XDY12" s="20"/>
      <c r="XDZ12" s="20"/>
      <c r="XEA12" s="20"/>
      <c r="XEB12" s="20"/>
      <c r="XEC12" s="20"/>
      <c r="XED12" s="20"/>
      <c r="XEE12" s="20"/>
      <c r="XEF12" s="20"/>
      <c r="XEG12" s="20"/>
      <c r="XEH12" s="20"/>
      <c r="XEI12" s="20"/>
      <c r="XEJ12" s="20"/>
      <c r="XEK12" s="20"/>
      <c r="XEL12" s="20"/>
      <c r="XEM12" s="20"/>
      <c r="XEN12" s="20"/>
      <c r="XEO12" s="20"/>
      <c r="XEP12" s="20"/>
      <c r="XEQ12" s="20"/>
      <c r="XER12" s="20"/>
      <c r="XES12" s="20"/>
      <c r="XET12" s="20"/>
      <c r="XEU12" s="20"/>
      <c r="XEV12" s="20"/>
      <c r="XEW12" s="20"/>
      <c r="XEX12" s="20"/>
      <c r="XEY12" s="20"/>
      <c r="XEZ12" s="20"/>
      <c r="XFA12" s="20"/>
      <c r="XFB12" s="20"/>
      <c r="XFC12" s="20"/>
      <c r="XFD12" s="20"/>
    </row>
    <row r="13" spans="1:36 16335:16384" ht="15.15" customHeight="1">
      <c r="A13" s="52" t="s">
        <v>23</v>
      </c>
      <c r="B13" s="53"/>
      <c r="C13" s="53"/>
      <c r="D13" s="54" t="s">
        <v>24</v>
      </c>
      <c r="E13" s="55"/>
      <c r="F13" s="56"/>
      <c r="G13" s="55"/>
      <c r="H13" s="55"/>
      <c r="I13" s="55"/>
      <c r="J13" s="68"/>
      <c r="K13" s="69">
        <f>K12-I12-I19-I36-I66-I81-I91-I94-I125-I132-I140-I143-I149-I161-I163-I189-I304-I397-I411-I420-I432-I441</f>
        <v>2012805.7000000014</v>
      </c>
      <c r="O13" s="69">
        <f>SUM(O14:O18)</f>
        <v>32741.829999999998</v>
      </c>
      <c r="XDG13" s="34"/>
      <c r="XDH13" s="34"/>
      <c r="XDI13" s="34"/>
      <c r="XDJ13" s="34"/>
      <c r="XDK13" s="34"/>
      <c r="XDL13" s="34"/>
      <c r="XDM13" s="34"/>
      <c r="XDN13" s="34"/>
      <c r="XDO13" s="34"/>
      <c r="XDP13" s="34"/>
      <c r="XDQ13" s="34"/>
      <c r="XDR13" s="34"/>
      <c r="XDS13" s="34"/>
      <c r="XDT13" s="34"/>
      <c r="XDU13" s="34"/>
      <c r="XDV13" s="34"/>
      <c r="XDW13" s="34"/>
      <c r="XDX13" s="34"/>
      <c r="XDY13" s="34"/>
      <c r="XDZ13" s="34"/>
      <c r="XEA13" s="34"/>
      <c r="XEB13" s="34"/>
      <c r="XEC13" s="34"/>
      <c r="XED13" s="34"/>
      <c r="XEE13" s="34"/>
      <c r="XEF13" s="34"/>
      <c r="XEG13" s="34"/>
      <c r="XEH13" s="34"/>
      <c r="XEI13" s="34"/>
      <c r="XEJ13" s="34"/>
      <c r="XEK13" s="34"/>
      <c r="XEL13" s="34"/>
      <c r="XEM13" s="34"/>
      <c r="XEN13" s="34"/>
      <c r="XEO13" s="34"/>
      <c r="XEP13" s="34"/>
      <c r="XEQ13" s="34"/>
      <c r="XER13" s="34"/>
      <c r="XES13" s="34"/>
      <c r="XET13" s="34"/>
      <c r="XEU13" s="34"/>
      <c r="XEV13" s="34"/>
      <c r="XEW13" s="34"/>
      <c r="XEX13" s="34"/>
      <c r="XEY13" s="34"/>
      <c r="XEZ13" s="34"/>
      <c r="XFA13" s="34"/>
      <c r="XFB13" s="34"/>
      <c r="XFC13" s="34"/>
      <c r="XFD13" s="34"/>
    </row>
    <row r="14" spans="1:36 16335:16384" ht="50.7" customHeight="1">
      <c r="A14" s="70" t="s">
        <v>25</v>
      </c>
      <c r="B14" s="71" t="s">
        <v>26</v>
      </c>
      <c r="C14" s="71" t="s">
        <v>27</v>
      </c>
      <c r="D14" s="72" t="s">
        <v>28</v>
      </c>
      <c r="E14" s="55" t="s">
        <v>29</v>
      </c>
      <c r="F14" s="73">
        <v>1</v>
      </c>
      <c r="G14" s="73">
        <v>613.37</v>
      </c>
      <c r="H14" s="73">
        <f>TRUNC(G14+(G14*$I$4),2)</f>
        <v>763.76</v>
      </c>
      <c r="I14" s="73">
        <f>TRUNC(H14*F14,2)</f>
        <v>763.76</v>
      </c>
      <c r="J14" s="68">
        <f>I14/$I$447</f>
        <v>3.7945043577728327E-4</v>
      </c>
      <c r="K14" s="69"/>
      <c r="L14" s="69">
        <f t="shared" ref="L14:L77" si="0">TRUNC(G14*$I$4,2)</f>
        <v>150.38999999999999</v>
      </c>
      <c r="M14" s="69">
        <f t="shared" ref="M14:M77" si="1">F14*L14</f>
        <v>150.38999999999999</v>
      </c>
      <c r="N14" s="69">
        <f t="shared" ref="N14:N77" si="2">F14*G14</f>
        <v>613.37</v>
      </c>
      <c r="O14" s="69">
        <f>TRUNC(N14+M14,2)</f>
        <v>763.76</v>
      </c>
      <c r="P14" s="19">
        <f t="shared" ref="P14:P77" si="3">I14-O14</f>
        <v>0</v>
      </c>
      <c r="Q14" s="69"/>
      <c r="R14" s="69"/>
      <c r="S14" s="69">
        <f t="shared" ref="S14:S77" si="4">F14*G14</f>
        <v>613.37</v>
      </c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</row>
    <row r="15" spans="1:36 16335:16384" ht="50.7" customHeight="1">
      <c r="A15" s="70" t="s">
        <v>30</v>
      </c>
      <c r="B15" s="71" t="s">
        <v>31</v>
      </c>
      <c r="C15" s="71" t="s">
        <v>27</v>
      </c>
      <c r="D15" s="72" t="s">
        <v>32</v>
      </c>
      <c r="E15" s="55" t="s">
        <v>29</v>
      </c>
      <c r="F15" s="73">
        <v>1</v>
      </c>
      <c r="G15" s="73">
        <v>1967.73</v>
      </c>
      <c r="H15" s="73">
        <f>TRUNC(G15+(G15*$I$4),2)</f>
        <v>2450.19</v>
      </c>
      <c r="I15" s="73">
        <f>TRUNC(H15*F15,2)</f>
        <v>2450.19</v>
      </c>
      <c r="J15" s="68">
        <f>I15/$I$447</f>
        <v>1.2173008055372653E-3</v>
      </c>
      <c r="K15" s="69"/>
      <c r="L15" s="69">
        <f t="shared" si="0"/>
        <v>482.46</v>
      </c>
      <c r="M15" s="69">
        <f t="shared" si="1"/>
        <v>482.46</v>
      </c>
      <c r="N15" s="69">
        <f t="shared" si="2"/>
        <v>1967.73</v>
      </c>
      <c r="O15" s="69">
        <f>TRUNC(N15+M15,2)</f>
        <v>2450.19</v>
      </c>
      <c r="P15" s="19">
        <f t="shared" si="3"/>
        <v>0</v>
      </c>
      <c r="Q15" s="69"/>
      <c r="R15" s="69"/>
      <c r="S15" s="69">
        <f t="shared" si="4"/>
        <v>1967.73</v>
      </c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</row>
    <row r="16" spans="1:36 16335:16384" ht="38.700000000000003" customHeight="1">
      <c r="A16" s="70" t="s">
        <v>33</v>
      </c>
      <c r="B16" s="71" t="s">
        <v>34</v>
      </c>
      <c r="C16" s="71" t="s">
        <v>27</v>
      </c>
      <c r="D16" s="72" t="s">
        <v>35</v>
      </c>
      <c r="E16" s="55" t="s">
        <v>36</v>
      </c>
      <c r="F16" s="73">
        <v>6</v>
      </c>
      <c r="G16" s="73">
        <v>498.89</v>
      </c>
      <c r="H16" s="73">
        <f>TRUNC(G16+(G16*$I$4),2)</f>
        <v>621.21</v>
      </c>
      <c r="I16" s="73">
        <f>TRUNC(H16*F16,2)</f>
        <v>3727.26</v>
      </c>
      <c r="J16" s="68">
        <f>I16/$I$447</f>
        <v>1.8517733728595856E-3</v>
      </c>
      <c r="K16" s="69"/>
      <c r="L16" s="69">
        <f t="shared" si="0"/>
        <v>122.32</v>
      </c>
      <c r="M16" s="69">
        <f t="shared" si="1"/>
        <v>733.92</v>
      </c>
      <c r="N16" s="69">
        <f t="shared" si="2"/>
        <v>2993.34</v>
      </c>
      <c r="O16" s="69">
        <f>TRUNC(N16+M16,2)</f>
        <v>3727.26</v>
      </c>
      <c r="P16" s="19">
        <f t="shared" si="3"/>
        <v>0</v>
      </c>
      <c r="Q16" s="69"/>
      <c r="R16" s="69"/>
      <c r="S16" s="69">
        <f t="shared" si="4"/>
        <v>2993.34</v>
      </c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</row>
    <row r="17" spans="1:36 16335:16384" ht="15.15" customHeight="1">
      <c r="A17" s="52" t="s">
        <v>37</v>
      </c>
      <c r="B17" s="53"/>
      <c r="C17" s="53"/>
      <c r="D17" s="54" t="s">
        <v>38</v>
      </c>
      <c r="E17" s="55"/>
      <c r="F17" s="73"/>
      <c r="G17" s="73"/>
      <c r="H17" s="73"/>
      <c r="I17" s="73"/>
      <c r="J17" s="68"/>
      <c r="K17" s="69"/>
      <c r="L17" s="69">
        <f t="shared" si="0"/>
        <v>0</v>
      </c>
      <c r="M17" s="69">
        <f t="shared" si="1"/>
        <v>0</v>
      </c>
      <c r="N17" s="69">
        <f t="shared" si="2"/>
        <v>0</v>
      </c>
      <c r="O17" s="69">
        <f>TRUNC(N17+M17,2)</f>
        <v>0</v>
      </c>
      <c r="P17" s="19">
        <f t="shared" si="3"/>
        <v>0</v>
      </c>
      <c r="Q17" s="69"/>
      <c r="R17" s="69"/>
      <c r="S17" s="69">
        <f t="shared" si="4"/>
        <v>0</v>
      </c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</row>
    <row r="18" spans="1:36 16335:16384" ht="26.7" customHeight="1">
      <c r="A18" s="70" t="s">
        <v>39</v>
      </c>
      <c r="B18" s="71" t="s">
        <v>40</v>
      </c>
      <c r="C18" s="71" t="s">
        <v>27</v>
      </c>
      <c r="D18" s="72" t="s">
        <v>41</v>
      </c>
      <c r="E18" s="55" t="s">
        <v>29</v>
      </c>
      <c r="F18" s="73">
        <v>1</v>
      </c>
      <c r="G18" s="73">
        <v>20720.28</v>
      </c>
      <c r="H18" s="73">
        <f>TRUNC(G18+(G18*$I$4),2)</f>
        <v>25800.62</v>
      </c>
      <c r="I18" s="73">
        <f>TRUNC(H18*F18,2)</f>
        <v>25800.62</v>
      </c>
      <c r="J18" s="68">
        <f t="shared" ref="J18:J36" si="5">I18/$I$447</f>
        <v>1.2818236752807284E-2</v>
      </c>
      <c r="K18" s="69"/>
      <c r="L18" s="69">
        <f t="shared" si="0"/>
        <v>5080.34</v>
      </c>
      <c r="M18" s="69">
        <f t="shared" si="1"/>
        <v>5080.34</v>
      </c>
      <c r="N18" s="69">
        <f t="shared" si="2"/>
        <v>20720.28</v>
      </c>
      <c r="O18" s="69">
        <f>TRUNC(N18+M18,2)</f>
        <v>25800.62</v>
      </c>
      <c r="P18" s="19">
        <f t="shared" si="3"/>
        <v>0</v>
      </c>
      <c r="Q18" s="69"/>
      <c r="R18" s="69"/>
      <c r="S18" s="69">
        <f t="shared" si="4"/>
        <v>20720.28</v>
      </c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</row>
    <row r="19" spans="1:36 16335:16384" s="66" customFormat="1" ht="15.15" customHeight="1">
      <c r="A19" s="58">
        <v>2</v>
      </c>
      <c r="B19" s="59"/>
      <c r="C19" s="59"/>
      <c r="D19" s="60" t="s">
        <v>42</v>
      </c>
      <c r="E19" s="61"/>
      <c r="F19" s="74"/>
      <c r="G19" s="74"/>
      <c r="H19" s="74"/>
      <c r="I19" s="63">
        <f>SUM(I20:I35)</f>
        <v>218124.06999999998</v>
      </c>
      <c r="J19" s="64">
        <f t="shared" si="5"/>
        <v>0.10836816986358887</v>
      </c>
      <c r="K19" s="65"/>
      <c r="L19" s="65">
        <f t="shared" si="0"/>
        <v>0</v>
      </c>
      <c r="M19" s="65">
        <f t="shared" si="1"/>
        <v>0</v>
      </c>
      <c r="N19" s="65">
        <f t="shared" si="2"/>
        <v>0</v>
      </c>
      <c r="O19" s="65">
        <f>SUM(O20:O35)</f>
        <v>218124.06999999998</v>
      </c>
      <c r="P19" s="67">
        <f t="shared" si="3"/>
        <v>0</v>
      </c>
      <c r="Q19" s="65"/>
      <c r="R19" s="65"/>
      <c r="S19" s="69">
        <f t="shared" si="4"/>
        <v>0</v>
      </c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XDG19" s="34"/>
      <c r="XDH19" s="34"/>
      <c r="XDI19" s="34"/>
      <c r="XDJ19" s="34"/>
      <c r="XDK19" s="34"/>
      <c r="XDL19" s="34"/>
      <c r="XDM19" s="34"/>
      <c r="XDN19" s="34"/>
      <c r="XDO19" s="34"/>
      <c r="XDP19" s="34"/>
      <c r="XDQ19" s="34"/>
      <c r="XDR19" s="34"/>
      <c r="XDS19" s="34"/>
      <c r="XDT19" s="34"/>
      <c r="XDU19" s="34"/>
      <c r="XDV19" s="34"/>
      <c r="XDW19" s="34"/>
      <c r="XDX19" s="34"/>
      <c r="XDY19" s="34"/>
      <c r="XDZ19" s="34"/>
      <c r="XEA19" s="34"/>
      <c r="XEB19" s="34"/>
      <c r="XEC19" s="34"/>
      <c r="XED19" s="34"/>
      <c r="XEE19" s="34"/>
      <c r="XEF19" s="34"/>
      <c r="XEG19" s="34"/>
      <c r="XEH19" s="34"/>
      <c r="XEI19" s="34"/>
      <c r="XEJ19" s="34"/>
      <c r="XEK19" s="34"/>
      <c r="XEL19" s="34"/>
      <c r="XEM19" s="34"/>
      <c r="XEN19" s="34"/>
      <c r="XEO19" s="34"/>
      <c r="XEP19" s="34"/>
      <c r="XEQ19" s="34"/>
      <c r="XER19" s="34"/>
      <c r="XES19" s="34"/>
      <c r="XET19" s="34"/>
      <c r="XEU19" s="34"/>
      <c r="XEV19" s="34"/>
      <c r="XEW19" s="34"/>
      <c r="XEX19" s="34"/>
      <c r="XEY19" s="34"/>
      <c r="XEZ19" s="34"/>
      <c r="XFA19" s="34"/>
      <c r="XFB19" s="34"/>
      <c r="XFC19" s="34"/>
      <c r="XFD19" s="34"/>
    </row>
    <row r="20" spans="1:36 16335:16384" ht="38.700000000000003" customHeight="1">
      <c r="A20" s="70" t="s">
        <v>43</v>
      </c>
      <c r="B20" s="71" t="s">
        <v>44</v>
      </c>
      <c r="C20" s="71" t="s">
        <v>27</v>
      </c>
      <c r="D20" s="72" t="s">
        <v>45</v>
      </c>
      <c r="E20" s="55" t="s">
        <v>46</v>
      </c>
      <c r="F20" s="73">
        <v>125</v>
      </c>
      <c r="G20" s="73">
        <v>69.89</v>
      </c>
      <c r="H20" s="73">
        <f t="shared" ref="H20:H35" si="6">TRUNC(G20+(G20*$I$4),2)</f>
        <v>87.02</v>
      </c>
      <c r="I20" s="73">
        <f t="shared" ref="I20:I35" si="7">TRUNC(H20*F20,2)</f>
        <v>10877.5</v>
      </c>
      <c r="J20" s="68">
        <f t="shared" si="5"/>
        <v>5.4041480506538692E-3</v>
      </c>
      <c r="K20" s="69"/>
      <c r="L20" s="69">
        <f t="shared" si="0"/>
        <v>17.13</v>
      </c>
      <c r="M20" s="69">
        <f t="shared" si="1"/>
        <v>2141.25</v>
      </c>
      <c r="N20" s="69">
        <f t="shared" si="2"/>
        <v>8736.25</v>
      </c>
      <c r="O20" s="69">
        <f t="shared" ref="O20:O83" si="8">TRUNC(N20+M20,2)</f>
        <v>10877.5</v>
      </c>
      <c r="P20" s="19">
        <f t="shared" si="3"/>
        <v>0</v>
      </c>
      <c r="Q20" s="69"/>
      <c r="R20" s="69"/>
      <c r="S20" s="69">
        <f t="shared" si="4"/>
        <v>8736.25</v>
      </c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 16335:16384" ht="62.85" customHeight="1">
      <c r="A21" s="70" t="s">
        <v>47</v>
      </c>
      <c r="B21" s="71" t="s">
        <v>48</v>
      </c>
      <c r="C21" s="71" t="s">
        <v>27</v>
      </c>
      <c r="D21" s="72" t="s">
        <v>49</v>
      </c>
      <c r="E21" s="55" t="s">
        <v>50</v>
      </c>
      <c r="F21" s="73">
        <v>203.88</v>
      </c>
      <c r="G21" s="73">
        <v>13.56</v>
      </c>
      <c r="H21" s="73">
        <f t="shared" si="6"/>
        <v>16.88</v>
      </c>
      <c r="I21" s="73">
        <f t="shared" si="7"/>
        <v>3441.49</v>
      </c>
      <c r="J21" s="68">
        <f t="shared" si="5"/>
        <v>1.7097974235665164E-3</v>
      </c>
      <c r="K21" s="69"/>
      <c r="L21" s="69">
        <f t="shared" si="0"/>
        <v>3.32</v>
      </c>
      <c r="M21" s="69">
        <f t="shared" si="1"/>
        <v>676.88159999999993</v>
      </c>
      <c r="N21" s="69">
        <f t="shared" si="2"/>
        <v>2764.6127999999999</v>
      </c>
      <c r="O21" s="69">
        <f t="shared" si="8"/>
        <v>3441.49</v>
      </c>
      <c r="P21" s="19">
        <f t="shared" si="3"/>
        <v>0</v>
      </c>
      <c r="Q21" s="69"/>
      <c r="R21" s="69"/>
      <c r="S21" s="69">
        <f t="shared" si="4"/>
        <v>2764.6127999999999</v>
      </c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</row>
    <row r="22" spans="1:36 16335:16384" ht="26.7" customHeight="1">
      <c r="A22" s="70" t="s">
        <v>51</v>
      </c>
      <c r="B22" s="71" t="s">
        <v>52</v>
      </c>
      <c r="C22" s="71" t="s">
        <v>27</v>
      </c>
      <c r="D22" s="72" t="s">
        <v>53</v>
      </c>
      <c r="E22" s="55" t="s">
        <v>50</v>
      </c>
      <c r="F22" s="73">
        <v>23.341999999999999</v>
      </c>
      <c r="G22" s="73">
        <v>82.75</v>
      </c>
      <c r="H22" s="73">
        <f t="shared" si="6"/>
        <v>103.03</v>
      </c>
      <c r="I22" s="73">
        <f t="shared" si="7"/>
        <v>2404.92</v>
      </c>
      <c r="J22" s="68">
        <f t="shared" si="5"/>
        <v>1.1948098119952657E-3</v>
      </c>
      <c r="K22" s="69"/>
      <c r="L22" s="69">
        <f t="shared" si="0"/>
        <v>20.28</v>
      </c>
      <c r="M22" s="69">
        <f t="shared" si="1"/>
        <v>473.37576000000001</v>
      </c>
      <c r="N22" s="69">
        <f t="shared" si="2"/>
        <v>1931.5504999999998</v>
      </c>
      <c r="O22" s="69">
        <f t="shared" si="8"/>
        <v>2404.92</v>
      </c>
      <c r="P22" s="19">
        <f t="shared" si="3"/>
        <v>0</v>
      </c>
      <c r="Q22" s="69"/>
      <c r="R22" s="69"/>
      <c r="S22" s="69">
        <f t="shared" si="4"/>
        <v>1931.5504999999998</v>
      </c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</row>
    <row r="23" spans="1:36 16335:16384" ht="38.700000000000003" customHeight="1">
      <c r="A23" s="70" t="s">
        <v>54</v>
      </c>
      <c r="B23" s="71" t="s">
        <v>55</v>
      </c>
      <c r="C23" s="71" t="s">
        <v>27</v>
      </c>
      <c r="D23" s="72" t="s">
        <v>56</v>
      </c>
      <c r="E23" s="55" t="s">
        <v>50</v>
      </c>
      <c r="F23" s="73">
        <v>36.186</v>
      </c>
      <c r="G23" s="73">
        <v>212.93</v>
      </c>
      <c r="H23" s="73">
        <f t="shared" si="6"/>
        <v>265.13</v>
      </c>
      <c r="I23" s="73">
        <f t="shared" si="7"/>
        <v>9593.99</v>
      </c>
      <c r="J23" s="68">
        <f t="shared" si="5"/>
        <v>4.7664759693397118E-3</v>
      </c>
      <c r="K23" s="69"/>
      <c r="L23" s="69">
        <f t="shared" si="0"/>
        <v>52.2</v>
      </c>
      <c r="M23" s="69">
        <f t="shared" si="1"/>
        <v>1888.9092000000001</v>
      </c>
      <c r="N23" s="69">
        <f t="shared" si="2"/>
        <v>7705.0849800000005</v>
      </c>
      <c r="O23" s="69">
        <f t="shared" si="8"/>
        <v>9593.99</v>
      </c>
      <c r="P23" s="19">
        <f t="shared" si="3"/>
        <v>0</v>
      </c>
      <c r="Q23" s="69"/>
      <c r="R23" s="69"/>
      <c r="S23" s="69">
        <f t="shared" si="4"/>
        <v>7705.0849800000005</v>
      </c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</row>
    <row r="24" spans="1:36 16335:16384" ht="38.700000000000003" customHeight="1">
      <c r="A24" s="70" t="s">
        <v>57</v>
      </c>
      <c r="B24" s="71" t="s">
        <v>58</v>
      </c>
      <c r="C24" s="71" t="s">
        <v>27</v>
      </c>
      <c r="D24" s="72" t="s">
        <v>59</v>
      </c>
      <c r="E24" s="55" t="s">
        <v>36</v>
      </c>
      <c r="F24" s="73">
        <v>392.1</v>
      </c>
      <c r="G24" s="73">
        <v>78.180000000000007</v>
      </c>
      <c r="H24" s="73">
        <f t="shared" si="6"/>
        <v>97.34</v>
      </c>
      <c r="I24" s="73">
        <f t="shared" si="7"/>
        <v>38167.01</v>
      </c>
      <c r="J24" s="68">
        <f t="shared" si="5"/>
        <v>1.8962093559254125E-2</v>
      </c>
      <c r="K24" s="69"/>
      <c r="L24" s="69">
        <f t="shared" si="0"/>
        <v>19.16</v>
      </c>
      <c r="M24" s="69">
        <f t="shared" si="1"/>
        <v>7512.6360000000004</v>
      </c>
      <c r="N24" s="69">
        <f t="shared" si="2"/>
        <v>30654.378000000004</v>
      </c>
      <c r="O24" s="69">
        <f t="shared" si="8"/>
        <v>38167.01</v>
      </c>
      <c r="P24" s="19">
        <f t="shared" si="3"/>
        <v>0</v>
      </c>
      <c r="Q24" s="69"/>
      <c r="R24" s="69"/>
      <c r="S24" s="69">
        <f t="shared" si="4"/>
        <v>30654.378000000004</v>
      </c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</row>
    <row r="25" spans="1:36 16335:16384" ht="26.7" customHeight="1">
      <c r="A25" s="70" t="s">
        <v>60</v>
      </c>
      <c r="B25" s="71" t="s">
        <v>61</v>
      </c>
      <c r="C25" s="71" t="s">
        <v>27</v>
      </c>
      <c r="D25" s="72" t="s">
        <v>62</v>
      </c>
      <c r="E25" s="55" t="s">
        <v>63</v>
      </c>
      <c r="F25" s="73">
        <v>440.3</v>
      </c>
      <c r="G25" s="73">
        <v>19.93</v>
      </c>
      <c r="H25" s="73">
        <f t="shared" si="6"/>
        <v>24.81</v>
      </c>
      <c r="I25" s="73">
        <f t="shared" si="7"/>
        <v>10923.84</v>
      </c>
      <c r="J25" s="68">
        <f t="shared" si="5"/>
        <v>5.4271706404646989E-3</v>
      </c>
      <c r="K25" s="69"/>
      <c r="L25" s="69">
        <f t="shared" si="0"/>
        <v>4.88</v>
      </c>
      <c r="M25" s="69">
        <f t="shared" si="1"/>
        <v>2148.6640000000002</v>
      </c>
      <c r="N25" s="69">
        <f t="shared" si="2"/>
        <v>8775.1790000000001</v>
      </c>
      <c r="O25" s="69">
        <f t="shared" si="8"/>
        <v>10923.84</v>
      </c>
      <c r="P25" s="19">
        <f t="shared" si="3"/>
        <v>0</v>
      </c>
      <c r="Q25" s="69"/>
      <c r="R25" s="69"/>
      <c r="S25" s="69">
        <f t="shared" si="4"/>
        <v>8775.1790000000001</v>
      </c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</row>
    <row r="26" spans="1:36 16335:16384" ht="26.7" customHeight="1">
      <c r="A26" s="70" t="s">
        <v>64</v>
      </c>
      <c r="B26" s="71" t="s">
        <v>65</v>
      </c>
      <c r="C26" s="71" t="s">
        <v>27</v>
      </c>
      <c r="D26" s="72" t="s">
        <v>66</v>
      </c>
      <c r="E26" s="55" t="s">
        <v>63</v>
      </c>
      <c r="F26" s="73">
        <v>139.1</v>
      </c>
      <c r="G26" s="73">
        <v>17.809999999999999</v>
      </c>
      <c r="H26" s="73">
        <f t="shared" si="6"/>
        <v>22.17</v>
      </c>
      <c r="I26" s="73">
        <f t="shared" si="7"/>
        <v>3083.84</v>
      </c>
      <c r="J26" s="68">
        <f t="shared" si="5"/>
        <v>1.5321101286626916E-3</v>
      </c>
      <c r="K26" s="69"/>
      <c r="L26" s="69">
        <f t="shared" si="0"/>
        <v>4.3600000000000003</v>
      </c>
      <c r="M26" s="69">
        <f t="shared" si="1"/>
        <v>606.476</v>
      </c>
      <c r="N26" s="69">
        <f t="shared" si="2"/>
        <v>2477.3709999999996</v>
      </c>
      <c r="O26" s="69">
        <f t="shared" si="8"/>
        <v>3083.84</v>
      </c>
      <c r="P26" s="19">
        <f t="shared" si="3"/>
        <v>0</v>
      </c>
      <c r="Q26" s="69"/>
      <c r="R26" s="69"/>
      <c r="S26" s="69">
        <f t="shared" si="4"/>
        <v>2477.3709999999996</v>
      </c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</row>
    <row r="27" spans="1:36 16335:16384" ht="26.7" customHeight="1">
      <c r="A27" s="70" t="s">
        <v>67</v>
      </c>
      <c r="B27" s="71" t="s">
        <v>68</v>
      </c>
      <c r="C27" s="71" t="s">
        <v>27</v>
      </c>
      <c r="D27" s="72" t="s">
        <v>69</v>
      </c>
      <c r="E27" s="55" t="s">
        <v>63</v>
      </c>
      <c r="F27" s="73">
        <v>1010.5</v>
      </c>
      <c r="G27" s="73">
        <v>15.93</v>
      </c>
      <c r="H27" s="73">
        <f t="shared" si="6"/>
        <v>19.829999999999998</v>
      </c>
      <c r="I27" s="73">
        <f t="shared" si="7"/>
        <v>20038.21</v>
      </c>
      <c r="J27" s="68">
        <f t="shared" si="5"/>
        <v>9.9553623084433791E-3</v>
      </c>
      <c r="K27" s="69"/>
      <c r="L27" s="69">
        <f t="shared" si="0"/>
        <v>3.9</v>
      </c>
      <c r="M27" s="69">
        <f t="shared" si="1"/>
        <v>3940.95</v>
      </c>
      <c r="N27" s="69">
        <f t="shared" si="2"/>
        <v>16097.264999999999</v>
      </c>
      <c r="O27" s="69">
        <f t="shared" si="8"/>
        <v>20038.21</v>
      </c>
      <c r="P27" s="19">
        <f t="shared" si="3"/>
        <v>0</v>
      </c>
      <c r="Q27" s="69"/>
      <c r="R27" s="69"/>
      <c r="S27" s="69">
        <f t="shared" si="4"/>
        <v>16097.264999999999</v>
      </c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</row>
    <row r="28" spans="1:36 16335:16384" ht="26.7" customHeight="1">
      <c r="A28" s="70" t="s">
        <v>70</v>
      </c>
      <c r="B28" s="71" t="s">
        <v>71</v>
      </c>
      <c r="C28" s="71" t="s">
        <v>27</v>
      </c>
      <c r="D28" s="72" t="s">
        <v>72</v>
      </c>
      <c r="E28" s="55" t="s">
        <v>63</v>
      </c>
      <c r="F28" s="73">
        <v>650</v>
      </c>
      <c r="G28" s="73">
        <v>13.89</v>
      </c>
      <c r="H28" s="73">
        <f t="shared" si="6"/>
        <v>17.29</v>
      </c>
      <c r="I28" s="73">
        <f t="shared" si="7"/>
        <v>11238.5</v>
      </c>
      <c r="J28" s="68">
        <f t="shared" si="5"/>
        <v>5.5834996890161805E-3</v>
      </c>
      <c r="K28" s="69"/>
      <c r="L28" s="69">
        <f t="shared" si="0"/>
        <v>3.4</v>
      </c>
      <c r="M28" s="69">
        <f t="shared" si="1"/>
        <v>2210</v>
      </c>
      <c r="N28" s="69">
        <f t="shared" si="2"/>
        <v>9028.5</v>
      </c>
      <c r="O28" s="69">
        <f t="shared" si="8"/>
        <v>11238.5</v>
      </c>
      <c r="P28" s="19">
        <f t="shared" si="3"/>
        <v>0</v>
      </c>
      <c r="Q28" s="69"/>
      <c r="R28" s="69"/>
      <c r="S28" s="69">
        <f t="shared" si="4"/>
        <v>9028.5</v>
      </c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</row>
    <row r="29" spans="1:36 16335:16384" ht="38.700000000000003" customHeight="1">
      <c r="A29" s="70" t="s">
        <v>73</v>
      </c>
      <c r="B29" s="71" t="s">
        <v>74</v>
      </c>
      <c r="C29" s="71" t="s">
        <v>27</v>
      </c>
      <c r="D29" s="72" t="s">
        <v>75</v>
      </c>
      <c r="E29" s="55" t="s">
        <v>63</v>
      </c>
      <c r="F29" s="73">
        <v>724.4</v>
      </c>
      <c r="G29" s="73">
        <v>10.63</v>
      </c>
      <c r="H29" s="73">
        <f t="shared" si="6"/>
        <v>13.23</v>
      </c>
      <c r="I29" s="73">
        <f t="shared" si="7"/>
        <v>9583.81</v>
      </c>
      <c r="J29" s="68">
        <f t="shared" si="5"/>
        <v>4.7614183525016831E-3</v>
      </c>
      <c r="K29" s="69"/>
      <c r="L29" s="69">
        <f t="shared" si="0"/>
        <v>2.6</v>
      </c>
      <c r="M29" s="69">
        <f t="shared" si="1"/>
        <v>1883.44</v>
      </c>
      <c r="N29" s="69">
        <f t="shared" si="2"/>
        <v>7700.3720000000003</v>
      </c>
      <c r="O29" s="69">
        <f t="shared" si="8"/>
        <v>9583.81</v>
      </c>
      <c r="P29" s="19">
        <f t="shared" si="3"/>
        <v>0</v>
      </c>
      <c r="Q29" s="69"/>
      <c r="R29" s="69"/>
      <c r="S29" s="69">
        <f t="shared" si="4"/>
        <v>7700.3720000000003</v>
      </c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</row>
    <row r="30" spans="1:36 16335:16384" ht="38.700000000000003" customHeight="1">
      <c r="A30" s="70" t="s">
        <v>76</v>
      </c>
      <c r="B30" s="71" t="s">
        <v>77</v>
      </c>
      <c r="C30" s="71" t="s">
        <v>27</v>
      </c>
      <c r="D30" s="72" t="s">
        <v>78</v>
      </c>
      <c r="E30" s="55" t="s">
        <v>63</v>
      </c>
      <c r="F30" s="73">
        <v>655.8</v>
      </c>
      <c r="G30" s="73">
        <v>9.99</v>
      </c>
      <c r="H30" s="73">
        <f t="shared" si="6"/>
        <v>12.43</v>
      </c>
      <c r="I30" s="73">
        <f t="shared" si="7"/>
        <v>8151.59</v>
      </c>
      <c r="J30" s="68">
        <f t="shared" si="5"/>
        <v>4.0498643261989951E-3</v>
      </c>
      <c r="K30" s="69"/>
      <c r="L30" s="69">
        <f t="shared" si="0"/>
        <v>2.44</v>
      </c>
      <c r="M30" s="69">
        <f t="shared" si="1"/>
        <v>1600.1519999999998</v>
      </c>
      <c r="N30" s="69">
        <f t="shared" si="2"/>
        <v>6551.442</v>
      </c>
      <c r="O30" s="69">
        <f t="shared" si="8"/>
        <v>8151.59</v>
      </c>
      <c r="P30" s="19">
        <f t="shared" si="3"/>
        <v>0</v>
      </c>
      <c r="Q30" s="69"/>
      <c r="R30" s="69"/>
      <c r="S30" s="69">
        <f t="shared" si="4"/>
        <v>6551.442</v>
      </c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</row>
    <row r="31" spans="1:36 16335:16384" ht="50.7" customHeight="1">
      <c r="A31" s="70" t="s">
        <v>79</v>
      </c>
      <c r="B31" s="71" t="s">
        <v>80</v>
      </c>
      <c r="C31" s="71" t="s">
        <v>27</v>
      </c>
      <c r="D31" s="72" t="s">
        <v>81</v>
      </c>
      <c r="E31" s="55" t="s">
        <v>50</v>
      </c>
      <c r="F31" s="73">
        <v>56.9</v>
      </c>
      <c r="G31" s="73">
        <v>796.88</v>
      </c>
      <c r="H31" s="73">
        <f t="shared" si="6"/>
        <v>992.26</v>
      </c>
      <c r="I31" s="73">
        <f t="shared" si="7"/>
        <v>56459.59</v>
      </c>
      <c r="J31" s="68">
        <f t="shared" si="5"/>
        <v>2.8050193816521872E-2</v>
      </c>
      <c r="K31" s="69"/>
      <c r="L31" s="69">
        <f t="shared" si="0"/>
        <v>195.38</v>
      </c>
      <c r="M31" s="69">
        <f t="shared" si="1"/>
        <v>11117.121999999999</v>
      </c>
      <c r="N31" s="69">
        <f t="shared" si="2"/>
        <v>45342.472000000002</v>
      </c>
      <c r="O31" s="69">
        <f t="shared" si="8"/>
        <v>56459.59</v>
      </c>
      <c r="P31" s="19">
        <f t="shared" si="3"/>
        <v>0</v>
      </c>
      <c r="Q31" s="69"/>
      <c r="R31" s="69"/>
      <c r="S31" s="69">
        <f t="shared" si="4"/>
        <v>45342.472000000002</v>
      </c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XDG31" s="34"/>
      <c r="XDH31" s="34"/>
      <c r="XDI31" s="34"/>
      <c r="XDJ31" s="34"/>
      <c r="XDK31" s="34"/>
      <c r="XDL31" s="34"/>
      <c r="XDM31" s="34"/>
      <c r="XDN31" s="34"/>
      <c r="XDO31" s="34"/>
      <c r="XDP31" s="34"/>
      <c r="XDQ31" s="34"/>
      <c r="XDR31" s="34"/>
      <c r="XDS31" s="34"/>
      <c r="XDT31" s="34"/>
      <c r="XDU31" s="34"/>
      <c r="XDV31" s="34"/>
      <c r="XDW31" s="34"/>
      <c r="XDX31" s="34"/>
      <c r="XDY31" s="34"/>
      <c r="XDZ31" s="34"/>
      <c r="XEA31" s="34"/>
      <c r="XEB31" s="34"/>
      <c r="XEC31" s="34"/>
      <c r="XED31" s="34"/>
      <c r="XEE31" s="34"/>
      <c r="XEF31" s="34"/>
      <c r="XEG31" s="34"/>
      <c r="XEH31" s="34"/>
      <c r="XEI31" s="34"/>
      <c r="XEJ31" s="34"/>
      <c r="XEK31" s="34"/>
      <c r="XEL31" s="34"/>
      <c r="XEM31" s="34"/>
      <c r="XEN31" s="34"/>
      <c r="XEO31" s="34"/>
      <c r="XEP31" s="34"/>
      <c r="XEQ31" s="34"/>
      <c r="XER31" s="34"/>
      <c r="XES31" s="34"/>
      <c r="XET31" s="34"/>
      <c r="XEU31" s="34"/>
      <c r="XEV31" s="34"/>
      <c r="XEW31" s="34"/>
      <c r="XEX31" s="34"/>
      <c r="XEY31" s="34"/>
      <c r="XEZ31" s="34"/>
      <c r="XFA31" s="34"/>
      <c r="XFB31" s="34"/>
      <c r="XFC31" s="34"/>
      <c r="XFD31" s="34"/>
    </row>
    <row r="32" spans="1:36 16335:16384" ht="26.7" customHeight="1">
      <c r="A32" s="70" t="s">
        <v>82</v>
      </c>
      <c r="B32" s="71" t="s">
        <v>83</v>
      </c>
      <c r="C32" s="71" t="s">
        <v>27</v>
      </c>
      <c r="D32" s="72" t="s">
        <v>84</v>
      </c>
      <c r="E32" s="55" t="s">
        <v>50</v>
      </c>
      <c r="F32" s="73">
        <v>167.23500000000001</v>
      </c>
      <c r="G32" s="73">
        <v>1.42</v>
      </c>
      <c r="H32" s="73">
        <f t="shared" si="6"/>
        <v>1.76</v>
      </c>
      <c r="I32" s="73">
        <f t="shared" si="7"/>
        <v>294.33</v>
      </c>
      <c r="J32" s="68">
        <f t="shared" si="5"/>
        <v>1.4622871944370978E-4</v>
      </c>
      <c r="K32" s="69"/>
      <c r="L32" s="69">
        <f t="shared" si="0"/>
        <v>0.34</v>
      </c>
      <c r="M32" s="69">
        <f t="shared" si="1"/>
        <v>56.85990000000001</v>
      </c>
      <c r="N32" s="69">
        <f t="shared" si="2"/>
        <v>237.47370000000001</v>
      </c>
      <c r="O32" s="69">
        <f t="shared" si="8"/>
        <v>294.33</v>
      </c>
      <c r="P32" s="19">
        <f t="shared" si="3"/>
        <v>0</v>
      </c>
      <c r="Q32" s="69"/>
      <c r="R32" s="69"/>
      <c r="S32" s="69">
        <f t="shared" si="4"/>
        <v>237.47370000000001</v>
      </c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</row>
    <row r="33" spans="1:36 16335:16384" ht="26.7" customHeight="1">
      <c r="A33" s="70" t="s">
        <v>85</v>
      </c>
      <c r="B33" s="71" t="s">
        <v>86</v>
      </c>
      <c r="C33" s="71" t="s">
        <v>27</v>
      </c>
      <c r="D33" s="72" t="s">
        <v>87</v>
      </c>
      <c r="E33" s="55" t="s">
        <v>50</v>
      </c>
      <c r="F33" s="73">
        <v>221.86</v>
      </c>
      <c r="G33" s="73">
        <v>26.27</v>
      </c>
      <c r="H33" s="73">
        <f t="shared" si="6"/>
        <v>32.71</v>
      </c>
      <c r="I33" s="73">
        <f t="shared" si="7"/>
        <v>7257.04</v>
      </c>
      <c r="J33" s="68">
        <f t="shared" si="5"/>
        <v>3.6054349408887296E-3</v>
      </c>
      <c r="K33" s="69"/>
      <c r="L33" s="69">
        <f t="shared" si="0"/>
        <v>6.44</v>
      </c>
      <c r="M33" s="69">
        <f t="shared" si="1"/>
        <v>1428.7784000000001</v>
      </c>
      <c r="N33" s="69">
        <f t="shared" si="2"/>
        <v>5828.2622000000001</v>
      </c>
      <c r="O33" s="69">
        <f t="shared" si="8"/>
        <v>7257.04</v>
      </c>
      <c r="P33" s="19">
        <f t="shared" si="3"/>
        <v>0</v>
      </c>
      <c r="Q33" s="69"/>
      <c r="R33" s="69"/>
      <c r="S33" s="69">
        <f t="shared" si="4"/>
        <v>5828.2622000000001</v>
      </c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XDG33" s="34"/>
      <c r="XDH33" s="34"/>
      <c r="XDI33" s="34"/>
      <c r="XDJ33" s="34"/>
      <c r="XDK33" s="34"/>
      <c r="XDL33" s="34"/>
      <c r="XDM33" s="34"/>
      <c r="XDN33" s="34"/>
      <c r="XDO33" s="34"/>
      <c r="XDP33" s="34"/>
      <c r="XDQ33" s="34"/>
      <c r="XDR33" s="34"/>
      <c r="XDS33" s="34"/>
      <c r="XDT33" s="34"/>
      <c r="XDU33" s="34"/>
      <c r="XDV33" s="34"/>
      <c r="XDW33" s="34"/>
      <c r="XDX33" s="34"/>
      <c r="XDY33" s="34"/>
      <c r="XDZ33" s="34"/>
      <c r="XEA33" s="34"/>
      <c r="XEB33" s="34"/>
      <c r="XEC33" s="34"/>
      <c r="XED33" s="34"/>
      <c r="XEE33" s="34"/>
      <c r="XEF33" s="34"/>
      <c r="XEG33" s="34"/>
      <c r="XEH33" s="34"/>
      <c r="XEI33" s="34"/>
      <c r="XEJ33" s="34"/>
      <c r="XEK33" s="34"/>
      <c r="XEL33" s="34"/>
      <c r="XEM33" s="34"/>
      <c r="XEN33" s="34"/>
      <c r="XEO33" s="34"/>
      <c r="XEP33" s="34"/>
      <c r="XEQ33" s="34"/>
      <c r="XER33" s="34"/>
      <c r="XES33" s="34"/>
      <c r="XET33" s="34"/>
      <c r="XEU33" s="34"/>
      <c r="XEV33" s="34"/>
      <c r="XEW33" s="34"/>
      <c r="XEX33" s="34"/>
      <c r="XEY33" s="34"/>
      <c r="XEZ33" s="34"/>
      <c r="XFA33" s="34"/>
      <c r="XFB33" s="34"/>
      <c r="XFC33" s="34"/>
      <c r="XFD33" s="34"/>
    </row>
    <row r="34" spans="1:36 16335:16384" ht="26.7" customHeight="1">
      <c r="A34" s="70" t="s">
        <v>88</v>
      </c>
      <c r="B34" s="71" t="s">
        <v>89</v>
      </c>
      <c r="C34" s="71" t="s">
        <v>27</v>
      </c>
      <c r="D34" s="72" t="s">
        <v>90</v>
      </c>
      <c r="E34" s="55" t="s">
        <v>36</v>
      </c>
      <c r="F34" s="73">
        <v>388.18</v>
      </c>
      <c r="G34" s="73">
        <v>41.52</v>
      </c>
      <c r="H34" s="73">
        <f t="shared" si="6"/>
        <v>51.7</v>
      </c>
      <c r="I34" s="73">
        <f t="shared" si="7"/>
        <v>20068.900000000001</v>
      </c>
      <c r="J34" s="68">
        <f t="shared" si="5"/>
        <v>9.9706096817988917E-3</v>
      </c>
      <c r="K34" s="69"/>
      <c r="L34" s="69">
        <f t="shared" si="0"/>
        <v>10.18</v>
      </c>
      <c r="M34" s="69">
        <f t="shared" si="1"/>
        <v>3951.6723999999999</v>
      </c>
      <c r="N34" s="69">
        <f t="shared" si="2"/>
        <v>16117.233600000001</v>
      </c>
      <c r="O34" s="69">
        <f t="shared" si="8"/>
        <v>20068.900000000001</v>
      </c>
      <c r="P34" s="19">
        <f t="shared" si="3"/>
        <v>0</v>
      </c>
      <c r="Q34" s="69"/>
      <c r="R34" s="69"/>
      <c r="S34" s="69">
        <f t="shared" si="4"/>
        <v>16117.233600000001</v>
      </c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</row>
    <row r="35" spans="1:36 16335:16384" ht="15.15" customHeight="1">
      <c r="A35" s="70" t="s">
        <v>91</v>
      </c>
      <c r="B35" s="71" t="s">
        <v>92</v>
      </c>
      <c r="C35" s="71" t="s">
        <v>93</v>
      </c>
      <c r="D35" s="72" t="s">
        <v>94</v>
      </c>
      <c r="E35" s="55" t="s">
        <v>50</v>
      </c>
      <c r="F35" s="73">
        <v>56.9</v>
      </c>
      <c r="G35" s="73">
        <v>92.3</v>
      </c>
      <c r="H35" s="73">
        <f t="shared" si="6"/>
        <v>114.93</v>
      </c>
      <c r="I35" s="73">
        <f t="shared" si="7"/>
        <v>6539.51</v>
      </c>
      <c r="J35" s="68">
        <f t="shared" si="5"/>
        <v>3.2489524448385643E-3</v>
      </c>
      <c r="K35" s="69"/>
      <c r="L35" s="69">
        <f t="shared" si="0"/>
        <v>22.63</v>
      </c>
      <c r="M35" s="69">
        <f t="shared" si="1"/>
        <v>1287.6469999999999</v>
      </c>
      <c r="N35" s="69">
        <f t="shared" si="2"/>
        <v>5251.87</v>
      </c>
      <c r="O35" s="69">
        <f t="shared" si="8"/>
        <v>6539.51</v>
      </c>
      <c r="P35" s="19">
        <f t="shared" si="3"/>
        <v>0</v>
      </c>
      <c r="Q35" s="69"/>
      <c r="R35" s="69"/>
      <c r="S35" s="69">
        <f t="shared" si="4"/>
        <v>5251.87</v>
      </c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</row>
    <row r="36" spans="1:36 16335:16384" s="66" customFormat="1" ht="15.15" customHeight="1">
      <c r="A36" s="58">
        <v>3</v>
      </c>
      <c r="B36" s="59"/>
      <c r="C36" s="59"/>
      <c r="D36" s="60" t="s">
        <v>95</v>
      </c>
      <c r="E36" s="61"/>
      <c r="F36" s="74"/>
      <c r="G36" s="74"/>
      <c r="H36" s="74"/>
      <c r="I36" s="63">
        <f>SUM(I38:I65)</f>
        <v>289726.94</v>
      </c>
      <c r="J36" s="64">
        <f t="shared" si="5"/>
        <v>0.14394183204071803</v>
      </c>
      <c r="K36" s="65"/>
      <c r="L36" s="65">
        <f t="shared" si="0"/>
        <v>0</v>
      </c>
      <c r="M36" s="65">
        <f t="shared" si="1"/>
        <v>0</v>
      </c>
      <c r="N36" s="65">
        <f t="shared" si="2"/>
        <v>0</v>
      </c>
      <c r="O36" s="65">
        <f t="shared" si="8"/>
        <v>0</v>
      </c>
      <c r="P36" s="67">
        <f t="shared" si="3"/>
        <v>289726.94</v>
      </c>
      <c r="Q36" s="65"/>
      <c r="R36" s="65"/>
      <c r="S36" s="69">
        <f t="shared" si="4"/>
        <v>0</v>
      </c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XDG36" s="20"/>
      <c r="XDH36" s="20"/>
      <c r="XDI36" s="20"/>
      <c r="XDJ36" s="20"/>
      <c r="XDK36" s="20"/>
      <c r="XDL36" s="20"/>
      <c r="XDM36" s="20"/>
      <c r="XDN36" s="20"/>
      <c r="XDO36" s="20"/>
      <c r="XDP36" s="20"/>
      <c r="XDQ36" s="20"/>
      <c r="XDR36" s="20"/>
      <c r="XDS36" s="20"/>
      <c r="XDT36" s="20"/>
      <c r="XDU36" s="20"/>
      <c r="XDV36" s="20"/>
      <c r="XDW36" s="20"/>
      <c r="XDX36" s="20"/>
      <c r="XDY36" s="20"/>
      <c r="XDZ36" s="20"/>
      <c r="XEA36" s="20"/>
      <c r="XEB36" s="20"/>
      <c r="XEC36" s="20"/>
      <c r="XED36" s="20"/>
      <c r="XEE36" s="20"/>
      <c r="XEF36" s="20"/>
      <c r="XEG36" s="20"/>
      <c r="XEH36" s="20"/>
      <c r="XEI36" s="20"/>
      <c r="XEJ36" s="20"/>
      <c r="XEK36" s="20"/>
      <c r="XEL36" s="20"/>
      <c r="XEM36" s="20"/>
      <c r="XEN36" s="20"/>
      <c r="XEO36" s="20"/>
      <c r="XEP36" s="20"/>
      <c r="XEQ36" s="20"/>
      <c r="XER36" s="20"/>
      <c r="XES36" s="20"/>
      <c r="XET36" s="20"/>
      <c r="XEU36" s="20"/>
      <c r="XEV36" s="20"/>
      <c r="XEW36" s="20"/>
      <c r="XEX36" s="20"/>
      <c r="XEY36" s="20"/>
      <c r="XEZ36" s="20"/>
      <c r="XFA36" s="20"/>
      <c r="XFB36" s="20"/>
      <c r="XFC36" s="20"/>
      <c r="XFD36" s="20"/>
    </row>
    <row r="37" spans="1:36 16335:16384" ht="15.15" customHeight="1">
      <c r="A37" s="52" t="s">
        <v>96</v>
      </c>
      <c r="B37" s="53"/>
      <c r="C37" s="53"/>
      <c r="D37" s="54" t="s">
        <v>97</v>
      </c>
      <c r="E37" s="55"/>
      <c r="F37" s="73"/>
      <c r="G37" s="73"/>
      <c r="H37" s="73"/>
      <c r="I37" s="73"/>
      <c r="J37" s="68"/>
      <c r="K37" s="69"/>
      <c r="L37" s="69">
        <f t="shared" si="0"/>
        <v>0</v>
      </c>
      <c r="M37" s="69">
        <f t="shared" si="1"/>
        <v>0</v>
      </c>
      <c r="N37" s="69">
        <f t="shared" si="2"/>
        <v>0</v>
      </c>
      <c r="O37" s="69">
        <f t="shared" si="8"/>
        <v>0</v>
      </c>
      <c r="P37" s="19">
        <f t="shared" si="3"/>
        <v>0</v>
      </c>
      <c r="Q37" s="69"/>
      <c r="R37" s="69"/>
      <c r="S37" s="69">
        <f t="shared" si="4"/>
        <v>0</v>
      </c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</row>
    <row r="38" spans="1:36 16335:16384" ht="50.7" customHeight="1">
      <c r="A38" s="70" t="s">
        <v>98</v>
      </c>
      <c r="B38" s="71" t="s">
        <v>99</v>
      </c>
      <c r="C38" s="71" t="s">
        <v>27</v>
      </c>
      <c r="D38" s="72" t="s">
        <v>100</v>
      </c>
      <c r="E38" s="55" t="s">
        <v>36</v>
      </c>
      <c r="F38" s="73">
        <v>283</v>
      </c>
      <c r="G38" s="73">
        <v>71.95</v>
      </c>
      <c r="H38" s="73">
        <f t="shared" ref="H38:H44" si="9">TRUNC(G38+(G38*$I$4),2)</f>
        <v>89.59</v>
      </c>
      <c r="I38" s="73">
        <f t="shared" ref="I38:I44" si="10">TRUNC(H38*F38,2)</f>
        <v>25353.97</v>
      </c>
      <c r="J38" s="68">
        <f t="shared" ref="J38:J44" si="11">I38/$I$447</f>
        <v>1.2596332571991421E-2</v>
      </c>
      <c r="K38" s="69"/>
      <c r="L38" s="69">
        <f t="shared" si="0"/>
        <v>17.64</v>
      </c>
      <c r="M38" s="69">
        <f t="shared" si="1"/>
        <v>4992.12</v>
      </c>
      <c r="N38" s="69">
        <f t="shared" si="2"/>
        <v>20361.850000000002</v>
      </c>
      <c r="O38" s="69">
        <f t="shared" si="8"/>
        <v>25353.97</v>
      </c>
      <c r="P38" s="19">
        <f t="shared" si="3"/>
        <v>0</v>
      </c>
      <c r="Q38" s="69"/>
      <c r="R38" s="69"/>
      <c r="S38" s="69">
        <f t="shared" si="4"/>
        <v>20361.850000000002</v>
      </c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</row>
    <row r="39" spans="1:36 16335:16384" ht="38.700000000000003" customHeight="1">
      <c r="A39" s="70" t="s">
        <v>101</v>
      </c>
      <c r="B39" s="71" t="s">
        <v>102</v>
      </c>
      <c r="C39" s="71" t="s">
        <v>27</v>
      </c>
      <c r="D39" s="72" t="s">
        <v>103</v>
      </c>
      <c r="E39" s="55" t="s">
        <v>63</v>
      </c>
      <c r="F39" s="73">
        <v>680.7</v>
      </c>
      <c r="G39" s="73">
        <v>10.85</v>
      </c>
      <c r="H39" s="73">
        <f t="shared" si="9"/>
        <v>13.51</v>
      </c>
      <c r="I39" s="73">
        <f t="shared" si="10"/>
        <v>9196.25</v>
      </c>
      <c r="J39" s="68">
        <f t="shared" si="11"/>
        <v>4.5688712030177566E-3</v>
      </c>
      <c r="K39" s="69"/>
      <c r="L39" s="69">
        <f t="shared" si="0"/>
        <v>2.66</v>
      </c>
      <c r="M39" s="69">
        <f t="shared" si="1"/>
        <v>1810.6620000000003</v>
      </c>
      <c r="N39" s="69">
        <f t="shared" si="2"/>
        <v>7385.5950000000003</v>
      </c>
      <c r="O39" s="69">
        <f t="shared" si="8"/>
        <v>9196.25</v>
      </c>
      <c r="P39" s="19">
        <f t="shared" si="3"/>
        <v>0</v>
      </c>
      <c r="Q39" s="69"/>
      <c r="R39" s="69"/>
      <c r="S39" s="69">
        <f t="shared" si="4"/>
        <v>7385.5950000000003</v>
      </c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</row>
    <row r="40" spans="1:36 16335:16384" ht="38.700000000000003" customHeight="1">
      <c r="A40" s="70" t="s">
        <v>104</v>
      </c>
      <c r="B40" s="71" t="s">
        <v>105</v>
      </c>
      <c r="C40" s="71" t="s">
        <v>27</v>
      </c>
      <c r="D40" s="72" t="s">
        <v>106</v>
      </c>
      <c r="E40" s="55" t="s">
        <v>63</v>
      </c>
      <c r="F40" s="73">
        <v>214.4</v>
      </c>
      <c r="G40" s="73">
        <v>9.08</v>
      </c>
      <c r="H40" s="73">
        <f t="shared" si="9"/>
        <v>11.3</v>
      </c>
      <c r="I40" s="73">
        <f t="shared" si="10"/>
        <v>2422.7199999999998</v>
      </c>
      <c r="J40" s="68">
        <f t="shared" si="11"/>
        <v>1.2036531891776732E-3</v>
      </c>
      <c r="K40" s="69"/>
      <c r="L40" s="69">
        <f t="shared" si="0"/>
        <v>2.2200000000000002</v>
      </c>
      <c r="M40" s="69">
        <f t="shared" si="1"/>
        <v>475.96800000000007</v>
      </c>
      <c r="N40" s="69">
        <f t="shared" si="2"/>
        <v>1946.7520000000002</v>
      </c>
      <c r="O40" s="69">
        <f t="shared" si="8"/>
        <v>2422.7199999999998</v>
      </c>
      <c r="P40" s="19">
        <f t="shared" si="3"/>
        <v>0</v>
      </c>
      <c r="Q40" s="69"/>
      <c r="R40" s="69"/>
      <c r="S40" s="69">
        <f t="shared" si="4"/>
        <v>1946.7520000000002</v>
      </c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</row>
    <row r="41" spans="1:36 16335:16384" ht="38.700000000000003" customHeight="1">
      <c r="A41" s="70" t="s">
        <v>107</v>
      </c>
      <c r="B41" s="71" t="s">
        <v>108</v>
      </c>
      <c r="C41" s="71" t="s">
        <v>27</v>
      </c>
      <c r="D41" s="72" t="s">
        <v>109</v>
      </c>
      <c r="E41" s="55" t="s">
        <v>63</v>
      </c>
      <c r="F41" s="73">
        <v>145</v>
      </c>
      <c r="G41" s="73">
        <v>8.7799999999999994</v>
      </c>
      <c r="H41" s="73">
        <f t="shared" si="9"/>
        <v>10.93</v>
      </c>
      <c r="I41" s="73">
        <f t="shared" si="10"/>
        <v>1584.85</v>
      </c>
      <c r="J41" s="68">
        <f t="shared" si="11"/>
        <v>7.8738350154711873E-4</v>
      </c>
      <c r="K41" s="69"/>
      <c r="L41" s="69">
        <f t="shared" si="0"/>
        <v>2.15</v>
      </c>
      <c r="M41" s="69">
        <f t="shared" si="1"/>
        <v>311.75</v>
      </c>
      <c r="N41" s="69">
        <f t="shared" si="2"/>
        <v>1273.0999999999999</v>
      </c>
      <c r="O41" s="69">
        <f t="shared" si="8"/>
        <v>1584.85</v>
      </c>
      <c r="P41" s="19">
        <f t="shared" si="3"/>
        <v>0</v>
      </c>
      <c r="Q41" s="69"/>
      <c r="R41" s="69"/>
      <c r="S41" s="69">
        <f t="shared" si="4"/>
        <v>1273.0999999999999</v>
      </c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</row>
    <row r="42" spans="1:36 16335:16384" ht="38.700000000000003" customHeight="1">
      <c r="A42" s="70" t="s">
        <v>110</v>
      </c>
      <c r="B42" s="71" t="s">
        <v>111</v>
      </c>
      <c r="C42" s="71" t="s">
        <v>27</v>
      </c>
      <c r="D42" s="72" t="s">
        <v>112</v>
      </c>
      <c r="E42" s="55" t="s">
        <v>63</v>
      </c>
      <c r="F42" s="73">
        <v>403.7</v>
      </c>
      <c r="G42" s="73">
        <v>13.99</v>
      </c>
      <c r="H42" s="73">
        <f t="shared" si="9"/>
        <v>17.420000000000002</v>
      </c>
      <c r="I42" s="73">
        <f t="shared" si="10"/>
        <v>7032.45</v>
      </c>
      <c r="J42" s="68">
        <f t="shared" si="11"/>
        <v>3.4938543745181155E-3</v>
      </c>
      <c r="K42" s="69"/>
      <c r="L42" s="69">
        <f t="shared" si="0"/>
        <v>3.43</v>
      </c>
      <c r="M42" s="69">
        <f t="shared" si="1"/>
        <v>1384.691</v>
      </c>
      <c r="N42" s="69">
        <f t="shared" si="2"/>
        <v>5647.7629999999999</v>
      </c>
      <c r="O42" s="69">
        <f t="shared" si="8"/>
        <v>7032.45</v>
      </c>
      <c r="P42" s="19">
        <f t="shared" si="3"/>
        <v>0</v>
      </c>
      <c r="Q42" s="69"/>
      <c r="R42" s="69"/>
      <c r="S42" s="69">
        <f t="shared" si="4"/>
        <v>5647.7629999999999</v>
      </c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</row>
    <row r="43" spans="1:36 16335:16384" ht="38.700000000000003" customHeight="1">
      <c r="A43" s="70" t="s">
        <v>113</v>
      </c>
      <c r="B43" s="71" t="s">
        <v>114</v>
      </c>
      <c r="C43" s="71" t="s">
        <v>115</v>
      </c>
      <c r="D43" s="75" t="s">
        <v>116</v>
      </c>
      <c r="E43" s="55" t="s">
        <v>50</v>
      </c>
      <c r="F43" s="73">
        <v>18.600000000000001</v>
      </c>
      <c r="G43" s="73">
        <f>COMPOSIÇÃO!L17</f>
        <v>737.56</v>
      </c>
      <c r="H43" s="73">
        <f t="shared" si="9"/>
        <v>918.4</v>
      </c>
      <c r="I43" s="73">
        <f t="shared" si="10"/>
        <v>17082.240000000002</v>
      </c>
      <c r="J43" s="68">
        <f t="shared" si="11"/>
        <v>8.4867804180006022E-3</v>
      </c>
      <c r="K43" s="69"/>
      <c r="L43" s="69">
        <f t="shared" si="0"/>
        <v>180.84</v>
      </c>
      <c r="M43" s="69">
        <f t="shared" si="1"/>
        <v>3363.6240000000003</v>
      </c>
      <c r="N43" s="69">
        <f t="shared" si="2"/>
        <v>13718.616</v>
      </c>
      <c r="O43" s="69">
        <f t="shared" si="8"/>
        <v>17082.240000000002</v>
      </c>
      <c r="P43" s="19">
        <f t="shared" si="3"/>
        <v>0</v>
      </c>
      <c r="Q43" s="69"/>
      <c r="R43" s="69"/>
      <c r="S43" s="69">
        <f t="shared" si="4"/>
        <v>13718.616</v>
      </c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</row>
    <row r="44" spans="1:36 16335:16384" ht="15.15" customHeight="1">
      <c r="A44" s="70" t="s">
        <v>117</v>
      </c>
      <c r="B44" s="71" t="s">
        <v>92</v>
      </c>
      <c r="C44" s="71" t="s">
        <v>93</v>
      </c>
      <c r="D44" s="72" t="s">
        <v>94</v>
      </c>
      <c r="E44" s="55" t="s">
        <v>50</v>
      </c>
      <c r="F44" s="73">
        <v>18.600000000000001</v>
      </c>
      <c r="G44" s="73">
        <v>92.3</v>
      </c>
      <c r="H44" s="73">
        <f t="shared" si="9"/>
        <v>114.93</v>
      </c>
      <c r="I44" s="73">
        <f t="shared" si="10"/>
        <v>2137.69</v>
      </c>
      <c r="J44" s="68">
        <f t="shared" si="11"/>
        <v>1.0620448859023001E-3</v>
      </c>
      <c r="K44" s="69"/>
      <c r="L44" s="69">
        <f t="shared" si="0"/>
        <v>22.63</v>
      </c>
      <c r="M44" s="69">
        <f t="shared" si="1"/>
        <v>420.91800000000001</v>
      </c>
      <c r="N44" s="69">
        <f t="shared" si="2"/>
        <v>1716.78</v>
      </c>
      <c r="O44" s="69">
        <f t="shared" si="8"/>
        <v>2137.69</v>
      </c>
      <c r="P44" s="19">
        <f t="shared" si="3"/>
        <v>0</v>
      </c>
      <c r="Q44" s="69"/>
      <c r="R44" s="69"/>
      <c r="S44" s="69">
        <f t="shared" si="4"/>
        <v>1716.78</v>
      </c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</row>
    <row r="45" spans="1:36 16335:16384" ht="15.15" customHeight="1">
      <c r="A45" s="52" t="s">
        <v>118</v>
      </c>
      <c r="B45" s="53"/>
      <c r="C45" s="53"/>
      <c r="D45" s="54" t="s">
        <v>119</v>
      </c>
      <c r="E45" s="55"/>
      <c r="F45" s="73"/>
      <c r="G45" s="73"/>
      <c r="H45" s="73"/>
      <c r="I45" s="73"/>
      <c r="J45" s="68"/>
      <c r="K45" s="69"/>
      <c r="L45" s="69">
        <f t="shared" si="0"/>
        <v>0</v>
      </c>
      <c r="M45" s="69">
        <f t="shared" si="1"/>
        <v>0</v>
      </c>
      <c r="N45" s="69">
        <f t="shared" si="2"/>
        <v>0</v>
      </c>
      <c r="O45" s="69">
        <f t="shared" si="8"/>
        <v>0</v>
      </c>
      <c r="P45" s="19">
        <f t="shared" si="3"/>
        <v>0</v>
      </c>
      <c r="Q45" s="69"/>
      <c r="R45" s="69"/>
      <c r="S45" s="69">
        <f t="shared" si="4"/>
        <v>0</v>
      </c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</row>
    <row r="46" spans="1:36 16335:16384" ht="50.7" customHeight="1">
      <c r="A46" s="70" t="s">
        <v>120</v>
      </c>
      <c r="B46" s="71" t="s">
        <v>121</v>
      </c>
      <c r="C46" s="71" t="s">
        <v>27</v>
      </c>
      <c r="D46" s="72" t="s">
        <v>122</v>
      </c>
      <c r="E46" s="55" t="s">
        <v>36</v>
      </c>
      <c r="F46" s="73">
        <v>292</v>
      </c>
      <c r="G46" s="73">
        <v>124.5</v>
      </c>
      <c r="H46" s="73">
        <f t="shared" ref="H46:H54" si="12">TRUNC(G46+(G46*$I$4),2)</f>
        <v>155.02000000000001</v>
      </c>
      <c r="I46" s="73">
        <f t="shared" ref="I46:I54" si="13">TRUNC(H46*F46,2)</f>
        <v>45265.84</v>
      </c>
      <c r="J46" s="68">
        <f t="shared" ref="J46:J54" si="14">I46/$I$447</f>
        <v>2.248892677519742E-2</v>
      </c>
      <c r="K46" s="69"/>
      <c r="L46" s="69">
        <f t="shared" si="0"/>
        <v>30.52</v>
      </c>
      <c r="M46" s="69">
        <f t="shared" si="1"/>
        <v>8911.84</v>
      </c>
      <c r="N46" s="69">
        <f t="shared" si="2"/>
        <v>36354</v>
      </c>
      <c r="O46" s="69">
        <f t="shared" si="8"/>
        <v>45265.84</v>
      </c>
      <c r="P46" s="19">
        <f t="shared" si="3"/>
        <v>0</v>
      </c>
      <c r="Q46" s="69"/>
      <c r="R46" s="69"/>
      <c r="S46" s="69">
        <f t="shared" si="4"/>
        <v>36354</v>
      </c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</row>
    <row r="47" spans="1:36 16335:16384" ht="38.700000000000003" customHeight="1">
      <c r="A47" s="70" t="s">
        <v>123</v>
      </c>
      <c r="B47" s="71" t="s">
        <v>124</v>
      </c>
      <c r="C47" s="71" t="s">
        <v>27</v>
      </c>
      <c r="D47" s="72" t="s">
        <v>125</v>
      </c>
      <c r="E47" s="55" t="s">
        <v>63</v>
      </c>
      <c r="F47" s="73">
        <v>403.8</v>
      </c>
      <c r="G47" s="73">
        <v>13.09</v>
      </c>
      <c r="H47" s="73">
        <f t="shared" si="12"/>
        <v>16.29</v>
      </c>
      <c r="I47" s="73">
        <f t="shared" si="13"/>
        <v>6577.9</v>
      </c>
      <c r="J47" s="68">
        <f t="shared" si="14"/>
        <v>3.2680253240538804E-3</v>
      </c>
      <c r="K47" s="69"/>
      <c r="L47" s="69">
        <f t="shared" si="0"/>
        <v>3.2</v>
      </c>
      <c r="M47" s="69">
        <f t="shared" si="1"/>
        <v>1292.1600000000001</v>
      </c>
      <c r="N47" s="69">
        <f t="shared" si="2"/>
        <v>5285.7420000000002</v>
      </c>
      <c r="O47" s="69">
        <f t="shared" si="8"/>
        <v>6577.9</v>
      </c>
      <c r="P47" s="19">
        <f t="shared" si="3"/>
        <v>0</v>
      </c>
      <c r="Q47" s="69"/>
      <c r="R47" s="69"/>
      <c r="S47" s="69">
        <f t="shared" si="4"/>
        <v>5285.7420000000002</v>
      </c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</row>
    <row r="48" spans="1:36 16335:16384" ht="38.700000000000003" customHeight="1">
      <c r="A48" s="70" t="s">
        <v>126</v>
      </c>
      <c r="B48" s="71" t="s">
        <v>127</v>
      </c>
      <c r="C48" s="71" t="s">
        <v>27</v>
      </c>
      <c r="D48" s="72" t="s">
        <v>128</v>
      </c>
      <c r="E48" s="55" t="s">
        <v>63</v>
      </c>
      <c r="F48" s="73">
        <v>143.5</v>
      </c>
      <c r="G48" s="73">
        <v>12.2</v>
      </c>
      <c r="H48" s="73">
        <f t="shared" si="12"/>
        <v>15.19</v>
      </c>
      <c r="I48" s="73">
        <f t="shared" si="13"/>
        <v>2179.7600000000002</v>
      </c>
      <c r="J48" s="68">
        <f t="shared" si="14"/>
        <v>1.0829460588272378E-3</v>
      </c>
      <c r="K48" s="69"/>
      <c r="L48" s="69">
        <f t="shared" si="0"/>
        <v>2.99</v>
      </c>
      <c r="M48" s="69">
        <f t="shared" si="1"/>
        <v>429.06500000000005</v>
      </c>
      <c r="N48" s="69">
        <f t="shared" si="2"/>
        <v>1750.6999999999998</v>
      </c>
      <c r="O48" s="69">
        <f t="shared" si="8"/>
        <v>2179.7600000000002</v>
      </c>
      <c r="P48" s="19">
        <f t="shared" si="3"/>
        <v>0</v>
      </c>
      <c r="Q48" s="69"/>
      <c r="R48" s="69"/>
      <c r="S48" s="69">
        <f t="shared" si="4"/>
        <v>1750.6999999999998</v>
      </c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</row>
    <row r="49" spans="1:36 16335:16384" ht="38.700000000000003" customHeight="1">
      <c r="A49" s="70" t="s">
        <v>129</v>
      </c>
      <c r="B49" s="71" t="s">
        <v>102</v>
      </c>
      <c r="C49" s="71" t="s">
        <v>27</v>
      </c>
      <c r="D49" s="72" t="s">
        <v>103</v>
      </c>
      <c r="E49" s="55" t="s">
        <v>63</v>
      </c>
      <c r="F49" s="73">
        <v>541.9</v>
      </c>
      <c r="G49" s="73">
        <v>10.85</v>
      </c>
      <c r="H49" s="73">
        <f t="shared" si="12"/>
        <v>13.51</v>
      </c>
      <c r="I49" s="73">
        <f t="shared" si="13"/>
        <v>7321.06</v>
      </c>
      <c r="J49" s="68">
        <f t="shared" si="14"/>
        <v>3.6372412896088272E-3</v>
      </c>
      <c r="K49" s="69"/>
      <c r="L49" s="69">
        <f t="shared" si="0"/>
        <v>2.66</v>
      </c>
      <c r="M49" s="69">
        <f t="shared" si="1"/>
        <v>1441.454</v>
      </c>
      <c r="N49" s="69">
        <f t="shared" si="2"/>
        <v>5879.6149999999998</v>
      </c>
      <c r="O49" s="69">
        <f t="shared" si="8"/>
        <v>7321.06</v>
      </c>
      <c r="P49" s="19">
        <f t="shared" si="3"/>
        <v>0</v>
      </c>
      <c r="Q49" s="69"/>
      <c r="R49" s="69"/>
      <c r="S49" s="69">
        <f t="shared" si="4"/>
        <v>5879.6149999999998</v>
      </c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</row>
    <row r="50" spans="1:36 16335:16384" ht="38.700000000000003" customHeight="1">
      <c r="A50" s="70" t="s">
        <v>130</v>
      </c>
      <c r="B50" s="71" t="s">
        <v>105</v>
      </c>
      <c r="C50" s="71" t="s">
        <v>27</v>
      </c>
      <c r="D50" s="72" t="s">
        <v>106</v>
      </c>
      <c r="E50" s="55" t="s">
        <v>63</v>
      </c>
      <c r="F50" s="73">
        <v>525.5</v>
      </c>
      <c r="G50" s="73">
        <v>9.08</v>
      </c>
      <c r="H50" s="73">
        <f t="shared" si="12"/>
        <v>11.3</v>
      </c>
      <c r="I50" s="73">
        <f t="shared" si="13"/>
        <v>5938.15</v>
      </c>
      <c r="J50" s="68">
        <f t="shared" si="14"/>
        <v>2.9501854053771794E-3</v>
      </c>
      <c r="K50" s="69"/>
      <c r="L50" s="69">
        <f t="shared" si="0"/>
        <v>2.2200000000000002</v>
      </c>
      <c r="M50" s="69">
        <f t="shared" si="1"/>
        <v>1166.6100000000001</v>
      </c>
      <c r="N50" s="69">
        <f t="shared" si="2"/>
        <v>4771.54</v>
      </c>
      <c r="O50" s="69">
        <f t="shared" si="8"/>
        <v>5938.15</v>
      </c>
      <c r="P50" s="19">
        <f t="shared" si="3"/>
        <v>0</v>
      </c>
      <c r="Q50" s="69"/>
      <c r="R50" s="69"/>
      <c r="S50" s="69">
        <f t="shared" si="4"/>
        <v>4771.54</v>
      </c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</row>
    <row r="51" spans="1:36 16335:16384" ht="38.700000000000003" customHeight="1">
      <c r="A51" s="70" t="s">
        <v>131</v>
      </c>
      <c r="B51" s="71" t="s">
        <v>108</v>
      </c>
      <c r="C51" s="71" t="s">
        <v>27</v>
      </c>
      <c r="D51" s="72" t="s">
        <v>109</v>
      </c>
      <c r="E51" s="55" t="s">
        <v>63</v>
      </c>
      <c r="F51" s="73">
        <v>360.3</v>
      </c>
      <c r="G51" s="73">
        <v>8.7799999999999994</v>
      </c>
      <c r="H51" s="73">
        <f t="shared" si="12"/>
        <v>10.93</v>
      </c>
      <c r="I51" s="73">
        <f t="shared" si="13"/>
        <v>3938.07</v>
      </c>
      <c r="J51" s="68">
        <f t="shared" si="14"/>
        <v>1.9565077741979758E-3</v>
      </c>
      <c r="K51" s="69"/>
      <c r="L51" s="69">
        <f t="shared" si="0"/>
        <v>2.15</v>
      </c>
      <c r="M51" s="69">
        <f t="shared" si="1"/>
        <v>774.64499999999998</v>
      </c>
      <c r="N51" s="69">
        <f t="shared" si="2"/>
        <v>3163.4339999999997</v>
      </c>
      <c r="O51" s="69">
        <f t="shared" si="8"/>
        <v>3938.07</v>
      </c>
      <c r="P51" s="19">
        <f t="shared" si="3"/>
        <v>0</v>
      </c>
      <c r="Q51" s="69"/>
      <c r="R51" s="69"/>
      <c r="S51" s="69">
        <f t="shared" si="4"/>
        <v>3163.4339999999997</v>
      </c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</row>
    <row r="52" spans="1:36 16335:16384" ht="38.700000000000003" customHeight="1">
      <c r="A52" s="70" t="s">
        <v>132</v>
      </c>
      <c r="B52" s="71" t="s">
        <v>111</v>
      </c>
      <c r="C52" s="71" t="s">
        <v>27</v>
      </c>
      <c r="D52" s="72" t="s">
        <v>112</v>
      </c>
      <c r="E52" s="55" t="s">
        <v>63</v>
      </c>
      <c r="F52" s="73">
        <v>432.2</v>
      </c>
      <c r="G52" s="73">
        <v>13.99</v>
      </c>
      <c r="H52" s="73">
        <f t="shared" si="12"/>
        <v>17.420000000000002</v>
      </c>
      <c r="I52" s="73">
        <f t="shared" si="13"/>
        <v>7528.92</v>
      </c>
      <c r="J52" s="68">
        <f t="shared" si="14"/>
        <v>3.7405100750658635E-3</v>
      </c>
      <c r="K52" s="69"/>
      <c r="L52" s="69">
        <f t="shared" si="0"/>
        <v>3.43</v>
      </c>
      <c r="M52" s="69">
        <f t="shared" si="1"/>
        <v>1482.4460000000001</v>
      </c>
      <c r="N52" s="69">
        <f t="shared" si="2"/>
        <v>6046.4780000000001</v>
      </c>
      <c r="O52" s="69">
        <f t="shared" si="8"/>
        <v>7528.92</v>
      </c>
      <c r="P52" s="19">
        <f t="shared" si="3"/>
        <v>0</v>
      </c>
      <c r="Q52" s="69"/>
      <c r="R52" s="69"/>
      <c r="S52" s="69">
        <f t="shared" si="4"/>
        <v>6046.4780000000001</v>
      </c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</row>
    <row r="53" spans="1:36 16335:16384" ht="38.700000000000003" customHeight="1">
      <c r="A53" s="70" t="s">
        <v>133</v>
      </c>
      <c r="B53" s="71" t="s">
        <v>134</v>
      </c>
      <c r="C53" s="71" t="s">
        <v>115</v>
      </c>
      <c r="D53" s="72" t="s">
        <v>135</v>
      </c>
      <c r="E53" s="55" t="s">
        <v>50</v>
      </c>
      <c r="F53" s="73">
        <v>30.1</v>
      </c>
      <c r="G53" s="73">
        <f>COMPOSIÇÃO!L28</f>
        <v>738.96</v>
      </c>
      <c r="H53" s="73">
        <f t="shared" si="12"/>
        <v>920.14</v>
      </c>
      <c r="I53" s="73">
        <f t="shared" si="13"/>
        <v>27696.21</v>
      </c>
      <c r="J53" s="68">
        <f t="shared" si="14"/>
        <v>1.3760001772649983E-2</v>
      </c>
      <c r="K53" s="69"/>
      <c r="L53" s="69">
        <f t="shared" si="0"/>
        <v>181.18</v>
      </c>
      <c r="M53" s="69">
        <f t="shared" si="1"/>
        <v>5453.518</v>
      </c>
      <c r="N53" s="69">
        <f t="shared" si="2"/>
        <v>22242.696000000004</v>
      </c>
      <c r="O53" s="69">
        <f t="shared" si="8"/>
        <v>27696.21</v>
      </c>
      <c r="P53" s="19">
        <f t="shared" si="3"/>
        <v>0</v>
      </c>
      <c r="Q53" s="69"/>
      <c r="R53" s="69"/>
      <c r="S53" s="69">
        <f t="shared" si="4"/>
        <v>22242.696000000004</v>
      </c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</row>
    <row r="54" spans="1:36 16335:16384" ht="15.15" customHeight="1">
      <c r="A54" s="70" t="s">
        <v>136</v>
      </c>
      <c r="B54" s="71" t="s">
        <v>92</v>
      </c>
      <c r="C54" s="71" t="s">
        <v>93</v>
      </c>
      <c r="D54" s="72" t="s">
        <v>94</v>
      </c>
      <c r="E54" s="55" t="s">
        <v>50</v>
      </c>
      <c r="F54" s="73">
        <v>30.1</v>
      </c>
      <c r="G54" s="73">
        <v>92.3</v>
      </c>
      <c r="H54" s="73">
        <f t="shared" si="12"/>
        <v>114.93</v>
      </c>
      <c r="I54" s="73">
        <f t="shared" si="13"/>
        <v>3459.39</v>
      </c>
      <c r="J54" s="68">
        <f t="shared" si="14"/>
        <v>1.7186904826432072E-3</v>
      </c>
      <c r="K54" s="69"/>
      <c r="L54" s="69">
        <f t="shared" si="0"/>
        <v>22.63</v>
      </c>
      <c r="M54" s="69">
        <f t="shared" si="1"/>
        <v>681.16300000000001</v>
      </c>
      <c r="N54" s="69">
        <f t="shared" si="2"/>
        <v>2778.23</v>
      </c>
      <c r="O54" s="69">
        <f t="shared" si="8"/>
        <v>3459.39</v>
      </c>
      <c r="P54" s="19">
        <f t="shared" si="3"/>
        <v>0</v>
      </c>
      <c r="Q54" s="69"/>
      <c r="R54" s="69"/>
      <c r="S54" s="69">
        <f t="shared" si="4"/>
        <v>2778.23</v>
      </c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</row>
    <row r="55" spans="1:36 16335:16384" ht="15.15" customHeight="1">
      <c r="A55" s="52" t="s">
        <v>137</v>
      </c>
      <c r="B55" s="53"/>
      <c r="C55" s="53"/>
      <c r="D55" s="54" t="s">
        <v>138</v>
      </c>
      <c r="E55" s="55"/>
      <c r="F55" s="73"/>
      <c r="G55" s="73"/>
      <c r="H55" s="73"/>
      <c r="I55" s="73"/>
      <c r="J55" s="68"/>
      <c r="K55" s="69"/>
      <c r="L55" s="69">
        <f t="shared" si="0"/>
        <v>0</v>
      </c>
      <c r="M55" s="69">
        <f t="shared" si="1"/>
        <v>0</v>
      </c>
      <c r="N55" s="69">
        <f t="shared" si="2"/>
        <v>0</v>
      </c>
      <c r="O55" s="69">
        <f t="shared" si="8"/>
        <v>0</v>
      </c>
      <c r="P55" s="19">
        <f t="shared" si="3"/>
        <v>0</v>
      </c>
      <c r="Q55" s="69"/>
      <c r="R55" s="69"/>
      <c r="S55" s="69">
        <f t="shared" si="4"/>
        <v>0</v>
      </c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</row>
    <row r="56" spans="1:36 16335:16384" ht="38.700000000000003" customHeight="1">
      <c r="A56" s="70" t="s">
        <v>139</v>
      </c>
      <c r="B56" s="71" t="s">
        <v>140</v>
      </c>
      <c r="C56" s="71" t="s">
        <v>27</v>
      </c>
      <c r="D56" s="72" t="s">
        <v>141</v>
      </c>
      <c r="E56" s="55" t="s">
        <v>36</v>
      </c>
      <c r="F56" s="73">
        <v>56.6</v>
      </c>
      <c r="G56" s="73">
        <v>78.64</v>
      </c>
      <c r="H56" s="73">
        <f t="shared" ref="H56:H65" si="15">TRUNC(G56+(G56*$I$4),2)</f>
        <v>97.92</v>
      </c>
      <c r="I56" s="73">
        <f t="shared" ref="I56:I65" si="16">TRUNC(H56*F56,2)</f>
        <v>5542.27</v>
      </c>
      <c r="J56" s="68">
        <f t="shared" ref="J56:J66" si="17">I56/$I$447</f>
        <v>2.7535047222888918E-3</v>
      </c>
      <c r="K56" s="69"/>
      <c r="L56" s="69">
        <f t="shared" si="0"/>
        <v>19.28</v>
      </c>
      <c r="M56" s="69">
        <f t="shared" si="1"/>
        <v>1091.248</v>
      </c>
      <c r="N56" s="69">
        <f t="shared" si="2"/>
        <v>4451.0240000000003</v>
      </c>
      <c r="O56" s="69">
        <f t="shared" si="8"/>
        <v>5542.27</v>
      </c>
      <c r="P56" s="19">
        <f t="shared" si="3"/>
        <v>0</v>
      </c>
      <c r="Q56" s="69"/>
      <c r="R56" s="69"/>
      <c r="S56" s="69">
        <f t="shared" si="4"/>
        <v>4451.0240000000003</v>
      </c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</row>
    <row r="57" spans="1:36 16335:16384" ht="38.700000000000003" customHeight="1">
      <c r="A57" s="70" t="s">
        <v>142</v>
      </c>
      <c r="B57" s="71" t="s">
        <v>143</v>
      </c>
      <c r="C57" s="71" t="s">
        <v>27</v>
      </c>
      <c r="D57" s="72" t="s">
        <v>144</v>
      </c>
      <c r="E57" s="55" t="s">
        <v>63</v>
      </c>
      <c r="F57" s="73">
        <v>395.6</v>
      </c>
      <c r="G57" s="73">
        <v>13.44</v>
      </c>
      <c r="H57" s="73">
        <f t="shared" si="15"/>
        <v>16.73</v>
      </c>
      <c r="I57" s="73">
        <f t="shared" si="16"/>
        <v>6618.38</v>
      </c>
      <c r="J57" s="68">
        <f t="shared" si="17"/>
        <v>3.2881365548597156E-3</v>
      </c>
      <c r="K57" s="69"/>
      <c r="L57" s="69">
        <f t="shared" si="0"/>
        <v>3.29</v>
      </c>
      <c r="M57" s="69">
        <f t="shared" si="1"/>
        <v>1301.5240000000001</v>
      </c>
      <c r="N57" s="69">
        <f t="shared" si="2"/>
        <v>5316.8640000000005</v>
      </c>
      <c r="O57" s="69">
        <f t="shared" si="8"/>
        <v>6618.38</v>
      </c>
      <c r="P57" s="19">
        <f t="shared" si="3"/>
        <v>0</v>
      </c>
      <c r="Q57" s="69"/>
      <c r="R57" s="69"/>
      <c r="S57" s="69">
        <f t="shared" si="4"/>
        <v>5316.8640000000005</v>
      </c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</row>
    <row r="58" spans="1:36 16335:16384" ht="38.700000000000003" customHeight="1">
      <c r="A58" s="70" t="s">
        <v>145</v>
      </c>
      <c r="B58" s="71" t="s">
        <v>146</v>
      </c>
      <c r="C58" s="71" t="s">
        <v>27</v>
      </c>
      <c r="D58" s="72" t="s">
        <v>147</v>
      </c>
      <c r="E58" s="55" t="s">
        <v>63</v>
      </c>
      <c r="F58" s="73">
        <v>213.2</v>
      </c>
      <c r="G58" s="73">
        <v>12.55</v>
      </c>
      <c r="H58" s="73">
        <f t="shared" si="15"/>
        <v>15.62</v>
      </c>
      <c r="I58" s="73">
        <f t="shared" si="16"/>
        <v>3330.18</v>
      </c>
      <c r="J58" s="68">
        <f t="shared" si="17"/>
        <v>1.6544965070398989E-3</v>
      </c>
      <c r="K58" s="69"/>
      <c r="L58" s="69">
        <f t="shared" si="0"/>
        <v>3.07</v>
      </c>
      <c r="M58" s="69">
        <f t="shared" si="1"/>
        <v>654.52399999999989</v>
      </c>
      <c r="N58" s="69">
        <f t="shared" si="2"/>
        <v>2675.66</v>
      </c>
      <c r="O58" s="69">
        <f t="shared" si="8"/>
        <v>3330.18</v>
      </c>
      <c r="P58" s="19">
        <f t="shared" si="3"/>
        <v>0</v>
      </c>
      <c r="Q58" s="69"/>
      <c r="R58" s="69"/>
      <c r="S58" s="69">
        <f t="shared" si="4"/>
        <v>2675.66</v>
      </c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</row>
    <row r="59" spans="1:36 16335:16384" ht="38.700000000000003" customHeight="1">
      <c r="A59" s="70" t="s">
        <v>148</v>
      </c>
      <c r="B59" s="71" t="s">
        <v>149</v>
      </c>
      <c r="C59" s="71" t="s">
        <v>27</v>
      </c>
      <c r="D59" s="72" t="s">
        <v>150</v>
      </c>
      <c r="E59" s="55" t="s">
        <v>63</v>
      </c>
      <c r="F59" s="73">
        <v>202.8</v>
      </c>
      <c r="G59" s="73">
        <v>11.69</v>
      </c>
      <c r="H59" s="73">
        <f t="shared" si="15"/>
        <v>14.55</v>
      </c>
      <c r="I59" s="73">
        <f t="shared" si="16"/>
        <v>2950.74</v>
      </c>
      <c r="J59" s="68">
        <f t="shared" si="17"/>
        <v>1.465983527371767E-3</v>
      </c>
      <c r="K59" s="69"/>
      <c r="L59" s="69">
        <f t="shared" si="0"/>
        <v>2.86</v>
      </c>
      <c r="M59" s="69">
        <f t="shared" si="1"/>
        <v>580.00800000000004</v>
      </c>
      <c r="N59" s="69">
        <f t="shared" si="2"/>
        <v>2370.732</v>
      </c>
      <c r="O59" s="69">
        <f t="shared" si="8"/>
        <v>2950.74</v>
      </c>
      <c r="P59" s="19">
        <f t="shared" si="3"/>
        <v>0</v>
      </c>
      <c r="Q59" s="69"/>
      <c r="R59" s="69"/>
      <c r="S59" s="69">
        <f t="shared" si="4"/>
        <v>2370.732</v>
      </c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XDG59" s="34"/>
      <c r="XDH59" s="34"/>
      <c r="XDI59" s="34"/>
      <c r="XDJ59" s="34"/>
      <c r="XDK59" s="34"/>
      <c r="XDL59" s="34"/>
      <c r="XDM59" s="34"/>
      <c r="XDN59" s="34"/>
      <c r="XDO59" s="34"/>
      <c r="XDP59" s="34"/>
      <c r="XDQ59" s="34"/>
      <c r="XDR59" s="34"/>
      <c r="XDS59" s="34"/>
      <c r="XDT59" s="34"/>
      <c r="XDU59" s="34"/>
      <c r="XDV59" s="34"/>
      <c r="XDW59" s="34"/>
      <c r="XDX59" s="34"/>
      <c r="XDY59" s="34"/>
      <c r="XDZ59" s="34"/>
      <c r="XEA59" s="34"/>
      <c r="XEB59" s="34"/>
      <c r="XEC59" s="34"/>
      <c r="XED59" s="34"/>
      <c r="XEE59" s="34"/>
      <c r="XEF59" s="34"/>
      <c r="XEG59" s="34"/>
      <c r="XEH59" s="34"/>
      <c r="XEI59" s="34"/>
      <c r="XEJ59" s="34"/>
      <c r="XEK59" s="34"/>
      <c r="XEL59" s="34"/>
      <c r="XEM59" s="34"/>
      <c r="XEN59" s="34"/>
      <c r="XEO59" s="34"/>
      <c r="XEP59" s="34"/>
      <c r="XEQ59" s="34"/>
      <c r="XER59" s="34"/>
      <c r="XES59" s="34"/>
      <c r="XET59" s="34"/>
      <c r="XEU59" s="34"/>
      <c r="XEV59" s="34"/>
      <c r="XEW59" s="34"/>
      <c r="XEX59" s="34"/>
      <c r="XEY59" s="34"/>
      <c r="XEZ59" s="34"/>
      <c r="XFA59" s="34"/>
      <c r="XFB59" s="34"/>
      <c r="XFC59" s="34"/>
      <c r="XFD59" s="34"/>
    </row>
    <row r="60" spans="1:36 16335:16384" ht="38.700000000000003" customHeight="1">
      <c r="A60" s="70" t="s">
        <v>151</v>
      </c>
      <c r="B60" s="71" t="s">
        <v>152</v>
      </c>
      <c r="C60" s="71" t="s">
        <v>27</v>
      </c>
      <c r="D60" s="72" t="s">
        <v>153</v>
      </c>
      <c r="E60" s="55" t="s">
        <v>63</v>
      </c>
      <c r="F60" s="73">
        <v>12.3</v>
      </c>
      <c r="G60" s="73">
        <v>10.38</v>
      </c>
      <c r="H60" s="73">
        <f t="shared" si="15"/>
        <v>12.92</v>
      </c>
      <c r="I60" s="73">
        <f t="shared" si="16"/>
        <v>158.91</v>
      </c>
      <c r="J60" s="68">
        <f t="shared" si="17"/>
        <v>7.8949498205415432E-5</v>
      </c>
      <c r="K60" s="69"/>
      <c r="L60" s="69">
        <f t="shared" si="0"/>
        <v>2.54</v>
      </c>
      <c r="M60" s="69">
        <f t="shared" si="1"/>
        <v>31.242000000000001</v>
      </c>
      <c r="N60" s="69">
        <f t="shared" si="2"/>
        <v>127.67400000000002</v>
      </c>
      <c r="O60" s="69">
        <f t="shared" si="8"/>
        <v>158.91</v>
      </c>
      <c r="P60" s="19">
        <f t="shared" si="3"/>
        <v>0</v>
      </c>
      <c r="Q60" s="69"/>
      <c r="R60" s="69"/>
      <c r="S60" s="69">
        <f t="shared" si="4"/>
        <v>127.67400000000002</v>
      </c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</row>
    <row r="61" spans="1:36 16335:16384" ht="38.700000000000003" customHeight="1">
      <c r="A61" s="70" t="s">
        <v>154</v>
      </c>
      <c r="B61" s="71" t="s">
        <v>134</v>
      </c>
      <c r="C61" s="71" t="s">
        <v>115</v>
      </c>
      <c r="D61" s="72" t="s">
        <v>135</v>
      </c>
      <c r="E61" s="55" t="s">
        <v>50</v>
      </c>
      <c r="F61" s="73">
        <v>32.799999999999997</v>
      </c>
      <c r="G61" s="73">
        <f>COMPOSIÇÃO!L28</f>
        <v>738.96</v>
      </c>
      <c r="H61" s="73">
        <f t="shared" si="15"/>
        <v>920.14</v>
      </c>
      <c r="I61" s="73">
        <f t="shared" si="16"/>
        <v>30180.59</v>
      </c>
      <c r="J61" s="68">
        <f t="shared" si="17"/>
        <v>1.4994288817842672E-2</v>
      </c>
      <c r="K61" s="69"/>
      <c r="L61" s="69">
        <f t="shared" si="0"/>
        <v>181.18</v>
      </c>
      <c r="M61" s="69">
        <f t="shared" si="1"/>
        <v>5942.7039999999997</v>
      </c>
      <c r="N61" s="69">
        <f t="shared" si="2"/>
        <v>24237.887999999999</v>
      </c>
      <c r="O61" s="69">
        <f t="shared" si="8"/>
        <v>30180.59</v>
      </c>
      <c r="P61" s="19">
        <f t="shared" si="3"/>
        <v>0</v>
      </c>
      <c r="Q61" s="69"/>
      <c r="R61" s="69"/>
      <c r="S61" s="69">
        <f t="shared" si="4"/>
        <v>24237.887999999999</v>
      </c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</row>
    <row r="62" spans="1:36 16335:16384" ht="15.15" customHeight="1">
      <c r="A62" s="70" t="s">
        <v>155</v>
      </c>
      <c r="B62" s="71" t="s">
        <v>92</v>
      </c>
      <c r="C62" s="71" t="s">
        <v>93</v>
      </c>
      <c r="D62" s="72" t="s">
        <v>94</v>
      </c>
      <c r="E62" s="55" t="s">
        <v>50</v>
      </c>
      <c r="F62" s="73">
        <v>32.799999999999997</v>
      </c>
      <c r="G62" s="73">
        <v>92.3</v>
      </c>
      <c r="H62" s="73">
        <f t="shared" si="15"/>
        <v>114.93</v>
      </c>
      <c r="I62" s="73">
        <f t="shared" si="16"/>
        <v>3769.7</v>
      </c>
      <c r="J62" s="68">
        <f t="shared" si="17"/>
        <v>1.8728583687933707E-3</v>
      </c>
      <c r="K62" s="69"/>
      <c r="L62" s="69">
        <f t="shared" si="0"/>
        <v>22.63</v>
      </c>
      <c r="M62" s="69">
        <f t="shared" si="1"/>
        <v>742.2639999999999</v>
      </c>
      <c r="N62" s="69">
        <f t="shared" si="2"/>
        <v>3027.4399999999996</v>
      </c>
      <c r="O62" s="69">
        <f t="shared" si="8"/>
        <v>3769.7</v>
      </c>
      <c r="P62" s="19">
        <f t="shared" si="3"/>
        <v>0</v>
      </c>
      <c r="Q62" s="69"/>
      <c r="R62" s="69"/>
      <c r="S62" s="69">
        <f t="shared" si="4"/>
        <v>3027.4399999999996</v>
      </c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</row>
    <row r="63" spans="1:36 16335:16384" ht="38.700000000000003" customHeight="1">
      <c r="A63" s="70" t="s">
        <v>156</v>
      </c>
      <c r="B63" s="71" t="s">
        <v>157</v>
      </c>
      <c r="C63" s="71" t="s">
        <v>115</v>
      </c>
      <c r="D63" s="72" t="s">
        <v>158</v>
      </c>
      <c r="E63" s="55" t="s">
        <v>36</v>
      </c>
      <c r="F63" s="73">
        <v>93.94</v>
      </c>
      <c r="G63" s="73">
        <f>COMPOSIÇÃO!L36</f>
        <v>94.88</v>
      </c>
      <c r="H63" s="73">
        <f t="shared" si="15"/>
        <v>118.14</v>
      </c>
      <c r="I63" s="73">
        <f t="shared" si="16"/>
        <v>11098.07</v>
      </c>
      <c r="J63" s="68">
        <f t="shared" si="17"/>
        <v>5.513731404874299E-3</v>
      </c>
      <c r="K63" s="69"/>
      <c r="L63" s="69">
        <f t="shared" si="0"/>
        <v>23.26</v>
      </c>
      <c r="M63" s="69">
        <f t="shared" si="1"/>
        <v>2185.0444000000002</v>
      </c>
      <c r="N63" s="69">
        <f t="shared" si="2"/>
        <v>8913.0271999999986</v>
      </c>
      <c r="O63" s="69">
        <f t="shared" si="8"/>
        <v>11098.07</v>
      </c>
      <c r="P63" s="19">
        <f t="shared" si="3"/>
        <v>0</v>
      </c>
      <c r="Q63" s="69"/>
      <c r="R63" s="69"/>
      <c r="S63" s="69">
        <f t="shared" si="4"/>
        <v>8913.0271999999986</v>
      </c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</row>
    <row r="64" spans="1:36 16335:16384" ht="38.700000000000003" customHeight="1">
      <c r="A64" s="70" t="s">
        <v>159</v>
      </c>
      <c r="B64" s="71" t="s">
        <v>160</v>
      </c>
      <c r="C64" s="71" t="s">
        <v>115</v>
      </c>
      <c r="D64" s="72" t="s">
        <v>161</v>
      </c>
      <c r="E64" s="55" t="s">
        <v>36</v>
      </c>
      <c r="F64" s="73">
        <v>358.88</v>
      </c>
      <c r="G64" s="73">
        <f>COMPOSIÇÃO!L44</f>
        <v>112.45</v>
      </c>
      <c r="H64" s="73">
        <f t="shared" si="15"/>
        <v>140.02000000000001</v>
      </c>
      <c r="I64" s="73">
        <f t="shared" si="16"/>
        <v>50250.37</v>
      </c>
      <c r="J64" s="68">
        <f t="shared" si="17"/>
        <v>2.4965335700311255E-2</v>
      </c>
      <c r="K64" s="69"/>
      <c r="L64" s="69">
        <f t="shared" si="0"/>
        <v>27.57</v>
      </c>
      <c r="M64" s="69">
        <f t="shared" si="1"/>
        <v>9894.3215999999993</v>
      </c>
      <c r="N64" s="69">
        <f t="shared" si="2"/>
        <v>40356.056000000004</v>
      </c>
      <c r="O64" s="69">
        <f t="shared" si="8"/>
        <v>50250.37</v>
      </c>
      <c r="P64" s="19">
        <f t="shared" si="3"/>
        <v>0</v>
      </c>
      <c r="Q64" s="69"/>
      <c r="R64" s="69"/>
      <c r="S64" s="69">
        <f t="shared" si="4"/>
        <v>40356.056000000004</v>
      </c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</row>
    <row r="65" spans="1:36 16335:16384" ht="38.700000000000003" customHeight="1">
      <c r="A65" s="70" t="s">
        <v>162</v>
      </c>
      <c r="B65" s="71" t="s">
        <v>163</v>
      </c>
      <c r="C65" s="71" t="s">
        <v>115</v>
      </c>
      <c r="D65" s="72" t="s">
        <v>164</v>
      </c>
      <c r="E65" s="55" t="s">
        <v>36</v>
      </c>
      <c r="F65" s="73">
        <v>28.18</v>
      </c>
      <c r="G65" s="73">
        <f>COMPOSIÇÃO!L52</f>
        <v>31.7</v>
      </c>
      <c r="H65" s="73">
        <f t="shared" si="15"/>
        <v>39.47</v>
      </c>
      <c r="I65" s="73">
        <f t="shared" si="16"/>
        <v>1112.26</v>
      </c>
      <c r="J65" s="68">
        <f t="shared" si="17"/>
        <v>5.5259183735419646E-4</v>
      </c>
      <c r="K65" s="69"/>
      <c r="L65" s="69">
        <f t="shared" si="0"/>
        <v>7.77</v>
      </c>
      <c r="M65" s="69">
        <f t="shared" si="1"/>
        <v>218.95859999999999</v>
      </c>
      <c r="N65" s="69">
        <f t="shared" si="2"/>
        <v>893.30599999999993</v>
      </c>
      <c r="O65" s="69">
        <f t="shared" si="8"/>
        <v>1112.26</v>
      </c>
      <c r="P65" s="19">
        <f t="shared" si="3"/>
        <v>0</v>
      </c>
      <c r="Q65" s="69"/>
      <c r="R65" s="69"/>
      <c r="S65" s="69">
        <f t="shared" si="4"/>
        <v>893.30599999999993</v>
      </c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</row>
    <row r="66" spans="1:36 16335:16384" s="66" customFormat="1" ht="15.15" customHeight="1">
      <c r="A66" s="58">
        <v>4</v>
      </c>
      <c r="B66" s="59"/>
      <c r="C66" s="59"/>
      <c r="D66" s="60" t="s">
        <v>165</v>
      </c>
      <c r="E66" s="61"/>
      <c r="F66" s="74"/>
      <c r="G66" s="74"/>
      <c r="H66" s="74"/>
      <c r="I66" s="63">
        <f>SUM(I68:I80)</f>
        <v>183822.02</v>
      </c>
      <c r="J66" s="64">
        <f t="shared" si="17"/>
        <v>9.1326261645622298E-2</v>
      </c>
      <c r="K66" s="65"/>
      <c r="L66" s="65">
        <f t="shared" si="0"/>
        <v>0</v>
      </c>
      <c r="M66" s="65">
        <f t="shared" si="1"/>
        <v>0</v>
      </c>
      <c r="N66" s="65">
        <f t="shared" si="2"/>
        <v>0</v>
      </c>
      <c r="O66" s="65">
        <f t="shared" si="8"/>
        <v>0</v>
      </c>
      <c r="P66" s="67">
        <f t="shared" si="3"/>
        <v>183822.02</v>
      </c>
      <c r="Q66" s="65"/>
      <c r="R66" s="65"/>
      <c r="S66" s="69">
        <f t="shared" si="4"/>
        <v>0</v>
      </c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XDG66" s="20"/>
      <c r="XDH66" s="20"/>
      <c r="XDI66" s="20"/>
      <c r="XDJ66" s="20"/>
      <c r="XDK66" s="20"/>
      <c r="XDL66" s="20"/>
      <c r="XDM66" s="20"/>
      <c r="XDN66" s="20"/>
      <c r="XDO66" s="20"/>
      <c r="XDP66" s="20"/>
      <c r="XDQ66" s="20"/>
      <c r="XDR66" s="20"/>
      <c r="XDS66" s="20"/>
      <c r="XDT66" s="20"/>
      <c r="XDU66" s="20"/>
      <c r="XDV66" s="20"/>
      <c r="XDW66" s="20"/>
      <c r="XDX66" s="20"/>
      <c r="XDY66" s="20"/>
      <c r="XDZ66" s="20"/>
      <c r="XEA66" s="20"/>
      <c r="XEB66" s="20"/>
      <c r="XEC66" s="20"/>
      <c r="XED66" s="20"/>
      <c r="XEE66" s="20"/>
      <c r="XEF66" s="20"/>
      <c r="XEG66" s="20"/>
      <c r="XEH66" s="20"/>
      <c r="XEI66" s="20"/>
      <c r="XEJ66" s="20"/>
      <c r="XEK66" s="20"/>
      <c r="XEL66" s="20"/>
      <c r="XEM66" s="20"/>
      <c r="XEN66" s="20"/>
      <c r="XEO66" s="20"/>
      <c r="XEP66" s="20"/>
      <c r="XEQ66" s="20"/>
      <c r="XER66" s="20"/>
      <c r="XES66" s="20"/>
      <c r="XET66" s="20"/>
      <c r="XEU66" s="20"/>
      <c r="XEV66" s="20"/>
      <c r="XEW66" s="20"/>
      <c r="XEX66" s="20"/>
      <c r="XEY66" s="20"/>
      <c r="XEZ66" s="20"/>
      <c r="XFA66" s="20"/>
      <c r="XFB66" s="20"/>
      <c r="XFC66" s="20"/>
      <c r="XFD66" s="20"/>
    </row>
    <row r="67" spans="1:36 16335:16384" ht="15.15" customHeight="1">
      <c r="A67" s="52" t="s">
        <v>166</v>
      </c>
      <c r="B67" s="53"/>
      <c r="C67" s="53"/>
      <c r="D67" s="54" t="s">
        <v>167</v>
      </c>
      <c r="E67" s="55"/>
      <c r="F67" s="73"/>
      <c r="G67" s="73"/>
      <c r="H67" s="73"/>
      <c r="I67" s="73"/>
      <c r="J67" s="68"/>
      <c r="K67" s="69"/>
      <c r="L67" s="69">
        <f t="shared" si="0"/>
        <v>0</v>
      </c>
      <c r="M67" s="69">
        <f t="shared" si="1"/>
        <v>0</v>
      </c>
      <c r="N67" s="69">
        <f t="shared" si="2"/>
        <v>0</v>
      </c>
      <c r="O67" s="69">
        <f t="shared" si="8"/>
        <v>0</v>
      </c>
      <c r="P67" s="19">
        <f t="shared" si="3"/>
        <v>0</v>
      </c>
      <c r="Q67" s="69"/>
      <c r="R67" s="69"/>
      <c r="S67" s="69">
        <f t="shared" si="4"/>
        <v>0</v>
      </c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</row>
    <row r="68" spans="1:36 16335:16384" ht="50.7" customHeight="1">
      <c r="A68" s="70" t="s">
        <v>168</v>
      </c>
      <c r="B68" s="71" t="s">
        <v>169</v>
      </c>
      <c r="C68" s="71" t="s">
        <v>27</v>
      </c>
      <c r="D68" s="72" t="s">
        <v>170</v>
      </c>
      <c r="E68" s="55" t="s">
        <v>36</v>
      </c>
      <c r="F68" s="73">
        <v>12.85</v>
      </c>
      <c r="G68" s="73">
        <v>57.52</v>
      </c>
      <c r="H68" s="73">
        <f t="shared" ref="H68:H73" si="18">TRUNC(G68+(G68*$I$4),2)</f>
        <v>71.62</v>
      </c>
      <c r="I68" s="73">
        <f t="shared" ref="I68:I73" si="19">TRUNC(H68*F68,2)</f>
        <v>920.31</v>
      </c>
      <c r="J68" s="68">
        <f t="shared" ref="J68:J73" si="20">I68/$I$447</f>
        <v>4.5722744127761546E-4</v>
      </c>
      <c r="K68" s="69"/>
      <c r="L68" s="69">
        <f t="shared" si="0"/>
        <v>14.1</v>
      </c>
      <c r="M68" s="69">
        <f t="shared" si="1"/>
        <v>181.185</v>
      </c>
      <c r="N68" s="69">
        <f t="shared" si="2"/>
        <v>739.13200000000006</v>
      </c>
      <c r="O68" s="69">
        <f t="shared" si="8"/>
        <v>920.31</v>
      </c>
      <c r="P68" s="19">
        <f t="shared" si="3"/>
        <v>0</v>
      </c>
      <c r="Q68" s="69"/>
      <c r="R68" s="69"/>
      <c r="S68" s="69">
        <f t="shared" si="4"/>
        <v>739.13200000000006</v>
      </c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</row>
    <row r="69" spans="1:36 16335:16384" ht="50.7" customHeight="1">
      <c r="A69" s="70" t="s">
        <v>171</v>
      </c>
      <c r="B69" s="71" t="s">
        <v>172</v>
      </c>
      <c r="C69" s="71" t="s">
        <v>27</v>
      </c>
      <c r="D69" s="72" t="s">
        <v>173</v>
      </c>
      <c r="E69" s="55" t="s">
        <v>36</v>
      </c>
      <c r="F69" s="73">
        <v>713.84</v>
      </c>
      <c r="G69" s="73">
        <v>76.959999999999994</v>
      </c>
      <c r="H69" s="73">
        <f t="shared" si="18"/>
        <v>95.82</v>
      </c>
      <c r="I69" s="73">
        <f t="shared" si="19"/>
        <v>68400.14</v>
      </c>
      <c r="J69" s="68">
        <f t="shared" si="20"/>
        <v>3.3982485244353183E-2</v>
      </c>
      <c r="K69" s="69"/>
      <c r="L69" s="69">
        <f t="shared" si="0"/>
        <v>18.86</v>
      </c>
      <c r="M69" s="69">
        <f t="shared" si="1"/>
        <v>13463.0224</v>
      </c>
      <c r="N69" s="69">
        <f t="shared" si="2"/>
        <v>54937.126400000001</v>
      </c>
      <c r="O69" s="69">
        <f t="shared" si="8"/>
        <v>68400.14</v>
      </c>
      <c r="P69" s="19">
        <f t="shared" si="3"/>
        <v>0</v>
      </c>
      <c r="Q69" s="69"/>
      <c r="R69" s="69"/>
      <c r="S69" s="69">
        <f t="shared" si="4"/>
        <v>54937.126400000001</v>
      </c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</row>
    <row r="70" spans="1:36 16335:16384" ht="38.700000000000003" customHeight="1">
      <c r="A70" s="70" t="s">
        <v>174</v>
      </c>
      <c r="B70" s="71" t="s">
        <v>175</v>
      </c>
      <c r="C70" s="71" t="s">
        <v>176</v>
      </c>
      <c r="D70" s="72" t="s">
        <v>177</v>
      </c>
      <c r="E70" s="55" t="s">
        <v>36</v>
      </c>
      <c r="F70" s="73">
        <v>120.962</v>
      </c>
      <c r="G70" s="73">
        <v>205.4</v>
      </c>
      <c r="H70" s="73">
        <f t="shared" si="18"/>
        <v>255.76</v>
      </c>
      <c r="I70" s="73">
        <f t="shared" si="19"/>
        <v>30937.24</v>
      </c>
      <c r="J70" s="68">
        <f t="shared" si="20"/>
        <v>1.5370206870936421E-2</v>
      </c>
      <c r="K70" s="69"/>
      <c r="L70" s="69">
        <f t="shared" si="0"/>
        <v>50.36</v>
      </c>
      <c r="M70" s="69">
        <f t="shared" si="1"/>
        <v>6091.6463199999998</v>
      </c>
      <c r="N70" s="69">
        <f t="shared" si="2"/>
        <v>24845.594800000003</v>
      </c>
      <c r="O70" s="69">
        <f t="shared" si="8"/>
        <v>30937.24</v>
      </c>
      <c r="P70" s="19">
        <f t="shared" si="3"/>
        <v>0</v>
      </c>
      <c r="Q70" s="69"/>
      <c r="R70" s="69"/>
      <c r="S70" s="69">
        <f t="shared" si="4"/>
        <v>24845.594800000003</v>
      </c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</row>
    <row r="71" spans="1:36 16335:16384" ht="26.7" customHeight="1">
      <c r="A71" s="70" t="s">
        <v>178</v>
      </c>
      <c r="B71" s="71" t="s">
        <v>179</v>
      </c>
      <c r="C71" s="71" t="s">
        <v>27</v>
      </c>
      <c r="D71" s="72" t="s">
        <v>180</v>
      </c>
      <c r="E71" s="55" t="s">
        <v>46</v>
      </c>
      <c r="F71" s="73">
        <v>103.5</v>
      </c>
      <c r="G71" s="73">
        <v>72.23</v>
      </c>
      <c r="H71" s="73">
        <f t="shared" si="18"/>
        <v>89.93</v>
      </c>
      <c r="I71" s="73">
        <f t="shared" si="19"/>
        <v>9307.75</v>
      </c>
      <c r="J71" s="68">
        <f t="shared" si="20"/>
        <v>4.6242665151435122E-3</v>
      </c>
      <c r="K71" s="69"/>
      <c r="L71" s="69">
        <f t="shared" si="0"/>
        <v>17.7</v>
      </c>
      <c r="M71" s="69">
        <f t="shared" si="1"/>
        <v>1831.9499999999998</v>
      </c>
      <c r="N71" s="69">
        <f t="shared" si="2"/>
        <v>7475.8050000000003</v>
      </c>
      <c r="O71" s="69">
        <f t="shared" si="8"/>
        <v>9307.75</v>
      </c>
      <c r="P71" s="19">
        <f t="shared" si="3"/>
        <v>0</v>
      </c>
      <c r="Q71" s="69"/>
      <c r="R71" s="69"/>
      <c r="S71" s="69">
        <f t="shared" si="4"/>
        <v>7475.8050000000003</v>
      </c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</row>
    <row r="72" spans="1:36 16335:16384" ht="26.7" customHeight="1">
      <c r="A72" s="70" t="s">
        <v>181</v>
      </c>
      <c r="B72" s="71" t="s">
        <v>182</v>
      </c>
      <c r="C72" s="71" t="s">
        <v>27</v>
      </c>
      <c r="D72" s="72" t="s">
        <v>183</v>
      </c>
      <c r="E72" s="55" t="s">
        <v>46</v>
      </c>
      <c r="F72" s="73">
        <v>69.2</v>
      </c>
      <c r="G72" s="73">
        <v>50.69</v>
      </c>
      <c r="H72" s="73">
        <f t="shared" si="18"/>
        <v>63.11</v>
      </c>
      <c r="I72" s="73">
        <f t="shared" si="19"/>
        <v>4367.21</v>
      </c>
      <c r="J72" s="68">
        <f t="shared" si="20"/>
        <v>2.1697126553248524E-3</v>
      </c>
      <c r="K72" s="69"/>
      <c r="L72" s="69">
        <f t="shared" si="0"/>
        <v>12.42</v>
      </c>
      <c r="M72" s="69">
        <f t="shared" si="1"/>
        <v>859.46400000000006</v>
      </c>
      <c r="N72" s="69">
        <f t="shared" si="2"/>
        <v>3507.748</v>
      </c>
      <c r="O72" s="69">
        <f t="shared" si="8"/>
        <v>4367.21</v>
      </c>
      <c r="P72" s="19">
        <f t="shared" si="3"/>
        <v>0</v>
      </c>
      <c r="Q72" s="69"/>
      <c r="R72" s="69"/>
      <c r="S72" s="69">
        <f t="shared" si="4"/>
        <v>3507.748</v>
      </c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</row>
    <row r="73" spans="1:36 16335:16384" ht="26.7" customHeight="1">
      <c r="A73" s="70" t="s">
        <v>184</v>
      </c>
      <c r="B73" s="71">
        <v>93200</v>
      </c>
      <c r="C73" s="71" t="s">
        <v>27</v>
      </c>
      <c r="D73" s="75" t="s">
        <v>185</v>
      </c>
      <c r="E73" s="55" t="s">
        <v>46</v>
      </c>
      <c r="F73" s="73">
        <v>389.71</v>
      </c>
      <c r="G73" s="73">
        <v>11.82</v>
      </c>
      <c r="H73" s="73">
        <f t="shared" si="18"/>
        <v>14.71</v>
      </c>
      <c r="I73" s="73">
        <f t="shared" si="19"/>
        <v>5732.63</v>
      </c>
      <c r="J73" s="68">
        <f t="shared" si="20"/>
        <v>2.8480791762463703E-3</v>
      </c>
      <c r="K73" s="69"/>
      <c r="L73" s="69">
        <f t="shared" si="0"/>
        <v>2.89</v>
      </c>
      <c r="M73" s="69">
        <f t="shared" si="1"/>
        <v>1126.2619</v>
      </c>
      <c r="N73" s="69">
        <f t="shared" si="2"/>
        <v>4606.3721999999998</v>
      </c>
      <c r="O73" s="69">
        <f t="shared" si="8"/>
        <v>5732.63</v>
      </c>
      <c r="P73" s="19">
        <f t="shared" si="3"/>
        <v>0</v>
      </c>
      <c r="Q73" s="69"/>
      <c r="R73" s="69"/>
      <c r="S73" s="69">
        <f t="shared" si="4"/>
        <v>4606.3721999999998</v>
      </c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</row>
    <row r="74" spans="1:36 16335:16384" ht="15.15" customHeight="1">
      <c r="A74" s="52" t="s">
        <v>186</v>
      </c>
      <c r="B74" s="53"/>
      <c r="C74" s="53"/>
      <c r="D74" s="54" t="s">
        <v>187</v>
      </c>
      <c r="E74" s="55"/>
      <c r="F74" s="73"/>
      <c r="G74" s="73"/>
      <c r="H74" s="73"/>
      <c r="I74" s="73"/>
      <c r="J74" s="68"/>
      <c r="K74" s="69"/>
      <c r="L74" s="69">
        <f t="shared" si="0"/>
        <v>0</v>
      </c>
      <c r="M74" s="69">
        <f t="shared" si="1"/>
        <v>0</v>
      </c>
      <c r="N74" s="69">
        <f t="shared" si="2"/>
        <v>0</v>
      </c>
      <c r="O74" s="69">
        <f t="shared" si="8"/>
        <v>0</v>
      </c>
      <c r="P74" s="19">
        <f t="shared" si="3"/>
        <v>0</v>
      </c>
      <c r="Q74" s="69"/>
      <c r="R74" s="69"/>
      <c r="S74" s="69">
        <f t="shared" si="4"/>
        <v>0</v>
      </c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</row>
    <row r="75" spans="1:36 16335:16384" ht="62.85" customHeight="1">
      <c r="A75" s="70" t="s">
        <v>188</v>
      </c>
      <c r="B75" s="71" t="s">
        <v>189</v>
      </c>
      <c r="C75" s="71" t="s">
        <v>27</v>
      </c>
      <c r="D75" s="72" t="s">
        <v>190</v>
      </c>
      <c r="E75" s="55" t="s">
        <v>36</v>
      </c>
      <c r="F75" s="73">
        <v>36.94</v>
      </c>
      <c r="G75" s="73">
        <v>103.58</v>
      </c>
      <c r="H75" s="73">
        <f>TRUNC(G75+(G75*$I$4),2)</f>
        <v>128.97</v>
      </c>
      <c r="I75" s="73">
        <f>TRUNC(H75*F75,2)</f>
        <v>4764.1499999999996</v>
      </c>
      <c r="J75" s="68">
        <f>I75/$I$447</f>
        <v>2.3669199664925421E-3</v>
      </c>
      <c r="K75" s="69"/>
      <c r="L75" s="69">
        <f t="shared" si="0"/>
        <v>25.39</v>
      </c>
      <c r="M75" s="69">
        <f t="shared" si="1"/>
        <v>937.90659999999991</v>
      </c>
      <c r="N75" s="69">
        <f t="shared" si="2"/>
        <v>3826.2451999999998</v>
      </c>
      <c r="O75" s="69">
        <f t="shared" si="8"/>
        <v>4764.1499999999996</v>
      </c>
      <c r="P75" s="19">
        <f t="shared" si="3"/>
        <v>0</v>
      </c>
      <c r="Q75" s="69"/>
      <c r="R75" s="69"/>
      <c r="S75" s="69">
        <f t="shared" si="4"/>
        <v>3826.2451999999998</v>
      </c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</row>
    <row r="76" spans="1:36 16335:16384" ht="62.85" customHeight="1">
      <c r="A76" s="70" t="s">
        <v>191</v>
      </c>
      <c r="B76" s="71" t="s">
        <v>192</v>
      </c>
      <c r="C76" s="71" t="s">
        <v>115</v>
      </c>
      <c r="D76" s="72" t="s">
        <v>193</v>
      </c>
      <c r="E76" s="55" t="s">
        <v>36</v>
      </c>
      <c r="F76" s="73">
        <v>180.09</v>
      </c>
      <c r="G76" s="73">
        <f>COMPOSIÇÃO!L68</f>
        <v>117.78</v>
      </c>
      <c r="H76" s="73">
        <f>TRUNC(G76+(G76*$I$4),2)</f>
        <v>146.65</v>
      </c>
      <c r="I76" s="73">
        <f>TRUNC(H76*F76,2)</f>
        <v>26410.19</v>
      </c>
      <c r="J76" s="68">
        <f>I76/$I$447</f>
        <v>1.3121082675789318E-2</v>
      </c>
      <c r="K76" s="69"/>
      <c r="L76" s="69">
        <f t="shared" si="0"/>
        <v>28.87</v>
      </c>
      <c r="M76" s="69">
        <f t="shared" si="1"/>
        <v>5199.1983</v>
      </c>
      <c r="N76" s="69">
        <f t="shared" si="2"/>
        <v>21211.000200000002</v>
      </c>
      <c r="O76" s="69">
        <f t="shared" si="8"/>
        <v>26410.19</v>
      </c>
      <c r="P76" s="19">
        <f t="shared" si="3"/>
        <v>0</v>
      </c>
      <c r="Q76" s="69"/>
      <c r="R76" s="69"/>
      <c r="S76" s="69">
        <f t="shared" si="4"/>
        <v>21211.000200000002</v>
      </c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</row>
    <row r="77" spans="1:36 16335:16384" ht="62.85" customHeight="1">
      <c r="A77" s="70" t="s">
        <v>194</v>
      </c>
      <c r="B77" s="71" t="s">
        <v>195</v>
      </c>
      <c r="C77" s="71" t="s">
        <v>115</v>
      </c>
      <c r="D77" s="72" t="s">
        <v>196</v>
      </c>
      <c r="E77" s="55" t="s">
        <v>36</v>
      </c>
      <c r="F77" s="73">
        <v>84.45</v>
      </c>
      <c r="G77" s="73">
        <f>COMPOSIÇÃO!L85</f>
        <v>169.5</v>
      </c>
      <c r="H77" s="73">
        <f>TRUNC(G77+(G77*$I$4),2)</f>
        <v>211.05</v>
      </c>
      <c r="I77" s="73">
        <f>TRUNC(H77*F77,2)</f>
        <v>17823.169999999998</v>
      </c>
      <c r="J77" s="68">
        <f>I77/$I$447</f>
        <v>8.8548884773130328E-3</v>
      </c>
      <c r="K77" s="69"/>
      <c r="L77" s="69">
        <f t="shared" si="0"/>
        <v>41.55</v>
      </c>
      <c r="M77" s="69">
        <f t="shared" si="1"/>
        <v>3508.8975</v>
      </c>
      <c r="N77" s="69">
        <f t="shared" si="2"/>
        <v>14314.275</v>
      </c>
      <c r="O77" s="69">
        <f t="shared" si="8"/>
        <v>17823.169999999998</v>
      </c>
      <c r="P77" s="19">
        <f t="shared" si="3"/>
        <v>0</v>
      </c>
      <c r="Q77" s="69"/>
      <c r="R77" s="69"/>
      <c r="S77" s="69">
        <f t="shared" si="4"/>
        <v>14314.275</v>
      </c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</row>
    <row r="78" spans="1:36 16335:16384" ht="62.85" customHeight="1">
      <c r="A78" s="70" t="s">
        <v>197</v>
      </c>
      <c r="B78" s="71" t="s">
        <v>198</v>
      </c>
      <c r="C78" s="71" t="s">
        <v>115</v>
      </c>
      <c r="D78" s="72" t="s">
        <v>199</v>
      </c>
      <c r="E78" s="55" t="s">
        <v>36</v>
      </c>
      <c r="F78" s="73">
        <v>66.040000000000006</v>
      </c>
      <c r="G78" s="73">
        <f>COMPOSIÇÃO!L102</f>
        <v>183.63</v>
      </c>
      <c r="H78" s="73">
        <f>TRUNC(G78+(G78*$I$4),2)</f>
        <v>228.65</v>
      </c>
      <c r="I78" s="73">
        <f>TRUNC(H78*F78,2)</f>
        <v>15100.04</v>
      </c>
      <c r="J78" s="68">
        <f>I78/$I$447</f>
        <v>7.5019859095192326E-3</v>
      </c>
      <c r="K78" s="69"/>
      <c r="L78" s="69">
        <f t="shared" ref="L78:L141" si="21">TRUNC(G78*$I$4,2)</f>
        <v>45.02</v>
      </c>
      <c r="M78" s="69">
        <f t="shared" ref="M78:M141" si="22">F78*L78</f>
        <v>2973.1208000000006</v>
      </c>
      <c r="N78" s="69">
        <f t="shared" ref="N78:N141" si="23">F78*G78</f>
        <v>12126.925200000001</v>
      </c>
      <c r="O78" s="69">
        <f t="shared" si="8"/>
        <v>15100.04</v>
      </c>
      <c r="P78" s="19">
        <f t="shared" ref="P78:P141" si="24">I78-O78</f>
        <v>0</v>
      </c>
      <c r="Q78" s="69"/>
      <c r="R78" s="69"/>
      <c r="S78" s="69">
        <f t="shared" ref="S78:S141" si="25">F78*G78</f>
        <v>12126.925200000001</v>
      </c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</row>
    <row r="79" spans="1:36 16335:16384" ht="15.15" customHeight="1">
      <c r="A79" s="52" t="s">
        <v>200</v>
      </c>
      <c r="B79" s="53"/>
      <c r="C79" s="53"/>
      <c r="D79" s="54" t="s">
        <v>201</v>
      </c>
      <c r="E79" s="55"/>
      <c r="F79" s="73"/>
      <c r="G79" s="73"/>
      <c r="H79" s="73"/>
      <c r="I79" s="73"/>
      <c r="J79" s="68"/>
      <c r="K79" s="69"/>
      <c r="L79" s="69">
        <f t="shared" si="21"/>
        <v>0</v>
      </c>
      <c r="M79" s="69">
        <f t="shared" si="22"/>
        <v>0</v>
      </c>
      <c r="N79" s="69">
        <f t="shared" si="23"/>
        <v>0</v>
      </c>
      <c r="O79" s="69">
        <f t="shared" si="8"/>
        <v>0</v>
      </c>
      <c r="P79" s="19">
        <f t="shared" si="24"/>
        <v>0</v>
      </c>
      <c r="Q79" s="69"/>
      <c r="R79" s="69"/>
      <c r="S79" s="69">
        <f t="shared" si="25"/>
        <v>0</v>
      </c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</row>
    <row r="80" spans="1:36 16335:16384" ht="38.700000000000003" customHeight="1">
      <c r="A80" s="70" t="s">
        <v>202</v>
      </c>
      <c r="B80" s="71" t="s">
        <v>203</v>
      </c>
      <c r="C80" s="71" t="s">
        <v>27</v>
      </c>
      <c r="D80" s="72" t="s">
        <v>204</v>
      </c>
      <c r="E80" s="55" t="s">
        <v>36</v>
      </c>
      <c r="F80" s="73">
        <v>0.15</v>
      </c>
      <c r="G80" s="73">
        <v>316.95</v>
      </c>
      <c r="H80" s="73">
        <f>TRUNC(G80+(G80*$I$4),2)</f>
        <v>394.66</v>
      </c>
      <c r="I80" s="73">
        <f>TRUNC(H80*F80,2)</f>
        <v>59.19</v>
      </c>
      <c r="J80" s="68">
        <f>I80/$I$447</f>
        <v>2.9406713226219491E-5</v>
      </c>
      <c r="K80" s="69"/>
      <c r="L80" s="69">
        <f t="shared" si="21"/>
        <v>77.709999999999994</v>
      </c>
      <c r="M80" s="69">
        <f t="shared" si="22"/>
        <v>11.656499999999999</v>
      </c>
      <c r="N80" s="69">
        <f t="shared" si="23"/>
        <v>47.542499999999997</v>
      </c>
      <c r="O80" s="69">
        <f t="shared" si="8"/>
        <v>59.19</v>
      </c>
      <c r="P80" s="19">
        <f t="shared" si="24"/>
        <v>0</v>
      </c>
      <c r="Q80" s="69"/>
      <c r="R80" s="69"/>
      <c r="S80" s="69">
        <f t="shared" si="25"/>
        <v>47.542499999999997</v>
      </c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</row>
    <row r="81" spans="1:36 16335:16384" s="66" customFormat="1" ht="15.15" customHeight="1">
      <c r="A81" s="58">
        <v>5</v>
      </c>
      <c r="B81" s="59"/>
      <c r="C81" s="59"/>
      <c r="D81" s="60" t="s">
        <v>205</v>
      </c>
      <c r="E81" s="61"/>
      <c r="F81" s="74"/>
      <c r="G81" s="74"/>
      <c r="H81" s="74"/>
      <c r="I81" s="63">
        <f>SUM(I82:I90)</f>
        <v>109391.12000000001</v>
      </c>
      <c r="J81" s="64">
        <f>I81/$I$447</f>
        <v>5.4347580593596283E-2</v>
      </c>
      <c r="K81" s="65"/>
      <c r="L81" s="65">
        <f t="shared" si="21"/>
        <v>0</v>
      </c>
      <c r="M81" s="65">
        <f t="shared" si="22"/>
        <v>0</v>
      </c>
      <c r="N81" s="65">
        <f t="shared" si="23"/>
        <v>0</v>
      </c>
      <c r="O81" s="65">
        <f t="shared" si="8"/>
        <v>0</v>
      </c>
      <c r="P81" s="67">
        <f t="shared" si="24"/>
        <v>109391.12000000001</v>
      </c>
      <c r="Q81" s="65"/>
      <c r="R81" s="65"/>
      <c r="S81" s="69">
        <f t="shared" si="25"/>
        <v>0</v>
      </c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XDG81" s="20"/>
      <c r="XDH81" s="20"/>
      <c r="XDI81" s="20"/>
      <c r="XDJ81" s="20"/>
      <c r="XDK81" s="20"/>
      <c r="XDL81" s="20"/>
      <c r="XDM81" s="20"/>
      <c r="XDN81" s="20"/>
      <c r="XDO81" s="20"/>
      <c r="XDP81" s="20"/>
      <c r="XDQ81" s="20"/>
      <c r="XDR81" s="20"/>
      <c r="XDS81" s="20"/>
      <c r="XDT81" s="20"/>
      <c r="XDU81" s="20"/>
      <c r="XDV81" s="20"/>
      <c r="XDW81" s="20"/>
      <c r="XDX81" s="20"/>
      <c r="XDY81" s="20"/>
      <c r="XDZ81" s="20"/>
      <c r="XEA81" s="20"/>
      <c r="XEB81" s="20"/>
      <c r="XEC81" s="20"/>
      <c r="XED81" s="20"/>
      <c r="XEE81" s="20"/>
      <c r="XEF81" s="20"/>
      <c r="XEG81" s="20"/>
      <c r="XEH81" s="20"/>
      <c r="XEI81" s="20"/>
      <c r="XEJ81" s="20"/>
      <c r="XEK81" s="20"/>
      <c r="XEL81" s="20"/>
      <c r="XEM81" s="20"/>
      <c r="XEN81" s="20"/>
      <c r="XEO81" s="20"/>
      <c r="XEP81" s="20"/>
      <c r="XEQ81" s="20"/>
      <c r="XER81" s="20"/>
      <c r="XES81" s="20"/>
      <c r="XET81" s="20"/>
      <c r="XEU81" s="20"/>
      <c r="XEV81" s="20"/>
      <c r="XEW81" s="20"/>
      <c r="XEX81" s="20"/>
      <c r="XEY81" s="20"/>
      <c r="XEZ81" s="20"/>
      <c r="XFA81" s="20"/>
      <c r="XFB81" s="20"/>
      <c r="XFC81" s="20"/>
      <c r="XFD81" s="20"/>
    </row>
    <row r="82" spans="1:36 16335:16384" ht="15.15" customHeight="1">
      <c r="A82" s="52" t="s">
        <v>206</v>
      </c>
      <c r="B82" s="53"/>
      <c r="C82" s="53"/>
      <c r="D82" s="54" t="s">
        <v>95</v>
      </c>
      <c r="E82" s="55"/>
      <c r="F82" s="73"/>
      <c r="G82" s="73"/>
      <c r="H82" s="73"/>
      <c r="I82" s="73"/>
      <c r="J82" s="68"/>
      <c r="K82" s="69"/>
      <c r="L82" s="69">
        <f t="shared" si="21"/>
        <v>0</v>
      </c>
      <c r="M82" s="69">
        <f t="shared" si="22"/>
        <v>0</v>
      </c>
      <c r="N82" s="69">
        <f t="shared" si="23"/>
        <v>0</v>
      </c>
      <c r="O82" s="69">
        <f t="shared" si="8"/>
        <v>0</v>
      </c>
      <c r="P82" s="19">
        <f t="shared" si="24"/>
        <v>0</v>
      </c>
      <c r="Q82" s="69"/>
      <c r="R82" s="69"/>
      <c r="S82" s="69">
        <f t="shared" si="25"/>
        <v>0</v>
      </c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</row>
    <row r="83" spans="1:36 16335:16384" ht="74.849999999999994" customHeight="1">
      <c r="A83" s="70" t="s">
        <v>207</v>
      </c>
      <c r="B83" s="71" t="s">
        <v>208</v>
      </c>
      <c r="C83" s="71" t="s">
        <v>209</v>
      </c>
      <c r="D83" s="72" t="s">
        <v>210</v>
      </c>
      <c r="E83" s="55" t="s">
        <v>63</v>
      </c>
      <c r="F83" s="73">
        <f>F85*4.5</f>
        <v>1617.345</v>
      </c>
      <c r="G83" s="73">
        <v>20.09</v>
      </c>
      <c r="H83" s="73">
        <f>TRUNC(G83+(G83*$I$4),2)</f>
        <v>25.01</v>
      </c>
      <c r="I83" s="73">
        <f>TRUNC(H83*F83,2)</f>
        <v>40449.79</v>
      </c>
      <c r="J83" s="68">
        <f>I83/$I$447</f>
        <v>2.0096221905571903E-2</v>
      </c>
      <c r="K83" s="69"/>
      <c r="L83" s="69">
        <f t="shared" si="21"/>
        <v>4.92</v>
      </c>
      <c r="M83" s="69">
        <f t="shared" si="22"/>
        <v>7957.3374000000003</v>
      </c>
      <c r="N83" s="69">
        <f t="shared" si="23"/>
        <v>32492.461050000002</v>
      </c>
      <c r="O83" s="69">
        <f t="shared" si="8"/>
        <v>40449.79</v>
      </c>
      <c r="P83" s="19">
        <f t="shared" si="24"/>
        <v>0</v>
      </c>
      <c r="Q83" s="69"/>
      <c r="R83" s="69"/>
      <c r="S83" s="69">
        <f t="shared" si="25"/>
        <v>32492.461050000002</v>
      </c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</row>
    <row r="84" spans="1:36 16335:16384" ht="15.15" customHeight="1">
      <c r="A84" s="52" t="s">
        <v>211</v>
      </c>
      <c r="B84" s="53"/>
      <c r="C84" s="53"/>
      <c r="D84" s="54" t="s">
        <v>212</v>
      </c>
      <c r="E84" s="55"/>
      <c r="F84" s="73"/>
      <c r="G84" s="73"/>
      <c r="H84" s="73"/>
      <c r="I84" s="73"/>
      <c r="J84" s="68"/>
      <c r="K84" s="69"/>
      <c r="L84" s="69">
        <f t="shared" si="21"/>
        <v>0</v>
      </c>
      <c r="M84" s="69">
        <f t="shared" si="22"/>
        <v>0</v>
      </c>
      <c r="N84" s="69">
        <f t="shared" si="23"/>
        <v>0</v>
      </c>
      <c r="O84" s="69">
        <f t="shared" ref="O84:O147" si="26">TRUNC(N84+M84,2)</f>
        <v>0</v>
      </c>
      <c r="P84" s="19">
        <f t="shared" si="24"/>
        <v>0</v>
      </c>
      <c r="Q84" s="69"/>
      <c r="R84" s="69"/>
      <c r="S84" s="69">
        <f t="shared" si="25"/>
        <v>0</v>
      </c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</row>
    <row r="85" spans="1:36 16335:16384" ht="50.7" customHeight="1">
      <c r="A85" s="70" t="s">
        <v>213</v>
      </c>
      <c r="B85" s="71" t="s">
        <v>214</v>
      </c>
      <c r="C85" s="71" t="s">
        <v>209</v>
      </c>
      <c r="D85" s="72" t="s">
        <v>215</v>
      </c>
      <c r="E85" s="55" t="s">
        <v>36</v>
      </c>
      <c r="F85" s="73">
        <v>359.41</v>
      </c>
      <c r="G85" s="73">
        <v>92.03</v>
      </c>
      <c r="H85" s="73">
        <f>TRUNC(G85+(G85*$I$4),2)</f>
        <v>114.59</v>
      </c>
      <c r="I85" s="73">
        <f>TRUNC(H85*F85,2)</f>
        <v>41184.79</v>
      </c>
      <c r="J85" s="68">
        <f>I85/$I$447</f>
        <v>2.046138382855334E-2</v>
      </c>
      <c r="K85" s="69"/>
      <c r="L85" s="69">
        <f t="shared" si="21"/>
        <v>22.56</v>
      </c>
      <c r="M85" s="69">
        <f t="shared" si="22"/>
        <v>8108.2896000000001</v>
      </c>
      <c r="N85" s="69">
        <f t="shared" si="23"/>
        <v>33076.5023</v>
      </c>
      <c r="O85" s="69">
        <f t="shared" si="26"/>
        <v>41184.79</v>
      </c>
      <c r="P85" s="19">
        <f t="shared" si="24"/>
        <v>0</v>
      </c>
      <c r="Q85" s="69"/>
      <c r="R85" s="69"/>
      <c r="S85" s="69">
        <f t="shared" si="25"/>
        <v>33076.5023</v>
      </c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</row>
    <row r="86" spans="1:36 16335:16384" ht="26.7" customHeight="1">
      <c r="A86" s="70" t="s">
        <v>216</v>
      </c>
      <c r="B86" s="71" t="s">
        <v>217</v>
      </c>
      <c r="C86" s="71" t="s">
        <v>93</v>
      </c>
      <c r="D86" s="72" t="s">
        <v>218</v>
      </c>
      <c r="E86" s="55" t="s">
        <v>36</v>
      </c>
      <c r="F86" s="73">
        <v>31.6</v>
      </c>
      <c r="G86" s="73">
        <v>95.82</v>
      </c>
      <c r="H86" s="73">
        <f>TRUNC(G86+(G86*$I$4),2)</f>
        <v>119.31</v>
      </c>
      <c r="I86" s="73">
        <f>TRUNC(H86*F86,2)</f>
        <v>3770.19</v>
      </c>
      <c r="J86" s="68">
        <f>I86/$I$447</f>
        <v>1.8731018100753584E-3</v>
      </c>
      <c r="K86" s="69"/>
      <c r="L86" s="69">
        <f t="shared" si="21"/>
        <v>23.49</v>
      </c>
      <c r="M86" s="69">
        <f t="shared" si="22"/>
        <v>742.28399999999999</v>
      </c>
      <c r="N86" s="69">
        <f t="shared" si="23"/>
        <v>3027.9119999999998</v>
      </c>
      <c r="O86" s="69">
        <f t="shared" si="26"/>
        <v>3770.19</v>
      </c>
      <c r="P86" s="19">
        <f t="shared" si="24"/>
        <v>0</v>
      </c>
      <c r="Q86" s="69"/>
      <c r="R86" s="69"/>
      <c r="S86" s="69">
        <f t="shared" si="25"/>
        <v>3027.9119999999998</v>
      </c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</row>
    <row r="87" spans="1:36 16335:16384" ht="15.15" customHeight="1">
      <c r="A87" s="52" t="s">
        <v>219</v>
      </c>
      <c r="B87" s="53"/>
      <c r="C87" s="53"/>
      <c r="D87" s="54" t="s">
        <v>220</v>
      </c>
      <c r="E87" s="55"/>
      <c r="F87" s="73"/>
      <c r="G87" s="73"/>
      <c r="H87" s="73"/>
      <c r="I87" s="73"/>
      <c r="J87" s="68"/>
      <c r="K87" s="69"/>
      <c r="L87" s="69">
        <f t="shared" si="21"/>
        <v>0</v>
      </c>
      <c r="M87" s="69">
        <f t="shared" si="22"/>
        <v>0</v>
      </c>
      <c r="N87" s="69">
        <f t="shared" si="23"/>
        <v>0</v>
      </c>
      <c r="O87" s="69">
        <f t="shared" si="26"/>
        <v>0</v>
      </c>
      <c r="P87" s="19">
        <f t="shared" si="24"/>
        <v>0</v>
      </c>
      <c r="Q87" s="69"/>
      <c r="R87" s="69"/>
      <c r="S87" s="69">
        <f t="shared" si="25"/>
        <v>0</v>
      </c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</row>
    <row r="88" spans="1:36 16335:16384" ht="38.700000000000003" customHeight="1">
      <c r="A88" s="70" t="s">
        <v>221</v>
      </c>
      <c r="B88" s="71" t="s">
        <v>222</v>
      </c>
      <c r="C88" s="71" t="s">
        <v>27</v>
      </c>
      <c r="D88" s="72" t="s">
        <v>223</v>
      </c>
      <c r="E88" s="55" t="s">
        <v>46</v>
      </c>
      <c r="F88" s="73">
        <v>76</v>
      </c>
      <c r="G88" s="73">
        <v>192.54</v>
      </c>
      <c r="H88" s="73">
        <f>TRUNC(G88+(G88*$I$4),2)</f>
        <v>239.74</v>
      </c>
      <c r="I88" s="73">
        <f>TRUNC(H88*F88,2)</f>
        <v>18220.240000000002</v>
      </c>
      <c r="J88" s="68">
        <f t="shared" ref="J88:J94" si="27">I88/$I$447</f>
        <v>9.0521603749432918E-3</v>
      </c>
      <c r="K88" s="69"/>
      <c r="L88" s="69">
        <f t="shared" si="21"/>
        <v>47.2</v>
      </c>
      <c r="M88" s="69">
        <f t="shared" si="22"/>
        <v>3587.2000000000003</v>
      </c>
      <c r="N88" s="69">
        <f t="shared" si="23"/>
        <v>14633.039999999999</v>
      </c>
      <c r="O88" s="69">
        <f t="shared" si="26"/>
        <v>18220.240000000002</v>
      </c>
      <c r="P88" s="19">
        <f t="shared" si="24"/>
        <v>0</v>
      </c>
      <c r="Q88" s="69"/>
      <c r="R88" s="69"/>
      <c r="S88" s="69">
        <f t="shared" si="25"/>
        <v>14633.039999999999</v>
      </c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</row>
    <row r="89" spans="1:36 16335:16384" ht="38.700000000000003" customHeight="1">
      <c r="A89" s="70" t="s">
        <v>224</v>
      </c>
      <c r="B89" s="71" t="s">
        <v>225</v>
      </c>
      <c r="C89" s="71" t="s">
        <v>27</v>
      </c>
      <c r="D89" s="72" t="s">
        <v>226</v>
      </c>
      <c r="E89" s="55" t="s">
        <v>46</v>
      </c>
      <c r="F89" s="73">
        <v>49.85</v>
      </c>
      <c r="G89" s="73">
        <v>57.38</v>
      </c>
      <c r="H89" s="73">
        <f>TRUNC(G89+(G89*$I$4),2)</f>
        <v>71.44</v>
      </c>
      <c r="I89" s="73">
        <f>TRUNC(H89*F89,2)</f>
        <v>3561.28</v>
      </c>
      <c r="J89" s="68">
        <f t="shared" si="27"/>
        <v>1.7693113647283486E-3</v>
      </c>
      <c r="K89" s="69"/>
      <c r="L89" s="69">
        <f t="shared" si="21"/>
        <v>14.06</v>
      </c>
      <c r="M89" s="69">
        <f t="shared" si="22"/>
        <v>700.89100000000008</v>
      </c>
      <c r="N89" s="69">
        <f t="shared" si="23"/>
        <v>2860.393</v>
      </c>
      <c r="O89" s="69">
        <f t="shared" si="26"/>
        <v>3561.28</v>
      </c>
      <c r="P89" s="19">
        <f t="shared" si="24"/>
        <v>0</v>
      </c>
      <c r="Q89" s="69"/>
      <c r="R89" s="69"/>
      <c r="S89" s="69">
        <f t="shared" si="25"/>
        <v>2860.393</v>
      </c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</row>
    <row r="90" spans="1:36 16335:16384" ht="50.7" customHeight="1">
      <c r="A90" s="70" t="s">
        <v>227</v>
      </c>
      <c r="B90" s="71" t="s">
        <v>228</v>
      </c>
      <c r="C90" s="71" t="s">
        <v>209</v>
      </c>
      <c r="D90" s="72" t="s">
        <v>229</v>
      </c>
      <c r="E90" s="55" t="s">
        <v>46</v>
      </c>
      <c r="F90" s="73">
        <v>24.55</v>
      </c>
      <c r="G90" s="73">
        <v>72.13</v>
      </c>
      <c r="H90" s="73">
        <f>TRUNC(G90+(G90*$I$4),2)</f>
        <v>89.81</v>
      </c>
      <c r="I90" s="73">
        <f>TRUNC(H90*F90,2)</f>
        <v>2204.83</v>
      </c>
      <c r="J90" s="68">
        <f t="shared" si="27"/>
        <v>1.0954013097240331E-3</v>
      </c>
      <c r="K90" s="69"/>
      <c r="L90" s="69">
        <f t="shared" si="21"/>
        <v>17.68</v>
      </c>
      <c r="M90" s="69">
        <f t="shared" si="22"/>
        <v>434.04399999999998</v>
      </c>
      <c r="N90" s="69">
        <f t="shared" si="23"/>
        <v>1770.7915</v>
      </c>
      <c r="O90" s="69">
        <f t="shared" si="26"/>
        <v>2204.83</v>
      </c>
      <c r="P90" s="19">
        <f t="shared" si="24"/>
        <v>0</v>
      </c>
      <c r="Q90" s="69"/>
      <c r="R90" s="69"/>
      <c r="S90" s="69">
        <f t="shared" si="25"/>
        <v>1770.7915</v>
      </c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</row>
    <row r="91" spans="1:36 16335:16384" s="66" customFormat="1" ht="15.15" customHeight="1">
      <c r="A91" s="58">
        <v>6</v>
      </c>
      <c r="B91" s="59"/>
      <c r="C91" s="59"/>
      <c r="D91" s="60" t="s">
        <v>230</v>
      </c>
      <c r="E91" s="61"/>
      <c r="F91" s="74"/>
      <c r="G91" s="74"/>
      <c r="H91" s="74"/>
      <c r="I91" s="63">
        <f>SUM(I92:I93)</f>
        <v>13686.68</v>
      </c>
      <c r="J91" s="64">
        <f t="shared" si="27"/>
        <v>6.7998018884783545E-3</v>
      </c>
      <c r="K91" s="65"/>
      <c r="L91" s="65">
        <f t="shared" si="21"/>
        <v>0</v>
      </c>
      <c r="M91" s="65">
        <f t="shared" si="22"/>
        <v>0</v>
      </c>
      <c r="N91" s="65">
        <f t="shared" si="23"/>
        <v>0</v>
      </c>
      <c r="O91" s="65">
        <f t="shared" si="26"/>
        <v>0</v>
      </c>
      <c r="P91" s="67">
        <f t="shared" si="24"/>
        <v>13686.68</v>
      </c>
      <c r="Q91" s="65"/>
      <c r="R91" s="65"/>
      <c r="S91" s="69">
        <f t="shared" si="25"/>
        <v>0</v>
      </c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XDG91" s="20"/>
      <c r="XDH91" s="20"/>
      <c r="XDI91" s="20"/>
      <c r="XDJ91" s="20"/>
      <c r="XDK91" s="20"/>
      <c r="XDL91" s="20"/>
      <c r="XDM91" s="20"/>
      <c r="XDN91" s="20"/>
      <c r="XDO91" s="20"/>
      <c r="XDP91" s="20"/>
      <c r="XDQ91" s="20"/>
      <c r="XDR91" s="20"/>
      <c r="XDS91" s="20"/>
      <c r="XDT91" s="20"/>
      <c r="XDU91" s="20"/>
      <c r="XDV91" s="20"/>
      <c r="XDW91" s="20"/>
      <c r="XDX91" s="20"/>
      <c r="XDY91" s="20"/>
      <c r="XDZ91" s="20"/>
      <c r="XEA91" s="20"/>
      <c r="XEB91" s="20"/>
      <c r="XEC91" s="20"/>
      <c r="XED91" s="20"/>
      <c r="XEE91" s="20"/>
      <c r="XEF91" s="20"/>
      <c r="XEG91" s="20"/>
      <c r="XEH91" s="20"/>
      <c r="XEI91" s="20"/>
      <c r="XEJ91" s="20"/>
      <c r="XEK91" s="20"/>
      <c r="XEL91" s="20"/>
      <c r="XEM91" s="20"/>
      <c r="XEN91" s="20"/>
      <c r="XEO91" s="20"/>
      <c r="XEP91" s="20"/>
      <c r="XEQ91" s="20"/>
      <c r="XER91" s="20"/>
      <c r="XES91" s="20"/>
      <c r="XET91" s="20"/>
      <c r="XEU91" s="20"/>
      <c r="XEV91" s="20"/>
      <c r="XEW91" s="20"/>
      <c r="XEX91" s="20"/>
      <c r="XEY91" s="20"/>
      <c r="XEZ91" s="20"/>
      <c r="XFA91" s="20"/>
      <c r="XFB91" s="20"/>
      <c r="XFC91" s="20"/>
      <c r="XFD91" s="20"/>
    </row>
    <row r="92" spans="1:36 16335:16384" ht="38.700000000000003" customHeight="1">
      <c r="A92" s="70" t="s">
        <v>231</v>
      </c>
      <c r="B92" s="71" t="s">
        <v>232</v>
      </c>
      <c r="C92" s="71" t="s">
        <v>27</v>
      </c>
      <c r="D92" s="72" t="s">
        <v>233</v>
      </c>
      <c r="E92" s="55" t="s">
        <v>36</v>
      </c>
      <c r="F92" s="73">
        <v>155.66999999999999</v>
      </c>
      <c r="G92" s="73">
        <v>56.17</v>
      </c>
      <c r="H92" s="73">
        <f>TRUNC(G92+(G92*$I$4),2)</f>
        <v>69.94</v>
      </c>
      <c r="I92" s="73">
        <f>TRUNC(H92*F92,2)</f>
        <v>10887.55</v>
      </c>
      <c r="J92" s="68">
        <f t="shared" si="27"/>
        <v>5.4091410810293292E-3</v>
      </c>
      <c r="K92" s="69"/>
      <c r="L92" s="69">
        <f t="shared" si="21"/>
        <v>13.77</v>
      </c>
      <c r="M92" s="69">
        <f t="shared" si="22"/>
        <v>2143.5758999999998</v>
      </c>
      <c r="N92" s="69">
        <f t="shared" si="23"/>
        <v>8743.9838999999993</v>
      </c>
      <c r="O92" s="69">
        <f t="shared" si="26"/>
        <v>10887.55</v>
      </c>
      <c r="P92" s="19">
        <f t="shared" si="24"/>
        <v>0</v>
      </c>
      <c r="Q92" s="69"/>
      <c r="R92" s="69"/>
      <c r="S92" s="69">
        <f t="shared" si="25"/>
        <v>8743.9838999999993</v>
      </c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</row>
    <row r="93" spans="1:36 16335:16384" ht="38.700000000000003" customHeight="1">
      <c r="A93" s="70" t="s">
        <v>234</v>
      </c>
      <c r="B93" s="71" t="s">
        <v>235</v>
      </c>
      <c r="C93" s="71" t="s">
        <v>27</v>
      </c>
      <c r="D93" s="72" t="s">
        <v>236</v>
      </c>
      <c r="E93" s="55" t="s">
        <v>36</v>
      </c>
      <c r="F93" s="73">
        <v>73.180000000000007</v>
      </c>
      <c r="G93" s="73">
        <v>30.72</v>
      </c>
      <c r="H93" s="73">
        <f>TRUNC(G93+(G93*$I$4),2)</f>
        <v>38.25</v>
      </c>
      <c r="I93" s="73">
        <f>TRUNC(H93*F93,2)</f>
        <v>2799.13</v>
      </c>
      <c r="J93" s="68">
        <f t="shared" si="27"/>
        <v>1.3906608074490247E-3</v>
      </c>
      <c r="K93" s="69"/>
      <c r="L93" s="69">
        <f t="shared" si="21"/>
        <v>7.53</v>
      </c>
      <c r="M93" s="69">
        <f t="shared" si="22"/>
        <v>551.04540000000009</v>
      </c>
      <c r="N93" s="69">
        <f t="shared" si="23"/>
        <v>2248.0896000000002</v>
      </c>
      <c r="O93" s="69">
        <f t="shared" si="26"/>
        <v>2799.13</v>
      </c>
      <c r="P93" s="19">
        <f t="shared" si="24"/>
        <v>0</v>
      </c>
      <c r="Q93" s="69"/>
      <c r="R93" s="69"/>
      <c r="S93" s="69">
        <f t="shared" si="25"/>
        <v>2248.0896000000002</v>
      </c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</row>
    <row r="94" spans="1:36 16335:16384" s="66" customFormat="1" ht="15.15" customHeight="1">
      <c r="A94" s="58">
        <v>7</v>
      </c>
      <c r="B94" s="59"/>
      <c r="C94" s="59"/>
      <c r="D94" s="60" t="s">
        <v>237</v>
      </c>
      <c r="E94" s="61"/>
      <c r="F94" s="74"/>
      <c r="G94" s="74"/>
      <c r="H94" s="74"/>
      <c r="I94" s="63">
        <f>SUM(I95:I124)</f>
        <v>217240.59</v>
      </c>
      <c r="J94" s="64">
        <f t="shared" si="27"/>
        <v>0.10792924026397577</v>
      </c>
      <c r="K94" s="65"/>
      <c r="L94" s="65">
        <f t="shared" si="21"/>
        <v>0</v>
      </c>
      <c r="M94" s="65">
        <f t="shared" si="22"/>
        <v>0</v>
      </c>
      <c r="N94" s="65">
        <f t="shared" si="23"/>
        <v>0</v>
      </c>
      <c r="O94" s="65">
        <f t="shared" si="26"/>
        <v>0</v>
      </c>
      <c r="P94" s="67">
        <f t="shared" si="24"/>
        <v>217240.59</v>
      </c>
      <c r="Q94" s="65"/>
      <c r="R94" s="65"/>
      <c r="S94" s="69">
        <f t="shared" si="25"/>
        <v>0</v>
      </c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XDG94" s="20"/>
      <c r="XDH94" s="20"/>
      <c r="XDI94" s="20"/>
      <c r="XDJ94" s="20"/>
      <c r="XDK94" s="20"/>
      <c r="XDL94" s="20"/>
      <c r="XDM94" s="20"/>
      <c r="XDN94" s="20"/>
      <c r="XDO94" s="20"/>
      <c r="XDP94" s="20"/>
      <c r="XDQ94" s="20"/>
      <c r="XDR94" s="20"/>
      <c r="XDS94" s="20"/>
      <c r="XDT94" s="20"/>
      <c r="XDU94" s="20"/>
      <c r="XDV94" s="20"/>
      <c r="XDW94" s="20"/>
      <c r="XDX94" s="20"/>
      <c r="XDY94" s="20"/>
      <c r="XDZ94" s="20"/>
      <c r="XEA94" s="20"/>
      <c r="XEB94" s="20"/>
      <c r="XEC94" s="20"/>
      <c r="XED94" s="20"/>
      <c r="XEE94" s="20"/>
      <c r="XEF94" s="20"/>
      <c r="XEG94" s="20"/>
      <c r="XEH94" s="20"/>
      <c r="XEI94" s="20"/>
      <c r="XEJ94" s="20"/>
      <c r="XEK94" s="20"/>
      <c r="XEL94" s="20"/>
      <c r="XEM94" s="20"/>
      <c r="XEN94" s="20"/>
      <c r="XEO94" s="20"/>
      <c r="XEP94" s="20"/>
      <c r="XEQ94" s="20"/>
      <c r="XER94" s="20"/>
      <c r="XES94" s="20"/>
      <c r="XET94" s="20"/>
      <c r="XEU94" s="20"/>
      <c r="XEV94" s="20"/>
      <c r="XEW94" s="20"/>
      <c r="XEX94" s="20"/>
      <c r="XEY94" s="20"/>
      <c r="XEZ94" s="20"/>
      <c r="XFA94" s="20"/>
      <c r="XFB94" s="20"/>
      <c r="XFC94" s="20"/>
      <c r="XFD94" s="20"/>
    </row>
    <row r="95" spans="1:36 16335:16384" ht="15.15" customHeight="1">
      <c r="A95" s="52" t="s">
        <v>238</v>
      </c>
      <c r="B95" s="53"/>
      <c r="C95" s="53"/>
      <c r="D95" s="54" t="s">
        <v>239</v>
      </c>
      <c r="E95" s="55"/>
      <c r="F95" s="73"/>
      <c r="G95" s="73"/>
      <c r="H95" s="73"/>
      <c r="I95" s="73"/>
      <c r="J95" s="68"/>
      <c r="K95" s="69"/>
      <c r="L95" s="69">
        <f t="shared" si="21"/>
        <v>0</v>
      </c>
      <c r="M95" s="69">
        <f t="shared" si="22"/>
        <v>0</v>
      </c>
      <c r="N95" s="69">
        <f t="shared" si="23"/>
        <v>0</v>
      </c>
      <c r="O95" s="69">
        <f t="shared" si="26"/>
        <v>0</v>
      </c>
      <c r="P95" s="19">
        <f t="shared" si="24"/>
        <v>0</v>
      </c>
      <c r="Q95" s="69"/>
      <c r="R95" s="69"/>
      <c r="S95" s="69">
        <f t="shared" si="25"/>
        <v>0</v>
      </c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</row>
    <row r="96" spans="1:36 16335:16384" ht="15.15" customHeight="1">
      <c r="A96" s="52" t="s">
        <v>240</v>
      </c>
      <c r="B96" s="53"/>
      <c r="C96" s="53"/>
      <c r="D96" s="54" t="s">
        <v>241</v>
      </c>
      <c r="E96" s="55"/>
      <c r="F96" s="73"/>
      <c r="G96" s="73"/>
      <c r="H96" s="73"/>
      <c r="I96" s="73"/>
      <c r="J96" s="68"/>
      <c r="K96" s="69"/>
      <c r="L96" s="69">
        <f t="shared" si="21"/>
        <v>0</v>
      </c>
      <c r="M96" s="69">
        <f t="shared" si="22"/>
        <v>0</v>
      </c>
      <c r="N96" s="69">
        <f t="shared" si="23"/>
        <v>0</v>
      </c>
      <c r="O96" s="69">
        <f t="shared" si="26"/>
        <v>0</v>
      </c>
      <c r="P96" s="19">
        <f t="shared" si="24"/>
        <v>0</v>
      </c>
      <c r="Q96" s="69"/>
      <c r="R96" s="69"/>
      <c r="S96" s="69">
        <f t="shared" si="25"/>
        <v>0</v>
      </c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</row>
    <row r="97" spans="1:36" ht="74.849999999999994" customHeight="1">
      <c r="A97" s="70" t="s">
        <v>242</v>
      </c>
      <c r="B97" s="71" t="s">
        <v>243</v>
      </c>
      <c r="C97" s="71" t="s">
        <v>27</v>
      </c>
      <c r="D97" s="72" t="s">
        <v>244</v>
      </c>
      <c r="E97" s="55" t="s">
        <v>29</v>
      </c>
      <c r="F97" s="73">
        <v>12</v>
      </c>
      <c r="G97" s="73">
        <v>1133.29</v>
      </c>
      <c r="H97" s="73">
        <f t="shared" ref="H97:H102" si="28">TRUNC(G97+(G97*$I$4),2)</f>
        <v>1411.15</v>
      </c>
      <c r="I97" s="73">
        <f t="shared" ref="I97:I102" si="29">TRUNC(H97*F97,2)</f>
        <v>16933.8</v>
      </c>
      <c r="J97" s="68">
        <f t="shared" ref="J97:J102" si="30">I97/$I$447</f>
        <v>8.4130326141266358E-3</v>
      </c>
      <c r="K97" s="69"/>
      <c r="L97" s="69">
        <f t="shared" si="21"/>
        <v>277.86</v>
      </c>
      <c r="M97" s="69">
        <f t="shared" si="22"/>
        <v>3334.32</v>
      </c>
      <c r="N97" s="69">
        <f t="shared" si="23"/>
        <v>13599.48</v>
      </c>
      <c r="O97" s="69">
        <f t="shared" si="26"/>
        <v>16933.8</v>
      </c>
      <c r="P97" s="19">
        <f t="shared" si="24"/>
        <v>0</v>
      </c>
      <c r="Q97" s="69"/>
      <c r="R97" s="69"/>
      <c r="S97" s="69">
        <f t="shared" si="25"/>
        <v>13599.48</v>
      </c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</row>
    <row r="98" spans="1:36" ht="74.849999999999994" customHeight="1">
      <c r="A98" s="70" t="s">
        <v>245</v>
      </c>
      <c r="B98" s="71" t="s">
        <v>246</v>
      </c>
      <c r="C98" s="71" t="s">
        <v>27</v>
      </c>
      <c r="D98" s="72" t="s">
        <v>247</v>
      </c>
      <c r="E98" s="55" t="s">
        <v>29</v>
      </c>
      <c r="F98" s="73">
        <v>10</v>
      </c>
      <c r="G98" s="73">
        <v>1057.32</v>
      </c>
      <c r="H98" s="73">
        <f t="shared" si="28"/>
        <v>1316.56</v>
      </c>
      <c r="I98" s="73">
        <f t="shared" si="29"/>
        <v>13165.6</v>
      </c>
      <c r="J98" s="68">
        <f t="shared" si="30"/>
        <v>6.5409194737475135E-3</v>
      </c>
      <c r="K98" s="69"/>
      <c r="L98" s="69">
        <f t="shared" si="21"/>
        <v>259.24</v>
      </c>
      <c r="M98" s="69">
        <f t="shared" si="22"/>
        <v>2592.4</v>
      </c>
      <c r="N98" s="69">
        <f t="shared" si="23"/>
        <v>10573.199999999999</v>
      </c>
      <c r="O98" s="69">
        <f t="shared" si="26"/>
        <v>13165.6</v>
      </c>
      <c r="P98" s="19">
        <f t="shared" si="24"/>
        <v>0</v>
      </c>
      <c r="Q98" s="69"/>
      <c r="R98" s="69"/>
      <c r="S98" s="69">
        <f t="shared" si="25"/>
        <v>10573.199999999999</v>
      </c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</row>
    <row r="99" spans="1:36" ht="15.15" customHeight="1">
      <c r="A99" s="70" t="s">
        <v>248</v>
      </c>
      <c r="B99" s="71" t="s">
        <v>249</v>
      </c>
      <c r="C99" s="71" t="s">
        <v>93</v>
      </c>
      <c r="D99" s="72" t="s">
        <v>250</v>
      </c>
      <c r="E99" s="55" t="s">
        <v>29</v>
      </c>
      <c r="F99" s="73">
        <v>1</v>
      </c>
      <c r="G99" s="73">
        <v>1231.51</v>
      </c>
      <c r="H99" s="73">
        <f t="shared" si="28"/>
        <v>1533.46</v>
      </c>
      <c r="I99" s="73">
        <f t="shared" si="29"/>
        <v>1533.46</v>
      </c>
      <c r="J99" s="68">
        <f t="shared" si="30"/>
        <v>7.61851976074988E-4</v>
      </c>
      <c r="K99" s="69"/>
      <c r="L99" s="69">
        <f t="shared" si="21"/>
        <v>301.95</v>
      </c>
      <c r="M99" s="69">
        <f t="shared" si="22"/>
        <v>301.95</v>
      </c>
      <c r="N99" s="69">
        <f t="shared" si="23"/>
        <v>1231.51</v>
      </c>
      <c r="O99" s="69">
        <f t="shared" si="26"/>
        <v>1533.46</v>
      </c>
      <c r="P99" s="19">
        <f t="shared" si="24"/>
        <v>0</v>
      </c>
      <c r="Q99" s="69"/>
      <c r="R99" s="69"/>
      <c r="S99" s="69">
        <f t="shared" si="25"/>
        <v>1231.51</v>
      </c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</row>
    <row r="100" spans="1:36" ht="26.7" customHeight="1">
      <c r="A100" s="70" t="s">
        <v>251</v>
      </c>
      <c r="B100" s="71" t="s">
        <v>252</v>
      </c>
      <c r="C100" s="71" t="s">
        <v>253</v>
      </c>
      <c r="D100" s="75" t="s">
        <v>254</v>
      </c>
      <c r="E100" s="55" t="s">
        <v>36</v>
      </c>
      <c r="F100" s="73">
        <v>14.39</v>
      </c>
      <c r="G100" s="73">
        <v>544.69000000000005</v>
      </c>
      <c r="H100" s="73">
        <f t="shared" si="28"/>
        <v>678.24</v>
      </c>
      <c r="I100" s="73">
        <f t="shared" si="29"/>
        <v>9759.8700000000008</v>
      </c>
      <c r="J100" s="68">
        <f t="shared" si="30"/>
        <v>4.8488882955766656E-3</v>
      </c>
      <c r="K100" s="69"/>
      <c r="L100" s="69">
        <f t="shared" si="21"/>
        <v>133.55000000000001</v>
      </c>
      <c r="M100" s="69">
        <f t="shared" si="22"/>
        <v>1921.7845000000002</v>
      </c>
      <c r="N100" s="69">
        <f t="shared" si="23"/>
        <v>7838.0891000000011</v>
      </c>
      <c r="O100" s="69">
        <f t="shared" si="26"/>
        <v>9759.8700000000008</v>
      </c>
      <c r="P100" s="19">
        <f t="shared" si="24"/>
        <v>0</v>
      </c>
      <c r="Q100" s="69"/>
      <c r="R100" s="69"/>
      <c r="S100" s="69">
        <f t="shared" si="25"/>
        <v>7838.0891000000011</v>
      </c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</row>
    <row r="101" spans="1:36" ht="26.7" customHeight="1">
      <c r="A101" s="70" t="s">
        <v>255</v>
      </c>
      <c r="B101" s="71" t="s">
        <v>256</v>
      </c>
      <c r="C101" s="71" t="s">
        <v>115</v>
      </c>
      <c r="D101" s="72" t="s">
        <v>257</v>
      </c>
      <c r="E101" s="55" t="s">
        <v>29</v>
      </c>
      <c r="F101" s="73">
        <v>1</v>
      </c>
      <c r="G101" s="73">
        <f>COMPOSIÇÃO!L108</f>
        <v>2564.58</v>
      </c>
      <c r="H101" s="73">
        <f t="shared" si="28"/>
        <v>3193.38</v>
      </c>
      <c r="I101" s="73">
        <f t="shared" si="29"/>
        <v>3193.38</v>
      </c>
      <c r="J101" s="68">
        <f t="shared" si="30"/>
        <v>1.5865316756604967E-3</v>
      </c>
      <c r="K101" s="69"/>
      <c r="L101" s="69">
        <f t="shared" si="21"/>
        <v>628.79999999999995</v>
      </c>
      <c r="M101" s="69">
        <f t="shared" si="22"/>
        <v>628.79999999999995</v>
      </c>
      <c r="N101" s="69">
        <f t="shared" si="23"/>
        <v>2564.58</v>
      </c>
      <c r="O101" s="69">
        <f t="shared" si="26"/>
        <v>3193.38</v>
      </c>
      <c r="P101" s="19">
        <f t="shared" si="24"/>
        <v>0</v>
      </c>
      <c r="Q101" s="69"/>
      <c r="R101" s="69"/>
      <c r="S101" s="69">
        <f t="shared" si="25"/>
        <v>2564.58</v>
      </c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</row>
    <row r="102" spans="1:36" ht="26.7" customHeight="1">
      <c r="A102" s="70" t="s">
        <v>258</v>
      </c>
      <c r="B102" s="71" t="s">
        <v>259</v>
      </c>
      <c r="C102" s="71" t="s">
        <v>93</v>
      </c>
      <c r="D102" s="72" t="s">
        <v>260</v>
      </c>
      <c r="E102" s="55" t="s">
        <v>29</v>
      </c>
      <c r="F102" s="73">
        <v>2</v>
      </c>
      <c r="G102" s="73">
        <v>1616.74</v>
      </c>
      <c r="H102" s="73">
        <f t="shared" si="28"/>
        <v>2013.14</v>
      </c>
      <c r="I102" s="73">
        <f t="shared" si="29"/>
        <v>4026.28</v>
      </c>
      <c r="J102" s="68">
        <f t="shared" si="30"/>
        <v>2.0003321731451766E-3</v>
      </c>
      <c r="K102" s="69"/>
      <c r="L102" s="69">
        <f t="shared" si="21"/>
        <v>396.4</v>
      </c>
      <c r="M102" s="69">
        <f t="shared" si="22"/>
        <v>792.8</v>
      </c>
      <c r="N102" s="69">
        <f t="shared" si="23"/>
        <v>3233.48</v>
      </c>
      <c r="O102" s="69">
        <f t="shared" si="26"/>
        <v>4026.28</v>
      </c>
      <c r="P102" s="19">
        <f t="shared" si="24"/>
        <v>0</v>
      </c>
      <c r="Q102" s="69"/>
      <c r="R102" s="69"/>
      <c r="S102" s="69">
        <f t="shared" si="25"/>
        <v>3233.48</v>
      </c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</row>
    <row r="103" spans="1:36" ht="15.15" customHeight="1">
      <c r="A103" s="52" t="s">
        <v>261</v>
      </c>
      <c r="B103" s="53"/>
      <c r="C103" s="53"/>
      <c r="D103" s="54" t="s">
        <v>262</v>
      </c>
      <c r="E103" s="55"/>
      <c r="F103" s="73"/>
      <c r="G103" s="73"/>
      <c r="H103" s="73"/>
      <c r="I103" s="73"/>
      <c r="J103" s="68"/>
      <c r="K103" s="69"/>
      <c r="L103" s="69">
        <f t="shared" si="21"/>
        <v>0</v>
      </c>
      <c r="M103" s="69">
        <f t="shared" si="22"/>
        <v>0</v>
      </c>
      <c r="N103" s="69">
        <f t="shared" si="23"/>
        <v>0</v>
      </c>
      <c r="O103" s="69">
        <f t="shared" si="26"/>
        <v>0</v>
      </c>
      <c r="P103" s="19">
        <f t="shared" si="24"/>
        <v>0</v>
      </c>
      <c r="Q103" s="69"/>
      <c r="R103" s="69"/>
      <c r="S103" s="69">
        <f t="shared" si="25"/>
        <v>0</v>
      </c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</row>
    <row r="104" spans="1:36" ht="15.15" customHeight="1">
      <c r="A104" s="52" t="s">
        <v>263</v>
      </c>
      <c r="B104" s="53"/>
      <c r="C104" s="53"/>
      <c r="D104" s="54" t="s">
        <v>264</v>
      </c>
      <c r="E104" s="55"/>
      <c r="F104" s="73"/>
      <c r="G104" s="73"/>
      <c r="H104" s="73"/>
      <c r="I104" s="73"/>
      <c r="J104" s="68"/>
      <c r="K104" s="69"/>
      <c r="L104" s="69">
        <f t="shared" si="21"/>
        <v>0</v>
      </c>
      <c r="M104" s="69">
        <f t="shared" si="22"/>
        <v>0</v>
      </c>
      <c r="N104" s="69">
        <f t="shared" si="23"/>
        <v>0</v>
      </c>
      <c r="O104" s="69">
        <f t="shared" si="26"/>
        <v>0</v>
      </c>
      <c r="P104" s="19">
        <f t="shared" si="24"/>
        <v>0</v>
      </c>
      <c r="Q104" s="69"/>
      <c r="R104" s="69"/>
      <c r="S104" s="69">
        <f t="shared" si="25"/>
        <v>0</v>
      </c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</row>
    <row r="105" spans="1:36" ht="38.700000000000003" customHeight="1">
      <c r="A105" s="70" t="s">
        <v>265</v>
      </c>
      <c r="B105" s="71" t="s">
        <v>266</v>
      </c>
      <c r="C105" s="71" t="s">
        <v>27</v>
      </c>
      <c r="D105" s="72" t="s">
        <v>267</v>
      </c>
      <c r="E105" s="55" t="s">
        <v>36</v>
      </c>
      <c r="F105" s="73">
        <v>9.8699999999999992</v>
      </c>
      <c r="G105" s="73">
        <v>806.47</v>
      </c>
      <c r="H105" s="73">
        <f>TRUNC(G105+(G105*$I$4),2)</f>
        <v>1004.2</v>
      </c>
      <c r="I105" s="73">
        <f>TRUNC(H105*F105,2)</f>
        <v>9911.4500000000007</v>
      </c>
      <c r="J105" s="68">
        <f>I105/$I$447</f>
        <v>4.9241961109311233E-3</v>
      </c>
      <c r="K105" s="69"/>
      <c r="L105" s="69">
        <f t="shared" si="21"/>
        <v>197.73</v>
      </c>
      <c r="M105" s="69">
        <f t="shared" si="22"/>
        <v>1951.5950999999998</v>
      </c>
      <c r="N105" s="69">
        <f t="shared" si="23"/>
        <v>7959.8588999999993</v>
      </c>
      <c r="O105" s="69">
        <f t="shared" si="26"/>
        <v>9911.4500000000007</v>
      </c>
      <c r="P105" s="19">
        <f t="shared" si="24"/>
        <v>0</v>
      </c>
      <c r="Q105" s="69"/>
      <c r="R105" s="69"/>
      <c r="S105" s="69">
        <f t="shared" si="25"/>
        <v>7959.8588999999993</v>
      </c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</row>
    <row r="106" spans="1:36" ht="15.15" customHeight="1">
      <c r="A106" s="70" t="s">
        <v>268</v>
      </c>
      <c r="B106" s="71" t="s">
        <v>269</v>
      </c>
      <c r="C106" s="71" t="s">
        <v>253</v>
      </c>
      <c r="D106" s="75" t="s">
        <v>270</v>
      </c>
      <c r="E106" s="55" t="s">
        <v>36</v>
      </c>
      <c r="F106" s="73">
        <v>6.93</v>
      </c>
      <c r="G106" s="73">
        <v>1106.43</v>
      </c>
      <c r="H106" s="73">
        <f>TRUNC(G106+(G106*$I$4),2)</f>
        <v>1377.71</v>
      </c>
      <c r="I106" s="73">
        <f>TRUNC(H106*F106,2)</f>
        <v>9547.5300000000007</v>
      </c>
      <c r="J106" s="68">
        <f>I106/$I$447</f>
        <v>4.7433937612557427E-3</v>
      </c>
      <c r="K106" s="69"/>
      <c r="L106" s="69">
        <f t="shared" si="21"/>
        <v>271.27999999999997</v>
      </c>
      <c r="M106" s="69">
        <f t="shared" si="22"/>
        <v>1879.9703999999997</v>
      </c>
      <c r="N106" s="69">
        <f t="shared" si="23"/>
        <v>7667.5599000000002</v>
      </c>
      <c r="O106" s="69">
        <f t="shared" si="26"/>
        <v>9547.5300000000007</v>
      </c>
      <c r="P106" s="19">
        <f t="shared" si="24"/>
        <v>0</v>
      </c>
      <c r="Q106" s="69"/>
      <c r="R106" s="69"/>
      <c r="S106" s="69">
        <f t="shared" si="25"/>
        <v>7667.5599000000002</v>
      </c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</row>
    <row r="107" spans="1:36" ht="62.85" customHeight="1">
      <c r="A107" s="70" t="s">
        <v>271</v>
      </c>
      <c r="B107" s="71" t="s">
        <v>272</v>
      </c>
      <c r="C107" s="71" t="s">
        <v>273</v>
      </c>
      <c r="D107" s="72" t="s">
        <v>274</v>
      </c>
      <c r="E107" s="55" t="s">
        <v>36</v>
      </c>
      <c r="F107" s="73">
        <v>20.28</v>
      </c>
      <c r="G107" s="73">
        <v>1205.83</v>
      </c>
      <c r="H107" s="73">
        <f>TRUNC(G107+(G107*$I$4),2)</f>
        <v>1501.48</v>
      </c>
      <c r="I107" s="73">
        <f>TRUNC(H107*F107,2)</f>
        <v>30450.01</v>
      </c>
      <c r="J107" s="68">
        <f>I107/$I$447</f>
        <v>1.5128141777420438E-2</v>
      </c>
      <c r="K107" s="69"/>
      <c r="L107" s="69">
        <f t="shared" si="21"/>
        <v>295.64999999999998</v>
      </c>
      <c r="M107" s="69">
        <f t="shared" si="22"/>
        <v>5995.7820000000002</v>
      </c>
      <c r="N107" s="69">
        <f t="shared" si="23"/>
        <v>24454.232400000001</v>
      </c>
      <c r="O107" s="69">
        <f t="shared" si="26"/>
        <v>30450.01</v>
      </c>
      <c r="P107" s="19">
        <f t="shared" si="24"/>
        <v>0</v>
      </c>
      <c r="Q107" s="69"/>
      <c r="R107" s="69"/>
      <c r="S107" s="69">
        <f t="shared" si="25"/>
        <v>24454.232400000001</v>
      </c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</row>
    <row r="108" spans="1:36" ht="26.7" customHeight="1">
      <c r="A108" s="70" t="s">
        <v>275</v>
      </c>
      <c r="B108" s="71" t="s">
        <v>276</v>
      </c>
      <c r="C108" s="71" t="s">
        <v>93</v>
      </c>
      <c r="D108" s="72" t="s">
        <v>277</v>
      </c>
      <c r="E108" s="55" t="s">
        <v>36</v>
      </c>
      <c r="F108" s="73">
        <v>4.7</v>
      </c>
      <c r="G108" s="73">
        <v>1290.8699999999999</v>
      </c>
      <c r="H108" s="73">
        <f>TRUNC(G108+(G108*$I$4),2)</f>
        <v>1607.37</v>
      </c>
      <c r="I108" s="73">
        <f>TRUNC(H108*F108,2)</f>
        <v>7554.63</v>
      </c>
      <c r="J108" s="68">
        <f>I108/$I$447</f>
        <v>3.7532832900860711E-3</v>
      </c>
      <c r="K108" s="69"/>
      <c r="L108" s="69">
        <f t="shared" si="21"/>
        <v>316.5</v>
      </c>
      <c r="M108" s="69">
        <f t="shared" si="22"/>
        <v>1487.55</v>
      </c>
      <c r="N108" s="69">
        <f t="shared" si="23"/>
        <v>6067.0889999999999</v>
      </c>
      <c r="O108" s="69">
        <f t="shared" si="26"/>
        <v>7554.63</v>
      </c>
      <c r="P108" s="19">
        <f t="shared" si="24"/>
        <v>0</v>
      </c>
      <c r="Q108" s="69"/>
      <c r="R108" s="69"/>
      <c r="S108" s="69">
        <f t="shared" si="25"/>
        <v>6067.0889999999999</v>
      </c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</row>
    <row r="109" spans="1:36" ht="26.7" customHeight="1">
      <c r="A109" s="70" t="s">
        <v>278</v>
      </c>
      <c r="B109" s="71" t="s">
        <v>279</v>
      </c>
      <c r="C109" s="71" t="s">
        <v>93</v>
      </c>
      <c r="D109" s="72" t="s">
        <v>280</v>
      </c>
      <c r="E109" s="55" t="s">
        <v>36</v>
      </c>
      <c r="F109" s="73">
        <v>2.52</v>
      </c>
      <c r="G109" s="73">
        <v>1021.12</v>
      </c>
      <c r="H109" s="73">
        <f>TRUNC(G109+(G109*$I$4),2)</f>
        <v>1271.48</v>
      </c>
      <c r="I109" s="73">
        <f>TRUNC(H109*F109,2)</f>
        <v>3204.12</v>
      </c>
      <c r="J109" s="68">
        <f>I109/$I$447</f>
        <v>1.5918675111065111E-3</v>
      </c>
      <c r="K109" s="69"/>
      <c r="L109" s="69">
        <f t="shared" si="21"/>
        <v>250.36</v>
      </c>
      <c r="M109" s="69">
        <f t="shared" si="22"/>
        <v>630.90719999999999</v>
      </c>
      <c r="N109" s="69">
        <f t="shared" si="23"/>
        <v>2573.2224000000001</v>
      </c>
      <c r="O109" s="69">
        <f t="shared" si="26"/>
        <v>3204.12</v>
      </c>
      <c r="P109" s="19">
        <f t="shared" si="24"/>
        <v>0</v>
      </c>
      <c r="Q109" s="69"/>
      <c r="R109" s="69"/>
      <c r="S109" s="69">
        <f t="shared" si="25"/>
        <v>2573.2224000000001</v>
      </c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</row>
    <row r="110" spans="1:36" ht="15.15" customHeight="1">
      <c r="A110" s="52" t="s">
        <v>281</v>
      </c>
      <c r="B110" s="53"/>
      <c r="C110" s="53"/>
      <c r="D110" s="54" t="s">
        <v>282</v>
      </c>
      <c r="E110" s="55"/>
      <c r="F110" s="73"/>
      <c r="G110" s="73"/>
      <c r="H110" s="73"/>
      <c r="I110" s="73"/>
      <c r="J110" s="68"/>
      <c r="K110" s="69"/>
      <c r="L110" s="69">
        <f t="shared" si="21"/>
        <v>0</v>
      </c>
      <c r="M110" s="69">
        <f t="shared" si="22"/>
        <v>0</v>
      </c>
      <c r="N110" s="69">
        <f t="shared" si="23"/>
        <v>0</v>
      </c>
      <c r="O110" s="69">
        <f t="shared" si="26"/>
        <v>0</v>
      </c>
      <c r="P110" s="19">
        <f t="shared" si="24"/>
        <v>0</v>
      </c>
      <c r="Q110" s="69"/>
      <c r="R110" s="69"/>
      <c r="S110" s="69">
        <f t="shared" si="25"/>
        <v>0</v>
      </c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</row>
    <row r="111" spans="1:36" ht="50.7" customHeight="1">
      <c r="A111" s="70" t="s">
        <v>283</v>
      </c>
      <c r="B111" s="71" t="s">
        <v>284</v>
      </c>
      <c r="C111" s="71" t="s">
        <v>27</v>
      </c>
      <c r="D111" s="72" t="s">
        <v>285</v>
      </c>
      <c r="E111" s="55" t="s">
        <v>36</v>
      </c>
      <c r="F111" s="73">
        <v>25.64</v>
      </c>
      <c r="G111" s="73">
        <v>497.91</v>
      </c>
      <c r="H111" s="73">
        <f>TRUNC(G111+(G111*$I$4),2)</f>
        <v>619.99</v>
      </c>
      <c r="I111" s="73">
        <f>TRUNC(H111*F111,2)</f>
        <v>15896.54</v>
      </c>
      <c r="J111" s="68">
        <f>I111/$I$447</f>
        <v>7.8977021974848318E-3</v>
      </c>
      <c r="K111" s="69"/>
      <c r="L111" s="69">
        <f t="shared" si="21"/>
        <v>122.08</v>
      </c>
      <c r="M111" s="69">
        <f t="shared" si="22"/>
        <v>3130.1311999999998</v>
      </c>
      <c r="N111" s="69">
        <f t="shared" si="23"/>
        <v>12766.412400000001</v>
      </c>
      <c r="O111" s="69">
        <f t="shared" si="26"/>
        <v>15896.54</v>
      </c>
      <c r="P111" s="19">
        <f t="shared" si="24"/>
        <v>0</v>
      </c>
      <c r="Q111" s="69"/>
      <c r="R111" s="69"/>
      <c r="S111" s="69">
        <f t="shared" si="25"/>
        <v>12766.412400000001</v>
      </c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</row>
    <row r="112" spans="1:36" ht="50.7" customHeight="1">
      <c r="A112" s="70" t="s">
        <v>286</v>
      </c>
      <c r="B112" s="71" t="s">
        <v>287</v>
      </c>
      <c r="C112" s="71" t="s">
        <v>27</v>
      </c>
      <c r="D112" s="72" t="s">
        <v>288</v>
      </c>
      <c r="E112" s="55" t="s">
        <v>36</v>
      </c>
      <c r="F112" s="73">
        <v>1.35</v>
      </c>
      <c r="G112" s="73">
        <v>566.98</v>
      </c>
      <c r="H112" s="73">
        <f>TRUNC(G112+(G112*$I$4),2)</f>
        <v>705.99</v>
      </c>
      <c r="I112" s="73">
        <f>TRUNC(H112*F112,2)</f>
        <v>953.08</v>
      </c>
      <c r="J112" s="68">
        <f>I112/$I$447</f>
        <v>4.735081980342165E-4</v>
      </c>
      <c r="K112" s="69"/>
      <c r="L112" s="69">
        <f t="shared" si="21"/>
        <v>139.01</v>
      </c>
      <c r="M112" s="69">
        <f t="shared" si="22"/>
        <v>187.6635</v>
      </c>
      <c r="N112" s="69">
        <f t="shared" si="23"/>
        <v>765.42300000000012</v>
      </c>
      <c r="O112" s="69">
        <f t="shared" si="26"/>
        <v>953.08</v>
      </c>
      <c r="P112" s="19">
        <f t="shared" si="24"/>
        <v>0</v>
      </c>
      <c r="Q112" s="69"/>
      <c r="R112" s="69"/>
      <c r="S112" s="69">
        <f t="shared" si="25"/>
        <v>765.42300000000012</v>
      </c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</row>
    <row r="113" spans="1:36 16335:16384" ht="62.85" customHeight="1">
      <c r="A113" s="70" t="s">
        <v>289</v>
      </c>
      <c r="B113" s="71" t="s">
        <v>290</v>
      </c>
      <c r="C113" s="71" t="s">
        <v>27</v>
      </c>
      <c r="D113" s="72" t="s">
        <v>291</v>
      </c>
      <c r="E113" s="55" t="s">
        <v>36</v>
      </c>
      <c r="F113" s="73">
        <v>35.67</v>
      </c>
      <c r="G113" s="73">
        <v>289.58999999999997</v>
      </c>
      <c r="H113" s="73">
        <f>TRUNC(G113+(G113*$I$4),2)</f>
        <v>360.59</v>
      </c>
      <c r="I113" s="73">
        <f>TRUNC(H113*F113,2)</f>
        <v>12862.24</v>
      </c>
      <c r="J113" s="68">
        <f>I113/$I$447</f>
        <v>6.390204479250032E-3</v>
      </c>
      <c r="K113" s="69"/>
      <c r="L113" s="69">
        <f t="shared" si="21"/>
        <v>71</v>
      </c>
      <c r="M113" s="69">
        <f t="shared" si="22"/>
        <v>2532.5700000000002</v>
      </c>
      <c r="N113" s="69">
        <f t="shared" si="23"/>
        <v>10329.675299999999</v>
      </c>
      <c r="O113" s="69">
        <f t="shared" si="26"/>
        <v>12862.24</v>
      </c>
      <c r="P113" s="19">
        <f t="shared" si="24"/>
        <v>0</v>
      </c>
      <c r="Q113" s="69"/>
      <c r="R113" s="69"/>
      <c r="S113" s="69">
        <f t="shared" si="25"/>
        <v>10329.675299999999</v>
      </c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</row>
    <row r="114" spans="1:36 16335:16384" ht="15.15" customHeight="1">
      <c r="A114" s="52" t="s">
        <v>292</v>
      </c>
      <c r="B114" s="53"/>
      <c r="C114" s="53"/>
      <c r="D114" s="54" t="s">
        <v>293</v>
      </c>
      <c r="E114" s="55"/>
      <c r="F114" s="73"/>
      <c r="G114" s="73"/>
      <c r="H114" s="73"/>
      <c r="I114" s="73"/>
      <c r="J114" s="68"/>
      <c r="K114" s="69"/>
      <c r="L114" s="69">
        <f t="shared" si="21"/>
        <v>0</v>
      </c>
      <c r="M114" s="69">
        <f t="shared" si="22"/>
        <v>0</v>
      </c>
      <c r="N114" s="69">
        <f t="shared" si="23"/>
        <v>0</v>
      </c>
      <c r="O114" s="69">
        <f t="shared" si="26"/>
        <v>0</v>
      </c>
      <c r="P114" s="19">
        <f t="shared" si="24"/>
        <v>0</v>
      </c>
      <c r="Q114" s="69"/>
      <c r="R114" s="69"/>
      <c r="S114" s="69">
        <f t="shared" si="25"/>
        <v>0</v>
      </c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</row>
    <row r="115" spans="1:36 16335:16384" ht="15.15" customHeight="1">
      <c r="A115" s="52" t="s">
        <v>294</v>
      </c>
      <c r="B115" s="53"/>
      <c r="C115" s="53"/>
      <c r="D115" s="54" t="s">
        <v>295</v>
      </c>
      <c r="E115" s="55"/>
      <c r="F115" s="73"/>
      <c r="G115" s="73"/>
      <c r="H115" s="73"/>
      <c r="I115" s="73"/>
      <c r="J115" s="68"/>
      <c r="K115" s="69"/>
      <c r="L115" s="69">
        <f t="shared" si="21"/>
        <v>0</v>
      </c>
      <c r="M115" s="69">
        <f t="shared" si="22"/>
        <v>0</v>
      </c>
      <c r="N115" s="69">
        <f t="shared" si="23"/>
        <v>0</v>
      </c>
      <c r="O115" s="69">
        <f t="shared" si="26"/>
        <v>0</v>
      </c>
      <c r="P115" s="19">
        <f t="shared" si="24"/>
        <v>0</v>
      </c>
      <c r="Q115" s="69"/>
      <c r="R115" s="69"/>
      <c r="S115" s="69">
        <f t="shared" si="25"/>
        <v>0</v>
      </c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</row>
    <row r="116" spans="1:36 16335:16384" ht="74.849999999999994" customHeight="1">
      <c r="A116" s="70" t="s">
        <v>296</v>
      </c>
      <c r="B116" s="71" t="s">
        <v>297</v>
      </c>
      <c r="C116" s="71" t="s">
        <v>176</v>
      </c>
      <c r="D116" s="72" t="s">
        <v>298</v>
      </c>
      <c r="E116" s="55" t="s">
        <v>36</v>
      </c>
      <c r="F116" s="73">
        <v>3.15</v>
      </c>
      <c r="G116" s="73">
        <v>650.09</v>
      </c>
      <c r="H116" s="73">
        <f>TRUNC(G116+(G116*$I$4),2)</f>
        <v>809.48</v>
      </c>
      <c r="I116" s="73">
        <f>TRUNC(H116*F116,2)</f>
        <v>2549.86</v>
      </c>
      <c r="J116" s="68">
        <f>I116/$I$447</f>
        <v>1.2668187495693197E-3</v>
      </c>
      <c r="K116" s="69"/>
      <c r="L116" s="69">
        <f t="shared" si="21"/>
        <v>159.38999999999999</v>
      </c>
      <c r="M116" s="69">
        <f t="shared" si="22"/>
        <v>502.07849999999996</v>
      </c>
      <c r="N116" s="69">
        <f t="shared" si="23"/>
        <v>2047.7835</v>
      </c>
      <c r="O116" s="69">
        <f t="shared" si="26"/>
        <v>2549.86</v>
      </c>
      <c r="P116" s="19">
        <f t="shared" si="24"/>
        <v>0</v>
      </c>
      <c r="Q116" s="69"/>
      <c r="R116" s="69"/>
      <c r="S116" s="69">
        <f t="shared" si="25"/>
        <v>2047.7835</v>
      </c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</row>
    <row r="117" spans="1:36 16335:16384" ht="15.15" customHeight="1">
      <c r="A117" s="52" t="s">
        <v>299</v>
      </c>
      <c r="B117" s="53"/>
      <c r="C117" s="53"/>
      <c r="D117" s="54" t="s">
        <v>300</v>
      </c>
      <c r="E117" s="55"/>
      <c r="F117" s="73"/>
      <c r="G117" s="73"/>
      <c r="H117" s="73"/>
      <c r="I117" s="73"/>
      <c r="J117" s="68"/>
      <c r="K117" s="69"/>
      <c r="L117" s="69">
        <f t="shared" si="21"/>
        <v>0</v>
      </c>
      <c r="M117" s="69">
        <f t="shared" si="22"/>
        <v>0</v>
      </c>
      <c r="N117" s="69">
        <f t="shared" si="23"/>
        <v>0</v>
      </c>
      <c r="O117" s="69">
        <f t="shared" si="26"/>
        <v>0</v>
      </c>
      <c r="P117" s="19">
        <f t="shared" si="24"/>
        <v>0</v>
      </c>
      <c r="Q117" s="69"/>
      <c r="R117" s="69"/>
      <c r="S117" s="69">
        <f t="shared" si="25"/>
        <v>0</v>
      </c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</row>
    <row r="118" spans="1:36 16335:16384" ht="26.7" customHeight="1">
      <c r="A118" s="70" t="s">
        <v>301</v>
      </c>
      <c r="B118" s="71" t="s">
        <v>302</v>
      </c>
      <c r="C118" s="71" t="s">
        <v>253</v>
      </c>
      <c r="D118" s="72" t="s">
        <v>303</v>
      </c>
      <c r="E118" s="55" t="s">
        <v>29</v>
      </c>
      <c r="F118" s="73">
        <v>7</v>
      </c>
      <c r="G118" s="73">
        <v>463.17</v>
      </c>
      <c r="H118" s="73">
        <f t="shared" ref="H118:H124" si="31">TRUNC(G118+(G118*$I$4),2)</f>
        <v>576.73</v>
      </c>
      <c r="I118" s="73">
        <f t="shared" ref="I118:I124" si="32">TRUNC(H118*F118,2)</f>
        <v>4037.11</v>
      </c>
      <c r="J118" s="68">
        <f t="shared" ref="J118:J125" si="33">I118/$I$447</f>
        <v>2.0057127222960461E-3</v>
      </c>
      <c r="K118" s="69"/>
      <c r="L118" s="69">
        <f t="shared" si="21"/>
        <v>113.56</v>
      </c>
      <c r="M118" s="69">
        <f t="shared" si="22"/>
        <v>794.92000000000007</v>
      </c>
      <c r="N118" s="69">
        <f t="shared" si="23"/>
        <v>3242.19</v>
      </c>
      <c r="O118" s="69">
        <f t="shared" si="26"/>
        <v>4037.11</v>
      </c>
      <c r="P118" s="19">
        <f t="shared" si="24"/>
        <v>0</v>
      </c>
      <c r="Q118" s="69"/>
      <c r="R118" s="69"/>
      <c r="S118" s="69">
        <f t="shared" si="25"/>
        <v>3242.19</v>
      </c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</row>
    <row r="119" spans="1:36 16335:16384" ht="26.7" customHeight="1">
      <c r="A119" s="70" t="s">
        <v>304</v>
      </c>
      <c r="B119" s="71" t="s">
        <v>305</v>
      </c>
      <c r="C119" s="71" t="s">
        <v>176</v>
      </c>
      <c r="D119" s="72" t="s">
        <v>306</v>
      </c>
      <c r="E119" s="55" t="s">
        <v>29</v>
      </c>
      <c r="F119" s="73">
        <v>7</v>
      </c>
      <c r="G119" s="73">
        <v>111.78</v>
      </c>
      <c r="H119" s="73">
        <f t="shared" si="31"/>
        <v>139.18</v>
      </c>
      <c r="I119" s="73">
        <f t="shared" si="32"/>
        <v>974.26</v>
      </c>
      <c r="J119" s="68">
        <f t="shared" si="33"/>
        <v>4.8403082324339586E-4</v>
      </c>
      <c r="K119" s="69"/>
      <c r="L119" s="69">
        <f t="shared" si="21"/>
        <v>27.4</v>
      </c>
      <c r="M119" s="69">
        <f t="shared" si="22"/>
        <v>191.79999999999998</v>
      </c>
      <c r="N119" s="69">
        <f t="shared" si="23"/>
        <v>782.46</v>
      </c>
      <c r="O119" s="69">
        <f t="shared" si="26"/>
        <v>974.26</v>
      </c>
      <c r="P119" s="19">
        <f t="shared" si="24"/>
        <v>0</v>
      </c>
      <c r="Q119" s="69"/>
      <c r="R119" s="69"/>
      <c r="S119" s="69">
        <f t="shared" si="25"/>
        <v>782.46</v>
      </c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</row>
    <row r="120" spans="1:36 16335:16384" ht="15.15" customHeight="1">
      <c r="A120" s="70" t="s">
        <v>307</v>
      </c>
      <c r="B120" s="71" t="s">
        <v>308</v>
      </c>
      <c r="C120" s="71" t="s">
        <v>93</v>
      </c>
      <c r="D120" s="72" t="s">
        <v>309</v>
      </c>
      <c r="E120" s="55" t="s">
        <v>46</v>
      </c>
      <c r="F120" s="73">
        <v>233.34</v>
      </c>
      <c r="G120" s="73">
        <v>172.29</v>
      </c>
      <c r="H120" s="73">
        <f t="shared" si="31"/>
        <v>214.53</v>
      </c>
      <c r="I120" s="73">
        <f t="shared" si="32"/>
        <v>50058.43</v>
      </c>
      <c r="J120" s="68">
        <f t="shared" si="33"/>
        <v>2.4869976272424103E-2</v>
      </c>
      <c r="K120" s="69"/>
      <c r="L120" s="69">
        <f t="shared" si="21"/>
        <v>42.24</v>
      </c>
      <c r="M120" s="69">
        <f t="shared" si="22"/>
        <v>9856.2816000000003</v>
      </c>
      <c r="N120" s="69">
        <f t="shared" si="23"/>
        <v>40202.1486</v>
      </c>
      <c r="O120" s="69">
        <f t="shared" si="26"/>
        <v>50058.43</v>
      </c>
      <c r="P120" s="19">
        <f t="shared" si="24"/>
        <v>0</v>
      </c>
      <c r="Q120" s="69"/>
      <c r="R120" s="69"/>
      <c r="S120" s="69">
        <f t="shared" si="25"/>
        <v>40202.1486</v>
      </c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69"/>
      <c r="AJ120" s="69"/>
    </row>
    <row r="121" spans="1:36 16335:16384" ht="15.15" customHeight="1">
      <c r="A121" s="70" t="s">
        <v>310</v>
      </c>
      <c r="B121" s="71" t="s">
        <v>311</v>
      </c>
      <c r="C121" s="71" t="s">
        <v>93</v>
      </c>
      <c r="D121" s="72" t="s">
        <v>312</v>
      </c>
      <c r="E121" s="55" t="s">
        <v>29</v>
      </c>
      <c r="F121" s="73">
        <v>4</v>
      </c>
      <c r="G121" s="73">
        <v>1764.55</v>
      </c>
      <c r="H121" s="73">
        <f t="shared" si="31"/>
        <v>2197.19</v>
      </c>
      <c r="I121" s="73">
        <f t="shared" si="32"/>
        <v>8788.76</v>
      </c>
      <c r="J121" s="68">
        <f t="shared" si="33"/>
        <v>4.3664224520031901E-3</v>
      </c>
      <c r="K121" s="69"/>
      <c r="L121" s="69">
        <f t="shared" si="21"/>
        <v>432.64</v>
      </c>
      <c r="M121" s="69">
        <f t="shared" si="22"/>
        <v>1730.56</v>
      </c>
      <c r="N121" s="69">
        <f t="shared" si="23"/>
        <v>7058.2</v>
      </c>
      <c r="O121" s="69">
        <f t="shared" si="26"/>
        <v>8788.76</v>
      </c>
      <c r="P121" s="19">
        <f t="shared" si="24"/>
        <v>0</v>
      </c>
      <c r="Q121" s="69"/>
      <c r="R121" s="69"/>
      <c r="S121" s="69">
        <f t="shared" si="25"/>
        <v>7058.2</v>
      </c>
      <c r="T121" s="69"/>
      <c r="U121" s="69"/>
      <c r="V121" s="69"/>
      <c r="W121" s="69"/>
      <c r="X121" s="69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69"/>
      <c r="AJ121" s="69"/>
    </row>
    <row r="122" spans="1:36 16335:16384" ht="26.7" customHeight="1">
      <c r="A122" s="70" t="s">
        <v>313</v>
      </c>
      <c r="B122" s="71" t="s">
        <v>314</v>
      </c>
      <c r="C122" s="71" t="s">
        <v>253</v>
      </c>
      <c r="D122" s="72" t="s">
        <v>315</v>
      </c>
      <c r="E122" s="55" t="s">
        <v>29</v>
      </c>
      <c r="F122" s="73">
        <v>23</v>
      </c>
      <c r="G122" s="73">
        <v>318.55</v>
      </c>
      <c r="H122" s="73">
        <f t="shared" si="31"/>
        <v>396.65</v>
      </c>
      <c r="I122" s="73">
        <f t="shared" si="32"/>
        <v>9122.9500000000007</v>
      </c>
      <c r="J122" s="68">
        <f t="shared" si="33"/>
        <v>4.5324543745081788E-3</v>
      </c>
      <c r="K122" s="69"/>
      <c r="L122" s="69">
        <f t="shared" si="21"/>
        <v>78.099999999999994</v>
      </c>
      <c r="M122" s="69">
        <f t="shared" si="22"/>
        <v>1796.3</v>
      </c>
      <c r="N122" s="69">
        <f t="shared" si="23"/>
        <v>7326.6500000000005</v>
      </c>
      <c r="O122" s="69">
        <f t="shared" si="26"/>
        <v>9122.9500000000007</v>
      </c>
      <c r="P122" s="19">
        <f t="shared" si="24"/>
        <v>0</v>
      </c>
      <c r="Q122" s="69"/>
      <c r="R122" s="69"/>
      <c r="S122" s="69">
        <f t="shared" si="25"/>
        <v>7326.6500000000005</v>
      </c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69"/>
      <c r="AJ122" s="69"/>
    </row>
    <row r="123" spans="1:36 16335:16384" ht="38.700000000000003" customHeight="1">
      <c r="A123" s="70" t="s">
        <v>316</v>
      </c>
      <c r="B123" s="71" t="s">
        <v>317</v>
      </c>
      <c r="C123" s="71" t="s">
        <v>27</v>
      </c>
      <c r="D123" s="72" t="s">
        <v>318</v>
      </c>
      <c r="E123" s="55" t="s">
        <v>29</v>
      </c>
      <c r="F123" s="73">
        <v>37</v>
      </c>
      <c r="G123" s="73">
        <v>51.53</v>
      </c>
      <c r="H123" s="73">
        <f t="shared" si="31"/>
        <v>64.16</v>
      </c>
      <c r="I123" s="73">
        <f t="shared" si="32"/>
        <v>2373.92</v>
      </c>
      <c r="J123" s="68">
        <f t="shared" si="33"/>
        <v>1.1794084247674771E-3</v>
      </c>
      <c r="K123" s="69"/>
      <c r="L123" s="69">
        <f t="shared" si="21"/>
        <v>12.63</v>
      </c>
      <c r="M123" s="69">
        <f t="shared" si="22"/>
        <v>467.31</v>
      </c>
      <c r="N123" s="69">
        <f t="shared" si="23"/>
        <v>1906.6100000000001</v>
      </c>
      <c r="O123" s="69">
        <f t="shared" si="26"/>
        <v>2373.92</v>
      </c>
      <c r="P123" s="19">
        <f t="shared" si="24"/>
        <v>0</v>
      </c>
      <c r="Q123" s="69"/>
      <c r="R123" s="69"/>
      <c r="S123" s="69">
        <f t="shared" si="25"/>
        <v>1906.6100000000001</v>
      </c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</row>
    <row r="124" spans="1:36 16335:16384" ht="15.15" customHeight="1">
      <c r="A124" s="70" t="s">
        <v>319</v>
      </c>
      <c r="B124" s="71" t="s">
        <v>320</v>
      </c>
      <c r="C124" s="71" t="s">
        <v>93</v>
      </c>
      <c r="D124" s="72" t="s">
        <v>321</v>
      </c>
      <c r="E124" s="55" t="s">
        <v>36</v>
      </c>
      <c r="F124" s="73">
        <v>0.45</v>
      </c>
      <c r="G124" s="73">
        <v>612.70000000000005</v>
      </c>
      <c r="H124" s="73">
        <f t="shared" si="31"/>
        <v>762.92</v>
      </c>
      <c r="I124" s="73">
        <f t="shared" si="32"/>
        <v>343.31</v>
      </c>
      <c r="J124" s="68">
        <f t="shared" si="33"/>
        <v>1.705629112636157E-4</v>
      </c>
      <c r="K124" s="69"/>
      <c r="L124" s="69">
        <f t="shared" si="21"/>
        <v>150.22</v>
      </c>
      <c r="M124" s="69">
        <f t="shared" si="22"/>
        <v>67.599000000000004</v>
      </c>
      <c r="N124" s="69">
        <f t="shared" si="23"/>
        <v>275.71500000000003</v>
      </c>
      <c r="O124" s="69">
        <f t="shared" si="26"/>
        <v>343.31</v>
      </c>
      <c r="P124" s="19">
        <f t="shared" si="24"/>
        <v>0</v>
      </c>
      <c r="Q124" s="69"/>
      <c r="R124" s="69"/>
      <c r="S124" s="69">
        <f t="shared" si="25"/>
        <v>275.71500000000003</v>
      </c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</row>
    <row r="125" spans="1:36 16335:16384" s="66" customFormat="1" ht="15.15" customHeight="1">
      <c r="A125" s="58">
        <v>8</v>
      </c>
      <c r="B125" s="59"/>
      <c r="C125" s="59"/>
      <c r="D125" s="60" t="s">
        <v>322</v>
      </c>
      <c r="E125" s="61"/>
      <c r="F125" s="74"/>
      <c r="G125" s="74"/>
      <c r="H125" s="74"/>
      <c r="I125" s="63">
        <f>SUM(I127:I131)</f>
        <v>69198.14</v>
      </c>
      <c r="J125" s="64">
        <f t="shared" si="33"/>
        <v>3.4378946760733026E-2</v>
      </c>
      <c r="K125" s="65"/>
      <c r="L125" s="65">
        <f t="shared" si="21"/>
        <v>0</v>
      </c>
      <c r="M125" s="65">
        <f t="shared" si="22"/>
        <v>0</v>
      </c>
      <c r="N125" s="65">
        <f t="shared" si="23"/>
        <v>0</v>
      </c>
      <c r="O125" s="65">
        <f t="shared" si="26"/>
        <v>0</v>
      </c>
      <c r="P125" s="67">
        <f t="shared" si="24"/>
        <v>69198.14</v>
      </c>
      <c r="Q125" s="65"/>
      <c r="R125" s="65"/>
      <c r="S125" s="69">
        <f t="shared" si="25"/>
        <v>0</v>
      </c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XDG125" s="20"/>
      <c r="XDH125" s="20"/>
      <c r="XDI125" s="20"/>
      <c r="XDJ125" s="20"/>
      <c r="XDK125" s="20"/>
      <c r="XDL125" s="20"/>
      <c r="XDM125" s="20"/>
      <c r="XDN125" s="20"/>
      <c r="XDO125" s="20"/>
      <c r="XDP125" s="20"/>
      <c r="XDQ125" s="20"/>
      <c r="XDR125" s="20"/>
      <c r="XDS125" s="20"/>
      <c r="XDT125" s="20"/>
      <c r="XDU125" s="20"/>
      <c r="XDV125" s="20"/>
      <c r="XDW125" s="20"/>
      <c r="XDX125" s="20"/>
      <c r="XDY125" s="20"/>
      <c r="XDZ125" s="20"/>
      <c r="XEA125" s="20"/>
      <c r="XEB125" s="20"/>
      <c r="XEC125" s="20"/>
      <c r="XED125" s="20"/>
      <c r="XEE125" s="20"/>
      <c r="XEF125" s="20"/>
      <c r="XEG125" s="20"/>
      <c r="XEH125" s="20"/>
      <c r="XEI125" s="20"/>
      <c r="XEJ125" s="20"/>
      <c r="XEK125" s="20"/>
      <c r="XEL125" s="20"/>
      <c r="XEM125" s="20"/>
      <c r="XEN125" s="20"/>
      <c r="XEO125" s="20"/>
      <c r="XEP125" s="20"/>
      <c r="XEQ125" s="20"/>
      <c r="XER125" s="20"/>
      <c r="XES125" s="20"/>
      <c r="XET125" s="20"/>
      <c r="XEU125" s="20"/>
      <c r="XEV125" s="20"/>
      <c r="XEW125" s="20"/>
      <c r="XEX125" s="20"/>
      <c r="XEY125" s="20"/>
      <c r="XEZ125" s="20"/>
      <c r="XFA125" s="20"/>
      <c r="XFB125" s="20"/>
      <c r="XFC125" s="20"/>
      <c r="XFD125" s="20"/>
    </row>
    <row r="126" spans="1:36 16335:16384" ht="15.15" customHeight="1">
      <c r="A126" s="52" t="s">
        <v>323</v>
      </c>
      <c r="B126" s="53"/>
      <c r="C126" s="53"/>
      <c r="D126" s="54" t="s">
        <v>324</v>
      </c>
      <c r="E126" s="55"/>
      <c r="F126" s="73"/>
      <c r="G126" s="73"/>
      <c r="H126" s="73"/>
      <c r="I126" s="73"/>
      <c r="J126" s="68"/>
      <c r="K126" s="69"/>
      <c r="L126" s="69">
        <f t="shared" si="21"/>
        <v>0</v>
      </c>
      <c r="M126" s="69">
        <f t="shared" si="22"/>
        <v>0</v>
      </c>
      <c r="N126" s="69">
        <f t="shared" si="23"/>
        <v>0</v>
      </c>
      <c r="O126" s="69">
        <f t="shared" si="26"/>
        <v>0</v>
      </c>
      <c r="P126" s="19">
        <f t="shared" si="24"/>
        <v>0</v>
      </c>
      <c r="Q126" s="69"/>
      <c r="R126" s="69"/>
      <c r="S126" s="69">
        <f t="shared" si="25"/>
        <v>0</v>
      </c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</row>
    <row r="127" spans="1:36 16335:16384" ht="50.7" customHeight="1">
      <c r="A127" s="70" t="s">
        <v>325</v>
      </c>
      <c r="B127" s="71" t="s">
        <v>326</v>
      </c>
      <c r="C127" s="71" t="s">
        <v>27</v>
      </c>
      <c r="D127" s="72" t="s">
        <v>327</v>
      </c>
      <c r="E127" s="55" t="s">
        <v>36</v>
      </c>
      <c r="F127" s="73">
        <v>1453.38</v>
      </c>
      <c r="G127" s="73">
        <v>8.1999999999999993</v>
      </c>
      <c r="H127" s="73">
        <f>TRUNC(G127+(G127*$I$4),2)</f>
        <v>10.210000000000001</v>
      </c>
      <c r="I127" s="73">
        <f>TRUNC(H127*F127,2)</f>
        <v>14839</v>
      </c>
      <c r="J127" s="68">
        <f t="shared" ref="J127:J132" si="34">I127/$I$447</f>
        <v>7.3722962926823961E-3</v>
      </c>
      <c r="K127" s="69"/>
      <c r="L127" s="69">
        <f t="shared" si="21"/>
        <v>2.0099999999999998</v>
      </c>
      <c r="M127" s="69">
        <f t="shared" si="22"/>
        <v>2921.2937999999999</v>
      </c>
      <c r="N127" s="69">
        <f t="shared" si="23"/>
        <v>11917.716</v>
      </c>
      <c r="O127" s="69">
        <f t="shared" si="26"/>
        <v>14839</v>
      </c>
      <c r="P127" s="19">
        <f t="shared" si="24"/>
        <v>0</v>
      </c>
      <c r="Q127" s="69"/>
      <c r="R127" s="69"/>
      <c r="S127" s="69">
        <f t="shared" si="25"/>
        <v>11917.716</v>
      </c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</row>
    <row r="128" spans="1:36 16335:16384" ht="50.7" customHeight="1">
      <c r="A128" s="70" t="s">
        <v>328</v>
      </c>
      <c r="B128" s="71" t="s">
        <v>329</v>
      </c>
      <c r="C128" s="71" t="s">
        <v>27</v>
      </c>
      <c r="D128" s="72" t="s">
        <v>330</v>
      </c>
      <c r="E128" s="55" t="s">
        <v>36</v>
      </c>
      <c r="F128" s="73">
        <v>1375.61</v>
      </c>
      <c r="G128" s="73">
        <v>23.54</v>
      </c>
      <c r="H128" s="73">
        <f>TRUNC(G128+(G128*$I$4),2)</f>
        <v>29.31</v>
      </c>
      <c r="I128" s="73">
        <f>TRUNC(H128*F128,2)</f>
        <v>40319.120000000003</v>
      </c>
      <c r="J128" s="68">
        <f t="shared" si="34"/>
        <v>2.0031302574312061E-2</v>
      </c>
      <c r="K128" s="69"/>
      <c r="L128" s="69">
        <f t="shared" si="21"/>
        <v>5.77</v>
      </c>
      <c r="M128" s="69">
        <f t="shared" si="22"/>
        <v>7937.2696999999989</v>
      </c>
      <c r="N128" s="69">
        <f t="shared" si="23"/>
        <v>32381.859399999998</v>
      </c>
      <c r="O128" s="69">
        <f t="shared" si="26"/>
        <v>40319.120000000003</v>
      </c>
      <c r="P128" s="19">
        <f t="shared" si="24"/>
        <v>0</v>
      </c>
      <c r="Q128" s="69"/>
      <c r="R128" s="69"/>
      <c r="S128" s="69">
        <f t="shared" si="25"/>
        <v>32381.859399999998</v>
      </c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</row>
    <row r="129" spans="1:36 16335:16384" ht="50.7" customHeight="1">
      <c r="A129" s="70" t="s">
        <v>331</v>
      </c>
      <c r="B129" s="71" t="s">
        <v>332</v>
      </c>
      <c r="C129" s="71" t="s">
        <v>27</v>
      </c>
      <c r="D129" s="72" t="s">
        <v>333</v>
      </c>
      <c r="E129" s="55" t="s">
        <v>36</v>
      </c>
      <c r="F129" s="73">
        <v>77.77</v>
      </c>
      <c r="G129" s="73">
        <v>22.9</v>
      </c>
      <c r="H129" s="73">
        <f>TRUNC(G129+(G129*$I$4),2)</f>
        <v>28.51</v>
      </c>
      <c r="I129" s="73">
        <f>TRUNC(H129*F129,2)</f>
        <v>2217.2199999999998</v>
      </c>
      <c r="J129" s="68">
        <f t="shared" si="34"/>
        <v>1.1015568964257202E-3</v>
      </c>
      <c r="K129" s="69"/>
      <c r="L129" s="69">
        <f t="shared" si="21"/>
        <v>5.61</v>
      </c>
      <c r="M129" s="69">
        <f t="shared" si="22"/>
        <v>436.28969999999998</v>
      </c>
      <c r="N129" s="69">
        <f t="shared" si="23"/>
        <v>1780.9329999999998</v>
      </c>
      <c r="O129" s="69">
        <f t="shared" si="26"/>
        <v>2217.2199999999998</v>
      </c>
      <c r="P129" s="19">
        <f t="shared" si="24"/>
        <v>0</v>
      </c>
      <c r="Q129" s="69"/>
      <c r="R129" s="69"/>
      <c r="S129" s="69">
        <f t="shared" si="25"/>
        <v>1780.9329999999998</v>
      </c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</row>
    <row r="130" spans="1:36 16335:16384" ht="15.15" customHeight="1">
      <c r="A130" s="70" t="s">
        <v>334</v>
      </c>
      <c r="B130" s="71"/>
      <c r="C130" s="71"/>
      <c r="D130" s="72" t="s">
        <v>335</v>
      </c>
      <c r="E130" s="55"/>
      <c r="F130" s="73"/>
      <c r="G130" s="73"/>
      <c r="H130" s="73">
        <f>TRUNC(G130+(G130*$I$4),2)</f>
        <v>0</v>
      </c>
      <c r="I130" s="73">
        <f>TRUNC(H130*F130,2)</f>
        <v>0</v>
      </c>
      <c r="J130" s="68">
        <f t="shared" si="34"/>
        <v>0</v>
      </c>
      <c r="K130" s="69"/>
      <c r="L130" s="69">
        <f t="shared" si="21"/>
        <v>0</v>
      </c>
      <c r="M130" s="69">
        <f t="shared" si="22"/>
        <v>0</v>
      </c>
      <c r="N130" s="69">
        <f t="shared" si="23"/>
        <v>0</v>
      </c>
      <c r="O130" s="69">
        <f t="shared" si="26"/>
        <v>0</v>
      </c>
      <c r="P130" s="19">
        <f t="shared" si="24"/>
        <v>0</v>
      </c>
      <c r="Q130" s="69"/>
      <c r="R130" s="69"/>
      <c r="S130" s="69">
        <f t="shared" si="25"/>
        <v>0</v>
      </c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</row>
    <row r="131" spans="1:36 16335:16384" ht="50.7" customHeight="1">
      <c r="A131" s="70" t="s">
        <v>336</v>
      </c>
      <c r="B131" s="71" t="s">
        <v>337</v>
      </c>
      <c r="C131" s="71" t="s">
        <v>27</v>
      </c>
      <c r="D131" s="72" t="s">
        <v>338</v>
      </c>
      <c r="E131" s="55" t="s">
        <v>36</v>
      </c>
      <c r="F131" s="73">
        <v>110</v>
      </c>
      <c r="G131" s="73">
        <v>86.32</v>
      </c>
      <c r="H131" s="73">
        <f>TRUNC(G131+(G131*$I$4),2)</f>
        <v>107.48</v>
      </c>
      <c r="I131" s="73">
        <f>TRUNC(H131*F131,2)</f>
        <v>11822.8</v>
      </c>
      <c r="J131" s="68">
        <f t="shared" si="34"/>
        <v>5.8737909973128532E-3</v>
      </c>
      <c r="K131" s="69"/>
      <c r="L131" s="69">
        <f t="shared" si="21"/>
        <v>21.16</v>
      </c>
      <c r="M131" s="69">
        <f t="shared" si="22"/>
        <v>2327.6</v>
      </c>
      <c r="N131" s="69">
        <f t="shared" si="23"/>
        <v>9495.1999999999989</v>
      </c>
      <c r="O131" s="69">
        <f t="shared" si="26"/>
        <v>11822.8</v>
      </c>
      <c r="P131" s="19">
        <f t="shared" si="24"/>
        <v>0</v>
      </c>
      <c r="Q131" s="69"/>
      <c r="R131" s="69"/>
      <c r="S131" s="69">
        <f t="shared" si="25"/>
        <v>9495.1999999999989</v>
      </c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</row>
    <row r="132" spans="1:36 16335:16384" s="66" customFormat="1" ht="15.15" customHeight="1">
      <c r="A132" s="58">
        <v>9</v>
      </c>
      <c r="B132" s="59"/>
      <c r="C132" s="59"/>
      <c r="D132" s="60" t="s">
        <v>339</v>
      </c>
      <c r="E132" s="61"/>
      <c r="F132" s="74"/>
      <c r="G132" s="74"/>
      <c r="H132" s="74"/>
      <c r="I132" s="63">
        <f>SUM(I134:I139)</f>
        <v>106415.07</v>
      </c>
      <c r="J132" s="64">
        <f t="shared" si="34"/>
        <v>5.2869022578781434E-2</v>
      </c>
      <c r="K132" s="65"/>
      <c r="L132" s="65">
        <f t="shared" si="21"/>
        <v>0</v>
      </c>
      <c r="M132" s="65">
        <f t="shared" si="22"/>
        <v>0</v>
      </c>
      <c r="N132" s="65">
        <f t="shared" si="23"/>
        <v>0</v>
      </c>
      <c r="O132" s="65">
        <f t="shared" si="26"/>
        <v>0</v>
      </c>
      <c r="P132" s="67">
        <f t="shared" si="24"/>
        <v>106415.07</v>
      </c>
      <c r="Q132" s="65"/>
      <c r="R132" s="65"/>
      <c r="S132" s="69">
        <f t="shared" si="25"/>
        <v>0</v>
      </c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XDG132" s="20"/>
      <c r="XDH132" s="20"/>
      <c r="XDI132" s="20"/>
      <c r="XDJ132" s="20"/>
      <c r="XDK132" s="20"/>
      <c r="XDL132" s="20"/>
      <c r="XDM132" s="20"/>
      <c r="XDN132" s="20"/>
      <c r="XDO132" s="20"/>
      <c r="XDP132" s="20"/>
      <c r="XDQ132" s="20"/>
      <c r="XDR132" s="20"/>
      <c r="XDS132" s="20"/>
      <c r="XDT132" s="20"/>
      <c r="XDU132" s="20"/>
      <c r="XDV132" s="20"/>
      <c r="XDW132" s="20"/>
      <c r="XDX132" s="20"/>
      <c r="XDY132" s="20"/>
      <c r="XDZ132" s="20"/>
      <c r="XEA132" s="20"/>
      <c r="XEB132" s="20"/>
      <c r="XEC132" s="20"/>
      <c r="XED132" s="20"/>
      <c r="XEE132" s="20"/>
      <c r="XEF132" s="20"/>
      <c r="XEG132" s="20"/>
      <c r="XEH132" s="20"/>
      <c r="XEI132" s="20"/>
      <c r="XEJ132" s="20"/>
      <c r="XEK132" s="20"/>
      <c r="XEL132" s="20"/>
      <c r="XEM132" s="20"/>
      <c r="XEN132" s="20"/>
      <c r="XEO132" s="20"/>
      <c r="XEP132" s="20"/>
      <c r="XEQ132" s="20"/>
      <c r="XER132" s="20"/>
      <c r="XES132" s="20"/>
      <c r="XET132" s="20"/>
      <c r="XEU132" s="20"/>
      <c r="XEV132" s="20"/>
      <c r="XEW132" s="20"/>
      <c r="XEX132" s="20"/>
      <c r="XEY132" s="20"/>
      <c r="XEZ132" s="20"/>
      <c r="XFA132" s="20"/>
      <c r="XFB132" s="20"/>
      <c r="XFC132" s="20"/>
      <c r="XFD132" s="20"/>
    </row>
    <row r="133" spans="1:36 16335:16384" ht="15.15" customHeight="1">
      <c r="A133" s="52" t="s">
        <v>340</v>
      </c>
      <c r="B133" s="53"/>
      <c r="C133" s="53"/>
      <c r="D133" s="54" t="s">
        <v>324</v>
      </c>
      <c r="E133" s="55"/>
      <c r="F133" s="73"/>
      <c r="G133" s="73"/>
      <c r="H133" s="73"/>
      <c r="I133" s="73"/>
      <c r="J133" s="68"/>
      <c r="K133" s="69"/>
      <c r="L133" s="69">
        <f t="shared" si="21"/>
        <v>0</v>
      </c>
      <c r="M133" s="69">
        <f t="shared" si="22"/>
        <v>0</v>
      </c>
      <c r="N133" s="69">
        <f t="shared" si="23"/>
        <v>0</v>
      </c>
      <c r="O133" s="69">
        <f t="shared" si="26"/>
        <v>0</v>
      </c>
      <c r="P133" s="19">
        <f t="shared" si="24"/>
        <v>0</v>
      </c>
      <c r="Q133" s="69"/>
      <c r="R133" s="69"/>
      <c r="S133" s="69">
        <f t="shared" si="25"/>
        <v>0</v>
      </c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</row>
    <row r="134" spans="1:36 16335:16384" ht="50.7" customHeight="1">
      <c r="A134" s="70" t="s">
        <v>341</v>
      </c>
      <c r="B134" s="71" t="s">
        <v>342</v>
      </c>
      <c r="C134" s="71" t="s">
        <v>27</v>
      </c>
      <c r="D134" s="72" t="s">
        <v>343</v>
      </c>
      <c r="E134" s="55" t="s">
        <v>36</v>
      </c>
      <c r="F134" s="73">
        <v>393.44</v>
      </c>
      <c r="G134" s="73">
        <v>99.85</v>
      </c>
      <c r="H134" s="73">
        <f t="shared" ref="H134:H139" si="35">TRUNC(G134+(G134*$I$4),2)</f>
        <v>124.33</v>
      </c>
      <c r="I134" s="73">
        <f>TRUNC(H134*F134,2)</f>
        <v>48916.39</v>
      </c>
      <c r="J134" s="68">
        <f>I134/$I$447</f>
        <v>2.4302589166952372E-2</v>
      </c>
      <c r="K134" s="69"/>
      <c r="L134" s="69">
        <f t="shared" si="21"/>
        <v>24.48</v>
      </c>
      <c r="M134" s="69">
        <f t="shared" si="22"/>
        <v>9631.4112000000005</v>
      </c>
      <c r="N134" s="69">
        <f t="shared" si="23"/>
        <v>39284.983999999997</v>
      </c>
      <c r="O134" s="69">
        <f t="shared" si="26"/>
        <v>48916.39</v>
      </c>
      <c r="P134" s="19">
        <f t="shared" si="24"/>
        <v>0</v>
      </c>
      <c r="Q134" s="69"/>
      <c r="R134" s="69"/>
      <c r="S134" s="69">
        <f t="shared" si="25"/>
        <v>39284.983999999997</v>
      </c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</row>
    <row r="135" spans="1:36 16335:16384" ht="26.7" customHeight="1">
      <c r="A135" s="70" t="s">
        <v>344</v>
      </c>
      <c r="B135" s="71" t="s">
        <v>345</v>
      </c>
      <c r="C135" s="71" t="s">
        <v>176</v>
      </c>
      <c r="D135" s="72" t="s">
        <v>346</v>
      </c>
      <c r="E135" s="55" t="s">
        <v>36</v>
      </c>
      <c r="F135" s="73">
        <v>393.44</v>
      </c>
      <c r="G135" s="73">
        <v>26.29</v>
      </c>
      <c r="H135" s="73">
        <f t="shared" si="35"/>
        <v>32.729999999999997</v>
      </c>
      <c r="I135" s="73">
        <f>TRUNC(H135*F135,2)</f>
        <v>12877.29</v>
      </c>
      <c r="J135" s="68">
        <f>I135/$I$447</f>
        <v>6.3976816043396518E-3</v>
      </c>
      <c r="K135" s="69"/>
      <c r="L135" s="69">
        <f t="shared" si="21"/>
        <v>6.44</v>
      </c>
      <c r="M135" s="69">
        <f t="shared" si="22"/>
        <v>2533.7536</v>
      </c>
      <c r="N135" s="69">
        <f t="shared" si="23"/>
        <v>10343.5376</v>
      </c>
      <c r="O135" s="69">
        <f t="shared" si="26"/>
        <v>12877.29</v>
      </c>
      <c r="P135" s="19">
        <f t="shared" si="24"/>
        <v>0</v>
      </c>
      <c r="Q135" s="69"/>
      <c r="R135" s="69"/>
      <c r="S135" s="69">
        <f t="shared" si="25"/>
        <v>10343.5376</v>
      </c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</row>
    <row r="136" spans="1:36 16335:16384" ht="15.15" customHeight="1">
      <c r="A136" s="52" t="s">
        <v>347</v>
      </c>
      <c r="B136" s="53"/>
      <c r="C136" s="53"/>
      <c r="D136" s="54" t="s">
        <v>348</v>
      </c>
      <c r="E136" s="55"/>
      <c r="F136" s="73"/>
      <c r="G136" s="73"/>
      <c r="H136" s="73">
        <f t="shared" si="35"/>
        <v>0</v>
      </c>
      <c r="I136" s="73"/>
      <c r="J136" s="68">
        <f>I136/$I$447</f>
        <v>0</v>
      </c>
      <c r="K136" s="69"/>
      <c r="L136" s="69">
        <f t="shared" si="21"/>
        <v>0</v>
      </c>
      <c r="M136" s="69">
        <f t="shared" si="22"/>
        <v>0</v>
      </c>
      <c r="N136" s="69">
        <f t="shared" si="23"/>
        <v>0</v>
      </c>
      <c r="O136" s="69">
        <f t="shared" si="26"/>
        <v>0</v>
      </c>
      <c r="P136" s="19">
        <f t="shared" si="24"/>
        <v>0</v>
      </c>
      <c r="Q136" s="69"/>
      <c r="R136" s="69"/>
      <c r="S136" s="69">
        <f t="shared" si="25"/>
        <v>0</v>
      </c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</row>
    <row r="137" spans="1:36 16335:16384" ht="26.7" customHeight="1">
      <c r="A137" s="70" t="s">
        <v>349</v>
      </c>
      <c r="B137" s="71" t="s">
        <v>350</v>
      </c>
      <c r="C137" s="71" t="s">
        <v>176</v>
      </c>
      <c r="D137" s="72" t="s">
        <v>351</v>
      </c>
      <c r="E137" s="55" t="s">
        <v>36</v>
      </c>
      <c r="F137" s="73">
        <v>393.44</v>
      </c>
      <c r="G137" s="73">
        <v>77.599999999999994</v>
      </c>
      <c r="H137" s="73">
        <f t="shared" si="35"/>
        <v>96.62</v>
      </c>
      <c r="I137" s="73">
        <f>TRUNC(H137*F137,2)</f>
        <v>38014.17</v>
      </c>
      <c r="J137" s="68">
        <f>I137/$I$447</f>
        <v>1.8886159752031697E-2</v>
      </c>
      <c r="K137" s="69"/>
      <c r="L137" s="69">
        <f t="shared" si="21"/>
        <v>19.02</v>
      </c>
      <c r="M137" s="69">
        <f t="shared" si="22"/>
        <v>7483.2287999999999</v>
      </c>
      <c r="N137" s="69">
        <f t="shared" si="23"/>
        <v>30530.943999999996</v>
      </c>
      <c r="O137" s="69">
        <f t="shared" si="26"/>
        <v>38014.17</v>
      </c>
      <c r="P137" s="19">
        <f t="shared" si="24"/>
        <v>0</v>
      </c>
      <c r="Q137" s="69"/>
      <c r="R137" s="69"/>
      <c r="S137" s="69">
        <f t="shared" si="25"/>
        <v>30530.943999999996</v>
      </c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</row>
    <row r="138" spans="1:36 16335:16384" ht="15.15" customHeight="1">
      <c r="A138" s="52" t="s">
        <v>352</v>
      </c>
      <c r="B138" s="76"/>
      <c r="C138" s="76"/>
      <c r="D138" s="54" t="s">
        <v>353</v>
      </c>
      <c r="E138" s="55"/>
      <c r="F138" s="73"/>
      <c r="G138" s="73"/>
      <c r="H138" s="73">
        <f t="shared" si="35"/>
        <v>0</v>
      </c>
      <c r="I138" s="73"/>
      <c r="J138" s="68"/>
      <c r="K138" s="69"/>
      <c r="L138" s="69">
        <f t="shared" si="21"/>
        <v>0</v>
      </c>
      <c r="M138" s="69">
        <f t="shared" si="22"/>
        <v>0</v>
      </c>
      <c r="N138" s="69">
        <f t="shared" si="23"/>
        <v>0</v>
      </c>
      <c r="O138" s="69">
        <f t="shared" si="26"/>
        <v>0</v>
      </c>
      <c r="P138" s="19">
        <f t="shared" si="24"/>
        <v>0</v>
      </c>
      <c r="Q138" s="69"/>
      <c r="R138" s="69"/>
      <c r="S138" s="69">
        <f t="shared" si="25"/>
        <v>0</v>
      </c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</row>
    <row r="139" spans="1:36 16335:16384" ht="15.15" customHeight="1">
      <c r="A139" s="70" t="s">
        <v>354</v>
      </c>
      <c r="B139" s="71" t="s">
        <v>355</v>
      </c>
      <c r="C139" s="71" t="s">
        <v>176</v>
      </c>
      <c r="D139" s="72" t="s">
        <v>356</v>
      </c>
      <c r="E139" s="55" t="s">
        <v>46</v>
      </c>
      <c r="F139" s="73">
        <v>260.64</v>
      </c>
      <c r="G139" s="73">
        <v>20.36</v>
      </c>
      <c r="H139" s="73">
        <f t="shared" si="35"/>
        <v>25.35</v>
      </c>
      <c r="I139" s="73">
        <f>TRUNC(H139*F139,2)</f>
        <v>6607.22</v>
      </c>
      <c r="J139" s="68">
        <f>I139/$I$447</f>
        <v>3.2825920554577117E-3</v>
      </c>
      <c r="K139" s="69"/>
      <c r="L139" s="69">
        <f t="shared" si="21"/>
        <v>4.99</v>
      </c>
      <c r="M139" s="69">
        <f t="shared" si="22"/>
        <v>1300.5935999999999</v>
      </c>
      <c r="N139" s="69">
        <f t="shared" si="23"/>
        <v>5306.6304</v>
      </c>
      <c r="O139" s="69">
        <f t="shared" si="26"/>
        <v>6607.22</v>
      </c>
      <c r="P139" s="19">
        <f t="shared" si="24"/>
        <v>0</v>
      </c>
      <c r="Q139" s="69"/>
      <c r="R139" s="69"/>
      <c r="S139" s="69">
        <f t="shared" si="25"/>
        <v>5306.6304</v>
      </c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</row>
    <row r="140" spans="1:36 16335:16384" s="66" customFormat="1" ht="15.15" customHeight="1">
      <c r="A140" s="58">
        <v>10</v>
      </c>
      <c r="B140" s="59"/>
      <c r="C140" s="59"/>
      <c r="D140" s="60" t="s">
        <v>357</v>
      </c>
      <c r="E140" s="61"/>
      <c r="F140" s="74"/>
      <c r="G140" s="74"/>
      <c r="H140" s="74"/>
      <c r="I140" s="63">
        <f>SUM(I142)</f>
        <v>20386.39</v>
      </c>
      <c r="J140" s="64">
        <f>I140/$I$447</f>
        <v>1.0128344727958587E-2</v>
      </c>
      <c r="K140" s="65"/>
      <c r="L140" s="65">
        <f t="shared" si="21"/>
        <v>0</v>
      </c>
      <c r="M140" s="65">
        <f t="shared" si="22"/>
        <v>0</v>
      </c>
      <c r="N140" s="65">
        <f t="shared" si="23"/>
        <v>0</v>
      </c>
      <c r="O140" s="65">
        <f t="shared" si="26"/>
        <v>0</v>
      </c>
      <c r="P140" s="67">
        <f t="shared" si="24"/>
        <v>20386.39</v>
      </c>
      <c r="Q140" s="65"/>
      <c r="R140" s="65"/>
      <c r="S140" s="69">
        <f t="shared" si="25"/>
        <v>0</v>
      </c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XDG140" s="20"/>
      <c r="XDH140" s="20"/>
      <c r="XDI140" s="20"/>
      <c r="XDJ140" s="20"/>
      <c r="XDK140" s="20"/>
      <c r="XDL140" s="20"/>
      <c r="XDM140" s="20"/>
      <c r="XDN140" s="20"/>
      <c r="XDO140" s="20"/>
      <c r="XDP140" s="20"/>
      <c r="XDQ140" s="20"/>
      <c r="XDR140" s="20"/>
      <c r="XDS140" s="20"/>
      <c r="XDT140" s="20"/>
      <c r="XDU140" s="20"/>
      <c r="XDV140" s="20"/>
      <c r="XDW140" s="20"/>
      <c r="XDX140" s="20"/>
      <c r="XDY140" s="20"/>
      <c r="XDZ140" s="20"/>
      <c r="XEA140" s="20"/>
      <c r="XEB140" s="20"/>
      <c r="XEC140" s="20"/>
      <c r="XED140" s="20"/>
      <c r="XEE140" s="20"/>
      <c r="XEF140" s="20"/>
      <c r="XEG140" s="20"/>
      <c r="XEH140" s="20"/>
      <c r="XEI140" s="20"/>
      <c r="XEJ140" s="20"/>
      <c r="XEK140" s="20"/>
      <c r="XEL140" s="20"/>
      <c r="XEM140" s="20"/>
      <c r="XEN140" s="20"/>
      <c r="XEO140" s="20"/>
      <c r="XEP140" s="20"/>
      <c r="XEQ140" s="20"/>
      <c r="XER140" s="20"/>
      <c r="XES140" s="20"/>
      <c r="XET140" s="20"/>
      <c r="XEU140" s="20"/>
      <c r="XEV140" s="20"/>
      <c r="XEW140" s="20"/>
      <c r="XEX140" s="20"/>
      <c r="XEY140" s="20"/>
      <c r="XEZ140" s="20"/>
      <c r="XFA140" s="20"/>
      <c r="XFB140" s="20"/>
      <c r="XFC140" s="20"/>
      <c r="XFD140" s="20"/>
    </row>
    <row r="141" spans="1:36 16335:16384" ht="15.15" customHeight="1">
      <c r="A141" s="52" t="s">
        <v>358</v>
      </c>
      <c r="B141" s="53"/>
      <c r="C141" s="53"/>
      <c r="D141" s="54" t="s">
        <v>324</v>
      </c>
      <c r="E141" s="55"/>
      <c r="F141" s="73"/>
      <c r="G141" s="73"/>
      <c r="H141" s="73"/>
      <c r="I141" s="73"/>
      <c r="J141" s="68"/>
      <c r="K141" s="69"/>
      <c r="L141" s="69">
        <f t="shared" si="21"/>
        <v>0</v>
      </c>
      <c r="M141" s="69">
        <f t="shared" si="22"/>
        <v>0</v>
      </c>
      <c r="N141" s="69">
        <f t="shared" si="23"/>
        <v>0</v>
      </c>
      <c r="O141" s="69">
        <f t="shared" si="26"/>
        <v>0</v>
      </c>
      <c r="P141" s="19">
        <f t="shared" si="24"/>
        <v>0</v>
      </c>
      <c r="Q141" s="69"/>
      <c r="R141" s="69"/>
      <c r="S141" s="69">
        <f t="shared" si="25"/>
        <v>0</v>
      </c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</row>
    <row r="142" spans="1:36 16335:16384" ht="50.7" customHeight="1">
      <c r="A142" s="70" t="s">
        <v>359</v>
      </c>
      <c r="B142" s="71" t="s">
        <v>342</v>
      </c>
      <c r="C142" s="71" t="s">
        <v>27</v>
      </c>
      <c r="D142" s="72" t="s">
        <v>343</v>
      </c>
      <c r="E142" s="55" t="s">
        <v>36</v>
      </c>
      <c r="F142" s="73">
        <v>163.97</v>
      </c>
      <c r="G142" s="73">
        <v>99.85</v>
      </c>
      <c r="H142" s="73">
        <f>TRUNC(G142+(G142*$I$4),2)</f>
        <v>124.33</v>
      </c>
      <c r="I142" s="73">
        <f>TRUNC(H142*F142,2)</f>
        <v>20386.39</v>
      </c>
      <c r="J142" s="68">
        <f>I142/$I$447</f>
        <v>1.0128344727958587E-2</v>
      </c>
      <c r="K142" s="69"/>
      <c r="L142" s="69">
        <f t="shared" ref="L142:L205" si="36">TRUNC(G142*$I$4,2)</f>
        <v>24.48</v>
      </c>
      <c r="M142" s="69">
        <f t="shared" ref="M142:M205" si="37">F142*L142</f>
        <v>4013.9856</v>
      </c>
      <c r="N142" s="69">
        <f t="shared" ref="N142:N205" si="38">F142*G142</f>
        <v>16372.404499999999</v>
      </c>
      <c r="O142" s="69">
        <f t="shared" si="26"/>
        <v>20386.39</v>
      </c>
      <c r="P142" s="19">
        <f t="shared" ref="P142:P205" si="39">I142-O142</f>
        <v>0</v>
      </c>
      <c r="Q142" s="69"/>
      <c r="R142" s="69"/>
      <c r="S142" s="69">
        <f t="shared" ref="S142:S205" si="40">F142*G142</f>
        <v>16372.404499999999</v>
      </c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</row>
    <row r="143" spans="1:36 16335:16384" s="66" customFormat="1" ht="15.15" customHeight="1">
      <c r="A143" s="58">
        <v>11</v>
      </c>
      <c r="B143" s="59"/>
      <c r="C143" s="59"/>
      <c r="D143" s="60" t="s">
        <v>360</v>
      </c>
      <c r="E143" s="61"/>
      <c r="F143" s="74"/>
      <c r="G143" s="74"/>
      <c r="H143" s="74"/>
      <c r="I143" s="63">
        <f>SUM(I145:I148)</f>
        <v>31401.360000000001</v>
      </c>
      <c r="J143" s="64">
        <f>I143/$I$447</f>
        <v>1.5600790478683556E-2</v>
      </c>
      <c r="K143" s="65"/>
      <c r="L143" s="65">
        <f t="shared" si="36"/>
        <v>0</v>
      </c>
      <c r="M143" s="65">
        <f t="shared" si="37"/>
        <v>0</v>
      </c>
      <c r="N143" s="65">
        <f t="shared" si="38"/>
        <v>0</v>
      </c>
      <c r="O143" s="65">
        <f t="shared" si="26"/>
        <v>0</v>
      </c>
      <c r="P143" s="67">
        <f t="shared" si="39"/>
        <v>31401.360000000001</v>
      </c>
      <c r="Q143" s="65"/>
      <c r="R143" s="65"/>
      <c r="S143" s="69">
        <f t="shared" si="40"/>
        <v>0</v>
      </c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XDG143" s="20"/>
      <c r="XDH143" s="20"/>
      <c r="XDI143" s="20"/>
      <c r="XDJ143" s="20"/>
      <c r="XDK143" s="20"/>
      <c r="XDL143" s="20"/>
      <c r="XDM143" s="20"/>
      <c r="XDN143" s="20"/>
      <c r="XDO143" s="20"/>
      <c r="XDP143" s="20"/>
      <c r="XDQ143" s="20"/>
      <c r="XDR143" s="20"/>
      <c r="XDS143" s="20"/>
      <c r="XDT143" s="20"/>
      <c r="XDU143" s="20"/>
      <c r="XDV143" s="20"/>
      <c r="XDW143" s="20"/>
      <c r="XDX143" s="20"/>
      <c r="XDY143" s="20"/>
      <c r="XDZ143" s="20"/>
      <c r="XEA143" s="20"/>
      <c r="XEB143" s="20"/>
      <c r="XEC143" s="20"/>
      <c r="XED143" s="20"/>
      <c r="XEE143" s="20"/>
      <c r="XEF143" s="20"/>
      <c r="XEG143" s="20"/>
      <c r="XEH143" s="20"/>
      <c r="XEI143" s="20"/>
      <c r="XEJ143" s="20"/>
      <c r="XEK143" s="20"/>
      <c r="XEL143" s="20"/>
      <c r="XEM143" s="20"/>
      <c r="XEN143" s="20"/>
      <c r="XEO143" s="20"/>
      <c r="XEP143" s="20"/>
      <c r="XEQ143" s="20"/>
      <c r="XER143" s="20"/>
      <c r="XES143" s="20"/>
      <c r="XET143" s="20"/>
      <c r="XEU143" s="20"/>
      <c r="XEV143" s="20"/>
      <c r="XEW143" s="20"/>
      <c r="XEX143" s="20"/>
      <c r="XEY143" s="20"/>
      <c r="XEZ143" s="20"/>
      <c r="XFA143" s="20"/>
      <c r="XFB143" s="20"/>
      <c r="XFC143" s="20"/>
      <c r="XFD143" s="20"/>
    </row>
    <row r="144" spans="1:36 16335:16384" ht="15.15" customHeight="1">
      <c r="A144" s="52" t="s">
        <v>361</v>
      </c>
      <c r="B144" s="53"/>
      <c r="C144" s="53"/>
      <c r="D144" s="54" t="s">
        <v>324</v>
      </c>
      <c r="E144" s="55"/>
      <c r="F144" s="73"/>
      <c r="G144" s="73"/>
      <c r="H144" s="73"/>
      <c r="I144" s="73"/>
      <c r="J144" s="68"/>
      <c r="K144" s="69"/>
      <c r="L144" s="69">
        <f t="shared" si="36"/>
        <v>0</v>
      </c>
      <c r="M144" s="69">
        <f t="shared" si="37"/>
        <v>0</v>
      </c>
      <c r="N144" s="69">
        <f t="shared" si="38"/>
        <v>0</v>
      </c>
      <c r="O144" s="69">
        <f t="shared" si="26"/>
        <v>0</v>
      </c>
      <c r="P144" s="19">
        <f t="shared" si="39"/>
        <v>0</v>
      </c>
      <c r="Q144" s="69"/>
      <c r="R144" s="69"/>
      <c r="S144" s="69">
        <f t="shared" si="40"/>
        <v>0</v>
      </c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69"/>
      <c r="AJ144" s="69"/>
    </row>
    <row r="145" spans="1:36 16335:16384" ht="50.7" customHeight="1">
      <c r="A145" s="70" t="s">
        <v>362</v>
      </c>
      <c r="B145" s="71" t="s">
        <v>363</v>
      </c>
      <c r="C145" s="71" t="s">
        <v>27</v>
      </c>
      <c r="D145" s="72" t="s">
        <v>364</v>
      </c>
      <c r="E145" s="55" t="s">
        <v>36</v>
      </c>
      <c r="F145" s="73">
        <v>4.24</v>
      </c>
      <c r="G145" s="73">
        <v>8.43</v>
      </c>
      <c r="H145" s="73">
        <f>TRUNC(G145+(G145*$I$4),2)</f>
        <v>10.49</v>
      </c>
      <c r="I145" s="73">
        <f>TRUNC(H145*F145,2)</f>
        <v>44.47</v>
      </c>
      <c r="J145" s="68">
        <f>I145/$I$447</f>
        <v>2.209353838773409E-5</v>
      </c>
      <c r="K145" s="69"/>
      <c r="L145" s="69">
        <f t="shared" si="36"/>
        <v>2.06</v>
      </c>
      <c r="M145" s="69">
        <f t="shared" si="37"/>
        <v>8.7344000000000008</v>
      </c>
      <c r="N145" s="69">
        <f t="shared" si="38"/>
        <v>35.743200000000002</v>
      </c>
      <c r="O145" s="69">
        <f t="shared" si="26"/>
        <v>44.47</v>
      </c>
      <c r="P145" s="19">
        <f t="shared" si="39"/>
        <v>0</v>
      </c>
      <c r="Q145" s="69"/>
      <c r="R145" s="69"/>
      <c r="S145" s="69">
        <f t="shared" si="40"/>
        <v>35.743200000000002</v>
      </c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</row>
    <row r="146" spans="1:36 16335:16384" ht="38.700000000000003" customHeight="1">
      <c r="A146" s="70" t="s">
        <v>365</v>
      </c>
      <c r="B146" s="71" t="s">
        <v>366</v>
      </c>
      <c r="C146" s="71" t="s">
        <v>27</v>
      </c>
      <c r="D146" s="72" t="s">
        <v>367</v>
      </c>
      <c r="E146" s="55" t="s">
        <v>36</v>
      </c>
      <c r="F146" s="73">
        <v>4.24</v>
      </c>
      <c r="G146" s="73">
        <v>32.729999999999997</v>
      </c>
      <c r="H146" s="73">
        <f>TRUNC(G146+(G146*$I$4),2)</f>
        <v>40.75</v>
      </c>
      <c r="I146" s="73">
        <f>TRUNC(H146*F146,2)</f>
        <v>172.78</v>
      </c>
      <c r="J146" s="68">
        <f>I146/$I$447</f>
        <v>8.584037694249373E-5</v>
      </c>
      <c r="K146" s="69"/>
      <c r="L146" s="69">
        <f t="shared" si="36"/>
        <v>8.02</v>
      </c>
      <c r="M146" s="69">
        <f t="shared" si="37"/>
        <v>34.004800000000003</v>
      </c>
      <c r="N146" s="69">
        <f t="shared" si="38"/>
        <v>138.77519999999998</v>
      </c>
      <c r="O146" s="69">
        <f t="shared" si="26"/>
        <v>172.78</v>
      </c>
      <c r="P146" s="19">
        <f t="shared" si="39"/>
        <v>0</v>
      </c>
      <c r="Q146" s="69"/>
      <c r="R146" s="69"/>
      <c r="S146" s="69">
        <f t="shared" si="40"/>
        <v>138.77519999999998</v>
      </c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69"/>
      <c r="AJ146" s="69"/>
    </row>
    <row r="147" spans="1:36 16335:16384" ht="15.15" customHeight="1">
      <c r="A147" s="52" t="s">
        <v>368</v>
      </c>
      <c r="B147" s="71"/>
      <c r="C147" s="71"/>
      <c r="D147" s="77" t="s">
        <v>369</v>
      </c>
      <c r="E147" s="55"/>
      <c r="F147" s="73"/>
      <c r="G147" s="73"/>
      <c r="H147" s="73"/>
      <c r="I147" s="73"/>
      <c r="J147" s="68"/>
      <c r="K147" s="69"/>
      <c r="L147" s="69">
        <f t="shared" si="36"/>
        <v>0</v>
      </c>
      <c r="M147" s="69">
        <f t="shared" si="37"/>
        <v>0</v>
      </c>
      <c r="N147" s="69">
        <f t="shared" si="38"/>
        <v>0</v>
      </c>
      <c r="O147" s="69">
        <f t="shared" si="26"/>
        <v>0</v>
      </c>
      <c r="P147" s="19">
        <f t="shared" si="39"/>
        <v>0</v>
      </c>
      <c r="Q147" s="69"/>
      <c r="R147" s="69"/>
      <c r="S147" s="69">
        <f t="shared" si="40"/>
        <v>0</v>
      </c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</row>
    <row r="148" spans="1:36 16335:16384" ht="38.700000000000003" customHeight="1">
      <c r="A148" s="70" t="s">
        <v>370</v>
      </c>
      <c r="B148" s="71" t="s">
        <v>371</v>
      </c>
      <c r="C148" s="71" t="s">
        <v>27</v>
      </c>
      <c r="D148" s="72" t="s">
        <v>372</v>
      </c>
      <c r="E148" s="55" t="s">
        <v>36</v>
      </c>
      <c r="F148" s="73">
        <v>340.81</v>
      </c>
      <c r="G148" s="73">
        <v>73.489999999999995</v>
      </c>
      <c r="H148" s="73">
        <f>TRUNC(G148+(G148*$I$4),2)</f>
        <v>91.5</v>
      </c>
      <c r="I148" s="73">
        <f>TRUNC(H148*F148,2)</f>
        <v>31184.11</v>
      </c>
      <c r="J148" s="68">
        <f>I148/$I$447</f>
        <v>1.5492856563353329E-2</v>
      </c>
      <c r="K148" s="69"/>
      <c r="L148" s="69">
        <f t="shared" si="36"/>
        <v>18.010000000000002</v>
      </c>
      <c r="M148" s="69">
        <f t="shared" si="37"/>
        <v>6137.9881000000005</v>
      </c>
      <c r="N148" s="69">
        <f t="shared" si="38"/>
        <v>25046.126899999999</v>
      </c>
      <c r="O148" s="69">
        <f t="shared" ref="O148:O211" si="41">TRUNC(N148+M148,2)</f>
        <v>31184.11</v>
      </c>
      <c r="P148" s="19">
        <f t="shared" si="39"/>
        <v>0</v>
      </c>
      <c r="Q148" s="69"/>
      <c r="R148" s="69"/>
      <c r="S148" s="69">
        <f t="shared" si="40"/>
        <v>25046.126899999999</v>
      </c>
      <c r="T148" s="69"/>
      <c r="U148" s="69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69"/>
      <c r="AJ148" s="69"/>
    </row>
    <row r="149" spans="1:36 16335:16384" s="66" customFormat="1" ht="15.15" customHeight="1">
      <c r="A149" s="58">
        <v>12</v>
      </c>
      <c r="B149" s="59"/>
      <c r="C149" s="59"/>
      <c r="D149" s="60" t="s">
        <v>373</v>
      </c>
      <c r="E149" s="61"/>
      <c r="F149" s="74"/>
      <c r="G149" s="74"/>
      <c r="H149" s="74"/>
      <c r="I149" s="63">
        <f>SUM(I151:I160)</f>
        <v>77474.579999999987</v>
      </c>
      <c r="J149" s="64">
        <f>I149/$I$447</f>
        <v>3.8490838931944577E-2</v>
      </c>
      <c r="K149" s="65"/>
      <c r="L149" s="65">
        <f t="shared" si="36"/>
        <v>0</v>
      </c>
      <c r="M149" s="65">
        <f t="shared" si="37"/>
        <v>0</v>
      </c>
      <c r="N149" s="65">
        <f t="shared" si="38"/>
        <v>0</v>
      </c>
      <c r="O149" s="65">
        <f t="shared" si="41"/>
        <v>0</v>
      </c>
      <c r="P149" s="67">
        <f t="shared" si="39"/>
        <v>77474.579999999987</v>
      </c>
      <c r="Q149" s="65"/>
      <c r="R149" s="65"/>
      <c r="S149" s="69">
        <f t="shared" si="40"/>
        <v>0</v>
      </c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XDG149" s="20"/>
      <c r="XDH149" s="20"/>
      <c r="XDI149" s="20"/>
      <c r="XDJ149" s="20"/>
      <c r="XDK149" s="20"/>
      <c r="XDL149" s="20"/>
      <c r="XDM149" s="20"/>
      <c r="XDN149" s="20"/>
      <c r="XDO149" s="20"/>
      <c r="XDP149" s="20"/>
      <c r="XDQ149" s="20"/>
      <c r="XDR149" s="20"/>
      <c r="XDS149" s="20"/>
      <c r="XDT149" s="20"/>
      <c r="XDU149" s="20"/>
      <c r="XDV149" s="20"/>
      <c r="XDW149" s="20"/>
      <c r="XDX149" s="20"/>
      <c r="XDY149" s="20"/>
      <c r="XDZ149" s="20"/>
      <c r="XEA149" s="20"/>
      <c r="XEB149" s="20"/>
      <c r="XEC149" s="20"/>
      <c r="XED149" s="20"/>
      <c r="XEE149" s="20"/>
      <c r="XEF149" s="20"/>
      <c r="XEG149" s="20"/>
      <c r="XEH149" s="20"/>
      <c r="XEI149" s="20"/>
      <c r="XEJ149" s="20"/>
      <c r="XEK149" s="20"/>
      <c r="XEL149" s="20"/>
      <c r="XEM149" s="20"/>
      <c r="XEN149" s="20"/>
      <c r="XEO149" s="20"/>
      <c r="XEP149" s="20"/>
      <c r="XEQ149" s="20"/>
      <c r="XER149" s="20"/>
      <c r="XES149" s="20"/>
      <c r="XET149" s="20"/>
      <c r="XEU149" s="20"/>
      <c r="XEV149" s="20"/>
      <c r="XEW149" s="20"/>
      <c r="XEX149" s="20"/>
      <c r="XEY149" s="20"/>
      <c r="XEZ149" s="20"/>
      <c r="XFA149" s="20"/>
      <c r="XFB149" s="20"/>
      <c r="XFC149" s="20"/>
      <c r="XFD149" s="20"/>
    </row>
    <row r="150" spans="1:36 16335:16384" ht="15.15" customHeight="1">
      <c r="A150" s="52" t="s">
        <v>374</v>
      </c>
      <c r="B150" s="53"/>
      <c r="C150" s="53"/>
      <c r="D150" s="54" t="s">
        <v>375</v>
      </c>
      <c r="E150" s="55"/>
      <c r="F150" s="73"/>
      <c r="G150" s="73"/>
      <c r="H150" s="73"/>
      <c r="I150" s="73"/>
      <c r="J150" s="68"/>
      <c r="K150" s="69"/>
      <c r="L150" s="69">
        <f t="shared" si="36"/>
        <v>0</v>
      </c>
      <c r="M150" s="69">
        <f t="shared" si="37"/>
        <v>0</v>
      </c>
      <c r="N150" s="69">
        <f t="shared" si="38"/>
        <v>0</v>
      </c>
      <c r="O150" s="69">
        <f t="shared" si="41"/>
        <v>0</v>
      </c>
      <c r="P150" s="19">
        <f t="shared" si="39"/>
        <v>0</v>
      </c>
      <c r="Q150" s="69"/>
      <c r="R150" s="69"/>
      <c r="S150" s="69">
        <f t="shared" si="40"/>
        <v>0</v>
      </c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</row>
    <row r="151" spans="1:36 16335:16384" ht="26.7" customHeight="1">
      <c r="A151" s="70" t="s">
        <v>376</v>
      </c>
      <c r="B151" s="71" t="s">
        <v>377</v>
      </c>
      <c r="C151" s="71" t="s">
        <v>27</v>
      </c>
      <c r="D151" s="72" t="s">
        <v>378</v>
      </c>
      <c r="E151" s="55" t="s">
        <v>36</v>
      </c>
      <c r="F151" s="73">
        <v>2078.46</v>
      </c>
      <c r="G151" s="73">
        <v>4.41</v>
      </c>
      <c r="H151" s="73">
        <f t="shared" ref="H151:H157" si="42">TRUNC(G151+(G151*$I$4),2)</f>
        <v>5.49</v>
      </c>
      <c r="I151" s="73">
        <f>TRUNC(H151*F151,2)</f>
        <v>11410.74</v>
      </c>
      <c r="J151" s="68">
        <f>I151/$I$447</f>
        <v>5.6690717837295452E-3</v>
      </c>
      <c r="K151" s="69"/>
      <c r="L151" s="69">
        <f t="shared" si="36"/>
        <v>1.08</v>
      </c>
      <c r="M151" s="69">
        <f t="shared" si="37"/>
        <v>2244.7368000000001</v>
      </c>
      <c r="N151" s="69">
        <f t="shared" si="38"/>
        <v>9166.008600000001</v>
      </c>
      <c r="O151" s="69">
        <f t="shared" si="41"/>
        <v>11410.74</v>
      </c>
      <c r="P151" s="19">
        <f t="shared" si="39"/>
        <v>0</v>
      </c>
      <c r="Q151" s="69"/>
      <c r="R151" s="69"/>
      <c r="S151" s="69">
        <f t="shared" si="40"/>
        <v>9166.008600000001</v>
      </c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</row>
    <row r="152" spans="1:36 16335:16384" ht="26.7" customHeight="1">
      <c r="A152" s="70" t="s">
        <v>379</v>
      </c>
      <c r="B152" s="71" t="s">
        <v>380</v>
      </c>
      <c r="C152" s="71" t="s">
        <v>27</v>
      </c>
      <c r="D152" s="72" t="s">
        <v>381</v>
      </c>
      <c r="E152" s="55" t="s">
        <v>36</v>
      </c>
      <c r="F152" s="73">
        <v>1351.77</v>
      </c>
      <c r="G152" s="73">
        <v>11.84</v>
      </c>
      <c r="H152" s="73">
        <f t="shared" si="42"/>
        <v>14.74</v>
      </c>
      <c r="I152" s="73">
        <f>TRUNC(H152*F152,2)</f>
        <v>19925.080000000002</v>
      </c>
      <c r="J152" s="68">
        <f>I152/$I$447</f>
        <v>9.899157181440809E-3</v>
      </c>
      <c r="K152" s="69"/>
      <c r="L152" s="69">
        <f t="shared" si="36"/>
        <v>2.9</v>
      </c>
      <c r="M152" s="69">
        <f t="shared" si="37"/>
        <v>3920.1329999999998</v>
      </c>
      <c r="N152" s="69">
        <f t="shared" si="38"/>
        <v>16004.9568</v>
      </c>
      <c r="O152" s="69">
        <f t="shared" si="41"/>
        <v>19925.080000000002</v>
      </c>
      <c r="P152" s="19">
        <f t="shared" si="39"/>
        <v>0</v>
      </c>
      <c r="Q152" s="69"/>
      <c r="R152" s="69"/>
      <c r="S152" s="69">
        <f t="shared" si="40"/>
        <v>16004.9568</v>
      </c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69"/>
      <c r="AJ152" s="69"/>
    </row>
    <row r="153" spans="1:36 16335:16384" ht="26.7" customHeight="1">
      <c r="A153" s="70" t="s">
        <v>382</v>
      </c>
      <c r="B153" s="71" t="s">
        <v>383</v>
      </c>
      <c r="C153" s="71" t="s">
        <v>27</v>
      </c>
      <c r="D153" s="72" t="s">
        <v>384</v>
      </c>
      <c r="E153" s="55" t="s">
        <v>36</v>
      </c>
      <c r="F153" s="73">
        <v>1351.77</v>
      </c>
      <c r="G153" s="73">
        <v>9.51</v>
      </c>
      <c r="H153" s="73">
        <f t="shared" si="42"/>
        <v>11.84</v>
      </c>
      <c r="I153" s="73">
        <f>TRUNC(H153*F153,2)</f>
        <v>16004.95</v>
      </c>
      <c r="J153" s="68">
        <f>I153/$I$447</f>
        <v>7.9515623390772373E-3</v>
      </c>
      <c r="K153" s="69"/>
      <c r="L153" s="69">
        <f t="shared" si="36"/>
        <v>2.33</v>
      </c>
      <c r="M153" s="69">
        <f t="shared" si="37"/>
        <v>3149.6241</v>
      </c>
      <c r="N153" s="69">
        <f t="shared" si="38"/>
        <v>12855.332699999999</v>
      </c>
      <c r="O153" s="69">
        <f t="shared" si="41"/>
        <v>16004.95</v>
      </c>
      <c r="P153" s="19">
        <f t="shared" si="39"/>
        <v>0</v>
      </c>
      <c r="Q153" s="69"/>
      <c r="R153" s="69"/>
      <c r="S153" s="69">
        <f t="shared" si="40"/>
        <v>12855.332699999999</v>
      </c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</row>
    <row r="154" spans="1:36 16335:16384" ht="26.7" customHeight="1">
      <c r="A154" s="70" t="s">
        <v>385</v>
      </c>
      <c r="B154" s="71" t="s">
        <v>386</v>
      </c>
      <c r="C154" s="71" t="s">
        <v>27</v>
      </c>
      <c r="D154" s="72" t="s">
        <v>387</v>
      </c>
      <c r="E154" s="55" t="s">
        <v>36</v>
      </c>
      <c r="F154" s="73">
        <v>726.69</v>
      </c>
      <c r="G154" s="73">
        <v>13.9</v>
      </c>
      <c r="H154" s="73">
        <f t="shared" si="42"/>
        <v>17.3</v>
      </c>
      <c r="I154" s="73">
        <f>TRUNC(H154*F154,2)</f>
        <v>12571.73</v>
      </c>
      <c r="J154" s="68">
        <f>I154/$I$447</f>
        <v>6.2458736081679395E-3</v>
      </c>
      <c r="K154" s="69"/>
      <c r="L154" s="69">
        <f t="shared" si="36"/>
        <v>3.4</v>
      </c>
      <c r="M154" s="69">
        <f t="shared" si="37"/>
        <v>2470.7460000000001</v>
      </c>
      <c r="N154" s="69">
        <f t="shared" si="38"/>
        <v>10100.991000000002</v>
      </c>
      <c r="O154" s="69">
        <f t="shared" si="41"/>
        <v>12571.73</v>
      </c>
      <c r="P154" s="19">
        <f t="shared" si="39"/>
        <v>0</v>
      </c>
      <c r="Q154" s="69"/>
      <c r="R154" s="69"/>
      <c r="S154" s="69">
        <f t="shared" si="40"/>
        <v>10100.991000000002</v>
      </c>
      <c r="T154" s="69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</row>
    <row r="155" spans="1:36 16335:16384" ht="15.15" customHeight="1">
      <c r="A155" s="52" t="s">
        <v>388</v>
      </c>
      <c r="B155" s="53"/>
      <c r="C155" s="53"/>
      <c r="D155" s="54" t="s">
        <v>389</v>
      </c>
      <c r="E155" s="55"/>
      <c r="F155" s="73"/>
      <c r="G155" s="73"/>
      <c r="H155" s="73">
        <f t="shared" si="42"/>
        <v>0</v>
      </c>
      <c r="I155" s="73"/>
      <c r="J155" s="68"/>
      <c r="K155" s="69"/>
      <c r="L155" s="69">
        <f t="shared" si="36"/>
        <v>0</v>
      </c>
      <c r="M155" s="69">
        <f t="shared" si="37"/>
        <v>0</v>
      </c>
      <c r="N155" s="69">
        <f t="shared" si="38"/>
        <v>0</v>
      </c>
      <c r="O155" s="69">
        <f t="shared" si="41"/>
        <v>0</v>
      </c>
      <c r="P155" s="19">
        <f t="shared" si="39"/>
        <v>0</v>
      </c>
      <c r="Q155" s="69"/>
      <c r="R155" s="69"/>
      <c r="S155" s="69">
        <f t="shared" si="40"/>
        <v>0</v>
      </c>
      <c r="T155" s="69"/>
      <c r="U155" s="69"/>
      <c r="V155" s="69"/>
      <c r="W155" s="69"/>
      <c r="X155" s="69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69"/>
      <c r="AJ155" s="69"/>
    </row>
    <row r="156" spans="1:36 16335:16384" ht="26.7" customHeight="1">
      <c r="A156" s="70" t="s">
        <v>390</v>
      </c>
      <c r="B156" s="71" t="s">
        <v>391</v>
      </c>
      <c r="C156" s="71" t="s">
        <v>27</v>
      </c>
      <c r="D156" s="72" t="s">
        <v>392</v>
      </c>
      <c r="E156" s="55" t="s">
        <v>36</v>
      </c>
      <c r="F156" s="73">
        <v>340.81</v>
      </c>
      <c r="G156" s="73">
        <v>21.5</v>
      </c>
      <c r="H156" s="73">
        <f t="shared" si="42"/>
        <v>26.77</v>
      </c>
      <c r="I156" s="73">
        <f>TRUNC(H156*F156,2)</f>
        <v>9123.48</v>
      </c>
      <c r="J156" s="68">
        <f>I156/$I$447</f>
        <v>4.5327176885478796E-3</v>
      </c>
      <c r="K156" s="69"/>
      <c r="L156" s="69">
        <f t="shared" si="36"/>
        <v>5.27</v>
      </c>
      <c r="M156" s="69">
        <f t="shared" si="37"/>
        <v>1796.0686999999998</v>
      </c>
      <c r="N156" s="69">
        <f t="shared" si="38"/>
        <v>7327.415</v>
      </c>
      <c r="O156" s="69">
        <f t="shared" si="41"/>
        <v>9123.48</v>
      </c>
      <c r="P156" s="19">
        <f t="shared" si="39"/>
        <v>0</v>
      </c>
      <c r="Q156" s="69"/>
      <c r="R156" s="69"/>
      <c r="S156" s="69">
        <f t="shared" si="40"/>
        <v>7327.415</v>
      </c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69"/>
      <c r="AJ156" s="69"/>
    </row>
    <row r="157" spans="1:36 16335:16384" ht="26.7" customHeight="1">
      <c r="A157" s="70" t="s">
        <v>393</v>
      </c>
      <c r="B157" s="71" t="s">
        <v>394</v>
      </c>
      <c r="C157" s="71" t="s">
        <v>27</v>
      </c>
      <c r="D157" s="72" t="s">
        <v>395</v>
      </c>
      <c r="E157" s="55" t="s">
        <v>36</v>
      </c>
      <c r="F157" s="73">
        <v>340.81</v>
      </c>
      <c r="G157" s="73">
        <v>11.9</v>
      </c>
      <c r="H157" s="73">
        <f t="shared" si="42"/>
        <v>14.81</v>
      </c>
      <c r="I157" s="73">
        <f>TRUNC(H157*F157,2)</f>
        <v>5047.3900000000003</v>
      </c>
      <c r="J157" s="68">
        <f>I157/$I$447</f>
        <v>2.5076389638602468E-3</v>
      </c>
      <c r="K157" s="69"/>
      <c r="L157" s="69">
        <f t="shared" si="36"/>
        <v>2.91</v>
      </c>
      <c r="M157" s="69">
        <f t="shared" si="37"/>
        <v>991.75710000000004</v>
      </c>
      <c r="N157" s="69">
        <f t="shared" si="38"/>
        <v>4055.6390000000001</v>
      </c>
      <c r="O157" s="69">
        <f t="shared" si="41"/>
        <v>5047.3900000000003</v>
      </c>
      <c r="P157" s="19">
        <f t="shared" si="39"/>
        <v>0</v>
      </c>
      <c r="Q157" s="69"/>
      <c r="R157" s="69"/>
      <c r="S157" s="69">
        <f t="shared" si="40"/>
        <v>4055.6390000000001</v>
      </c>
      <c r="T157" s="69"/>
      <c r="U157" s="69"/>
      <c r="V157" s="69"/>
      <c r="W157" s="69"/>
      <c r="X157" s="69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69"/>
      <c r="AJ157" s="69"/>
    </row>
    <row r="158" spans="1:36 16335:16384" ht="15.15" customHeight="1">
      <c r="A158" s="52" t="s">
        <v>396</v>
      </c>
      <c r="B158" s="71"/>
      <c r="C158" s="71"/>
      <c r="D158" s="54" t="s">
        <v>237</v>
      </c>
      <c r="E158" s="55"/>
      <c r="F158" s="73"/>
      <c r="G158" s="73"/>
      <c r="H158" s="73"/>
      <c r="I158" s="73"/>
      <c r="J158" s="68"/>
      <c r="K158" s="69"/>
      <c r="L158" s="69">
        <f t="shared" si="36"/>
        <v>0</v>
      </c>
      <c r="M158" s="69">
        <f t="shared" si="37"/>
        <v>0</v>
      </c>
      <c r="N158" s="69">
        <f t="shared" si="38"/>
        <v>0</v>
      </c>
      <c r="O158" s="69">
        <f t="shared" si="41"/>
        <v>0</v>
      </c>
      <c r="P158" s="19">
        <f t="shared" si="39"/>
        <v>0</v>
      </c>
      <c r="Q158" s="69"/>
      <c r="R158" s="69"/>
      <c r="S158" s="69">
        <f t="shared" si="40"/>
        <v>0</v>
      </c>
      <c r="T158" s="69"/>
      <c r="U158" s="69"/>
      <c r="V158" s="69"/>
      <c r="W158" s="69"/>
      <c r="X158" s="69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69"/>
      <c r="AJ158" s="69"/>
    </row>
    <row r="159" spans="1:36 16335:16384" ht="26.7" customHeight="1">
      <c r="A159" s="70" t="s">
        <v>397</v>
      </c>
      <c r="B159" s="71" t="s">
        <v>398</v>
      </c>
      <c r="C159" s="71" t="s">
        <v>27</v>
      </c>
      <c r="D159" s="72" t="s">
        <v>399</v>
      </c>
      <c r="E159" s="55" t="s">
        <v>36</v>
      </c>
      <c r="F159" s="73">
        <v>59.06</v>
      </c>
      <c r="G159" s="73">
        <v>27.56</v>
      </c>
      <c r="H159" s="73">
        <f>TRUNC(G159+(G159*$I$4),2)</f>
        <v>34.31</v>
      </c>
      <c r="I159" s="73">
        <f>TRUNC(H159*F159,2)</f>
        <v>2026.34</v>
      </c>
      <c r="J159" s="68">
        <f>I159/$I$447</f>
        <v>1.0067240966179693E-3</v>
      </c>
      <c r="K159" s="69"/>
      <c r="L159" s="69">
        <f t="shared" si="36"/>
        <v>6.75</v>
      </c>
      <c r="M159" s="69">
        <f t="shared" si="37"/>
        <v>398.65500000000003</v>
      </c>
      <c r="N159" s="69">
        <f t="shared" si="38"/>
        <v>1627.6936000000001</v>
      </c>
      <c r="O159" s="69">
        <f t="shared" si="41"/>
        <v>2026.34</v>
      </c>
      <c r="P159" s="19">
        <f t="shared" si="39"/>
        <v>0</v>
      </c>
      <c r="Q159" s="69"/>
      <c r="R159" s="69"/>
      <c r="S159" s="69">
        <f t="shared" si="40"/>
        <v>1627.6936000000001</v>
      </c>
      <c r="T159" s="69"/>
      <c r="U159" s="69"/>
      <c r="V159" s="69"/>
      <c r="W159" s="69"/>
      <c r="X159" s="69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69"/>
      <c r="AJ159" s="69"/>
    </row>
    <row r="160" spans="1:36 16335:16384" ht="38.700000000000003" customHeight="1">
      <c r="A160" s="70" t="s">
        <v>400</v>
      </c>
      <c r="B160" s="71" t="s">
        <v>401</v>
      </c>
      <c r="C160" s="71" t="s">
        <v>27</v>
      </c>
      <c r="D160" s="72" t="s">
        <v>402</v>
      </c>
      <c r="E160" s="55" t="s">
        <v>36</v>
      </c>
      <c r="F160" s="73">
        <v>59.06</v>
      </c>
      <c r="G160" s="73">
        <v>18.559999999999999</v>
      </c>
      <c r="H160" s="73">
        <f>TRUNC(G160+(G160*$I$4),2)</f>
        <v>23.11</v>
      </c>
      <c r="I160" s="73">
        <f>TRUNC(H160*F160,2)</f>
        <v>1364.87</v>
      </c>
      <c r="J160" s="68">
        <f>I160/$I$447</f>
        <v>6.7809327050295982E-4</v>
      </c>
      <c r="K160" s="69"/>
      <c r="L160" s="69">
        <f t="shared" si="36"/>
        <v>4.55</v>
      </c>
      <c r="M160" s="69">
        <f t="shared" si="37"/>
        <v>268.72300000000001</v>
      </c>
      <c r="N160" s="69">
        <f t="shared" si="38"/>
        <v>1096.1535999999999</v>
      </c>
      <c r="O160" s="69">
        <f t="shared" si="41"/>
        <v>1364.87</v>
      </c>
      <c r="P160" s="19">
        <f t="shared" si="39"/>
        <v>0</v>
      </c>
      <c r="Q160" s="69"/>
      <c r="R160" s="69"/>
      <c r="S160" s="69">
        <f t="shared" si="40"/>
        <v>1096.1535999999999</v>
      </c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</row>
    <row r="161" spans="1:36 16335:16384" s="66" customFormat="1" ht="15.15" customHeight="1">
      <c r="A161" s="58">
        <v>13</v>
      </c>
      <c r="B161" s="59"/>
      <c r="C161" s="59"/>
      <c r="D161" s="60" t="s">
        <v>403</v>
      </c>
      <c r="E161" s="61"/>
      <c r="F161" s="74"/>
      <c r="G161" s="74"/>
      <c r="H161" s="74"/>
      <c r="I161" s="63">
        <f>SUM(I162)</f>
        <v>11102.76</v>
      </c>
      <c r="J161" s="64">
        <f>I161/$I$447</f>
        <v>5.5160614857161809E-3</v>
      </c>
      <c r="K161" s="65"/>
      <c r="L161" s="65">
        <f t="shared" si="36"/>
        <v>0</v>
      </c>
      <c r="M161" s="65">
        <f t="shared" si="37"/>
        <v>0</v>
      </c>
      <c r="N161" s="65">
        <f t="shared" si="38"/>
        <v>0</v>
      </c>
      <c r="O161" s="65">
        <f t="shared" si="41"/>
        <v>0</v>
      </c>
      <c r="P161" s="67">
        <f t="shared" si="39"/>
        <v>11102.76</v>
      </c>
      <c r="Q161" s="65"/>
      <c r="R161" s="65"/>
      <c r="S161" s="69">
        <f t="shared" si="40"/>
        <v>0</v>
      </c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XDG161" s="20"/>
      <c r="XDH161" s="20"/>
      <c r="XDI161" s="20"/>
      <c r="XDJ161" s="20"/>
      <c r="XDK161" s="20"/>
      <c r="XDL161" s="20"/>
      <c r="XDM161" s="20"/>
      <c r="XDN161" s="20"/>
      <c r="XDO161" s="20"/>
      <c r="XDP161" s="20"/>
      <c r="XDQ161" s="20"/>
      <c r="XDR161" s="20"/>
      <c r="XDS161" s="20"/>
      <c r="XDT161" s="20"/>
      <c r="XDU161" s="20"/>
      <c r="XDV161" s="20"/>
      <c r="XDW161" s="20"/>
      <c r="XDX161" s="20"/>
      <c r="XDY161" s="20"/>
      <c r="XDZ161" s="20"/>
      <c r="XEA161" s="20"/>
      <c r="XEB161" s="20"/>
      <c r="XEC161" s="20"/>
      <c r="XED161" s="20"/>
      <c r="XEE161" s="20"/>
      <c r="XEF161" s="20"/>
      <c r="XEG161" s="20"/>
      <c r="XEH161" s="20"/>
      <c r="XEI161" s="20"/>
      <c r="XEJ161" s="20"/>
      <c r="XEK161" s="20"/>
      <c r="XEL161" s="20"/>
      <c r="XEM161" s="20"/>
      <c r="XEN161" s="20"/>
      <c r="XEO161" s="20"/>
      <c r="XEP161" s="20"/>
      <c r="XEQ161" s="20"/>
      <c r="XER161" s="20"/>
      <c r="XES161" s="20"/>
      <c r="XET161" s="20"/>
      <c r="XEU161" s="20"/>
      <c r="XEV161" s="20"/>
      <c r="XEW161" s="20"/>
      <c r="XEX161" s="20"/>
      <c r="XEY161" s="20"/>
      <c r="XEZ161" s="20"/>
      <c r="XFA161" s="20"/>
      <c r="XFB161" s="20"/>
      <c r="XFC161" s="20"/>
      <c r="XFD161" s="20"/>
    </row>
    <row r="162" spans="1:36 16335:16384" ht="15.15" customHeight="1">
      <c r="A162" s="70" t="s">
        <v>404</v>
      </c>
      <c r="B162" s="71" t="s">
        <v>405</v>
      </c>
      <c r="C162" s="71" t="s">
        <v>176</v>
      </c>
      <c r="D162" s="72" t="s">
        <v>406</v>
      </c>
      <c r="E162" s="55" t="s">
        <v>36</v>
      </c>
      <c r="F162" s="73">
        <v>13.42</v>
      </c>
      <c r="G162" s="73">
        <v>664.43</v>
      </c>
      <c r="H162" s="73">
        <f>TRUNC(G162+(G162*$I$4),2)</f>
        <v>827.33</v>
      </c>
      <c r="I162" s="73">
        <f>TRUNC(H162*F162,2)</f>
        <v>11102.76</v>
      </c>
      <c r="J162" s="68">
        <f>I162/$I$447</f>
        <v>5.5160614857161809E-3</v>
      </c>
      <c r="K162" s="69"/>
      <c r="L162" s="69">
        <f t="shared" si="36"/>
        <v>162.9</v>
      </c>
      <c r="M162" s="69">
        <f t="shared" si="37"/>
        <v>2186.1179999999999</v>
      </c>
      <c r="N162" s="69">
        <f t="shared" si="38"/>
        <v>8916.650599999999</v>
      </c>
      <c r="O162" s="69">
        <f t="shared" si="41"/>
        <v>11102.76</v>
      </c>
      <c r="P162" s="19">
        <f t="shared" si="39"/>
        <v>0</v>
      </c>
      <c r="Q162" s="69"/>
      <c r="R162" s="69"/>
      <c r="S162" s="69">
        <f t="shared" si="40"/>
        <v>8916.650599999999</v>
      </c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</row>
    <row r="163" spans="1:36 16335:16384" s="66" customFormat="1" ht="15.15" customHeight="1">
      <c r="A163" s="58">
        <v>14</v>
      </c>
      <c r="B163" s="59"/>
      <c r="C163" s="59"/>
      <c r="D163" s="60" t="s">
        <v>407</v>
      </c>
      <c r="E163" s="61"/>
      <c r="F163" s="74"/>
      <c r="G163" s="74"/>
      <c r="H163" s="74"/>
      <c r="I163" s="63">
        <f>SUM(I165:I188)</f>
        <v>60966.19999999999</v>
      </c>
      <c r="J163" s="64">
        <f>I163/$I$447</f>
        <v>3.0289163032477487E-2</v>
      </c>
      <c r="K163" s="65"/>
      <c r="L163" s="65">
        <f t="shared" si="36"/>
        <v>0</v>
      </c>
      <c r="M163" s="65">
        <f t="shared" si="37"/>
        <v>0</v>
      </c>
      <c r="N163" s="65">
        <f t="shared" si="38"/>
        <v>0</v>
      </c>
      <c r="O163" s="65">
        <f t="shared" si="41"/>
        <v>0</v>
      </c>
      <c r="P163" s="67">
        <f t="shared" si="39"/>
        <v>60966.19999999999</v>
      </c>
      <c r="Q163" s="65"/>
      <c r="R163" s="65"/>
      <c r="S163" s="69">
        <f t="shared" si="40"/>
        <v>0</v>
      </c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XDG163" s="20"/>
      <c r="XDH163" s="20"/>
      <c r="XDI163" s="20"/>
      <c r="XDJ163" s="20"/>
      <c r="XDK163" s="20"/>
      <c r="XDL163" s="20"/>
      <c r="XDM163" s="20"/>
      <c r="XDN163" s="20"/>
      <c r="XDO163" s="20"/>
      <c r="XDP163" s="20"/>
      <c r="XDQ163" s="20"/>
      <c r="XDR163" s="20"/>
      <c r="XDS163" s="20"/>
      <c r="XDT163" s="20"/>
      <c r="XDU163" s="20"/>
      <c r="XDV163" s="20"/>
      <c r="XDW163" s="20"/>
      <c r="XDX163" s="20"/>
      <c r="XDY163" s="20"/>
      <c r="XDZ163" s="20"/>
      <c r="XEA163" s="20"/>
      <c r="XEB163" s="20"/>
      <c r="XEC163" s="20"/>
      <c r="XED163" s="20"/>
      <c r="XEE163" s="20"/>
      <c r="XEF163" s="20"/>
      <c r="XEG163" s="20"/>
      <c r="XEH163" s="20"/>
      <c r="XEI163" s="20"/>
      <c r="XEJ163" s="20"/>
      <c r="XEK163" s="20"/>
      <c r="XEL163" s="20"/>
      <c r="XEM163" s="20"/>
      <c r="XEN163" s="20"/>
      <c r="XEO163" s="20"/>
      <c r="XEP163" s="20"/>
      <c r="XEQ163" s="20"/>
      <c r="XER163" s="20"/>
      <c r="XES163" s="20"/>
      <c r="XET163" s="20"/>
      <c r="XEU163" s="20"/>
      <c r="XEV163" s="20"/>
      <c r="XEW163" s="20"/>
      <c r="XEX163" s="20"/>
      <c r="XEY163" s="20"/>
      <c r="XEZ163" s="20"/>
      <c r="XFA163" s="20"/>
      <c r="XFB163" s="20"/>
      <c r="XFC163" s="20"/>
      <c r="XFD163" s="20"/>
    </row>
    <row r="164" spans="1:36 16335:16384" ht="15.15" customHeight="1">
      <c r="A164" s="52" t="s">
        <v>408</v>
      </c>
      <c r="B164" s="53"/>
      <c r="C164" s="53"/>
      <c r="D164" s="54" t="s">
        <v>409</v>
      </c>
      <c r="E164" s="55"/>
      <c r="F164" s="73"/>
      <c r="G164" s="73"/>
      <c r="H164" s="73"/>
      <c r="I164" s="73"/>
      <c r="J164" s="68"/>
      <c r="K164" s="69"/>
      <c r="L164" s="69">
        <f t="shared" si="36"/>
        <v>0</v>
      </c>
      <c r="M164" s="69">
        <f t="shared" si="37"/>
        <v>0</v>
      </c>
      <c r="N164" s="69">
        <f t="shared" si="38"/>
        <v>0</v>
      </c>
      <c r="O164" s="69">
        <f t="shared" si="41"/>
        <v>0</v>
      </c>
      <c r="P164" s="19">
        <f t="shared" si="39"/>
        <v>0</v>
      </c>
      <c r="Q164" s="69"/>
      <c r="R164" s="69"/>
      <c r="S164" s="69">
        <f t="shared" si="40"/>
        <v>0</v>
      </c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69"/>
      <c r="AJ164" s="69"/>
    </row>
    <row r="165" spans="1:36 16335:16384" ht="26.7" customHeight="1">
      <c r="A165" s="70" t="s">
        <v>410</v>
      </c>
      <c r="B165" s="71" t="s">
        <v>411</v>
      </c>
      <c r="C165" s="71" t="s">
        <v>27</v>
      </c>
      <c r="D165" s="72" t="s">
        <v>412</v>
      </c>
      <c r="E165" s="55" t="s">
        <v>29</v>
      </c>
      <c r="F165" s="73">
        <v>2</v>
      </c>
      <c r="G165" s="73">
        <v>100.77</v>
      </c>
      <c r="H165" s="73">
        <f>TRUNC(G165+(G165*$I$4),2)</f>
        <v>125.47</v>
      </c>
      <c r="I165" s="73">
        <f>TRUNC(H165*F165,2)</f>
        <v>250.94</v>
      </c>
      <c r="J165" s="68">
        <f>I165/$I$447</f>
        <v>1.2467174551423414E-4</v>
      </c>
      <c r="K165" s="69"/>
      <c r="L165" s="69">
        <f t="shared" si="36"/>
        <v>24.7</v>
      </c>
      <c r="M165" s="69">
        <f t="shared" si="37"/>
        <v>49.4</v>
      </c>
      <c r="N165" s="69">
        <f t="shared" si="38"/>
        <v>201.54</v>
      </c>
      <c r="O165" s="69">
        <f t="shared" si="41"/>
        <v>250.94</v>
      </c>
      <c r="P165" s="19">
        <f t="shared" si="39"/>
        <v>0</v>
      </c>
      <c r="Q165" s="69"/>
      <c r="R165" s="69"/>
      <c r="S165" s="69">
        <f t="shared" si="40"/>
        <v>201.54</v>
      </c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</row>
    <row r="166" spans="1:36 16335:16384" ht="15.15" customHeight="1">
      <c r="A166" s="52" t="s">
        <v>413</v>
      </c>
      <c r="B166" s="53"/>
      <c r="C166" s="53"/>
      <c r="D166" s="54" t="s">
        <v>414</v>
      </c>
      <c r="E166" s="55"/>
      <c r="F166" s="73"/>
      <c r="G166" s="73"/>
      <c r="H166" s="73"/>
      <c r="I166" s="73"/>
      <c r="J166" s="68"/>
      <c r="K166" s="69"/>
      <c r="L166" s="69">
        <f t="shared" si="36"/>
        <v>0</v>
      </c>
      <c r="M166" s="69">
        <f t="shared" si="37"/>
        <v>0</v>
      </c>
      <c r="N166" s="69">
        <f t="shared" si="38"/>
        <v>0</v>
      </c>
      <c r="O166" s="69">
        <f t="shared" si="41"/>
        <v>0</v>
      </c>
      <c r="P166" s="19">
        <f t="shared" si="39"/>
        <v>0</v>
      </c>
      <c r="Q166" s="69"/>
      <c r="R166" s="69"/>
      <c r="S166" s="69">
        <f t="shared" si="40"/>
        <v>0</v>
      </c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</row>
    <row r="167" spans="1:36 16335:16384" ht="50.7" customHeight="1">
      <c r="A167" s="70" t="s">
        <v>415</v>
      </c>
      <c r="B167" s="71" t="s">
        <v>416</v>
      </c>
      <c r="C167" s="71" t="s">
        <v>27</v>
      </c>
      <c r="D167" s="72" t="s">
        <v>417</v>
      </c>
      <c r="E167" s="55" t="s">
        <v>29</v>
      </c>
      <c r="F167" s="73">
        <v>6</v>
      </c>
      <c r="G167" s="73">
        <v>561.75</v>
      </c>
      <c r="H167" s="73">
        <f t="shared" ref="H167:H173" si="43">TRUNC(G167+(G167*$I$4),2)</f>
        <v>699.48</v>
      </c>
      <c r="I167" s="73">
        <f t="shared" ref="I167:I173" si="44">TRUNC(H167*F167,2)</f>
        <v>4196.88</v>
      </c>
      <c r="J167" s="68">
        <f t="shared" ref="J167:J173" si="45">I167/$I$447</f>
        <v>2.0850894847922971E-3</v>
      </c>
      <c r="K167" s="69"/>
      <c r="L167" s="69">
        <f t="shared" si="36"/>
        <v>137.72999999999999</v>
      </c>
      <c r="M167" s="69">
        <f t="shared" si="37"/>
        <v>826.37999999999988</v>
      </c>
      <c r="N167" s="69">
        <f t="shared" si="38"/>
        <v>3370.5</v>
      </c>
      <c r="O167" s="69">
        <f t="shared" si="41"/>
        <v>4196.88</v>
      </c>
      <c r="P167" s="19">
        <f t="shared" si="39"/>
        <v>0</v>
      </c>
      <c r="Q167" s="69"/>
      <c r="R167" s="69"/>
      <c r="S167" s="69">
        <f t="shared" si="40"/>
        <v>3370.5</v>
      </c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</row>
    <row r="168" spans="1:36 16335:16384" ht="26.7" customHeight="1">
      <c r="A168" s="70" t="s">
        <v>418</v>
      </c>
      <c r="B168" s="71" t="s">
        <v>419</v>
      </c>
      <c r="C168" s="71" t="s">
        <v>253</v>
      </c>
      <c r="D168" s="72" t="s">
        <v>420</v>
      </c>
      <c r="E168" s="55" t="s">
        <v>29</v>
      </c>
      <c r="F168" s="73">
        <v>1</v>
      </c>
      <c r="G168" s="73">
        <v>1031.0999999999999</v>
      </c>
      <c r="H168" s="73">
        <f t="shared" si="43"/>
        <v>1283.9100000000001</v>
      </c>
      <c r="I168" s="73">
        <f t="shared" si="44"/>
        <v>1283.9100000000001</v>
      </c>
      <c r="J168" s="68">
        <f t="shared" si="45"/>
        <v>6.3787080889129023E-4</v>
      </c>
      <c r="K168" s="69"/>
      <c r="L168" s="69">
        <f t="shared" si="36"/>
        <v>252.81</v>
      </c>
      <c r="M168" s="69">
        <f t="shared" si="37"/>
        <v>252.81</v>
      </c>
      <c r="N168" s="69">
        <f t="shared" si="38"/>
        <v>1031.0999999999999</v>
      </c>
      <c r="O168" s="69">
        <f t="shared" si="41"/>
        <v>1283.9100000000001</v>
      </c>
      <c r="P168" s="19">
        <f t="shared" si="39"/>
        <v>0</v>
      </c>
      <c r="Q168" s="69"/>
      <c r="R168" s="69"/>
      <c r="S168" s="69">
        <f t="shared" si="40"/>
        <v>1031.0999999999999</v>
      </c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  <c r="AJ168" s="69"/>
    </row>
    <row r="169" spans="1:36 16335:16384" ht="62.85" customHeight="1">
      <c r="A169" s="70" t="s">
        <v>421</v>
      </c>
      <c r="B169" s="71" t="s">
        <v>422</v>
      </c>
      <c r="C169" s="71" t="s">
        <v>27</v>
      </c>
      <c r="D169" s="72" t="s">
        <v>423</v>
      </c>
      <c r="E169" s="55" t="s">
        <v>29</v>
      </c>
      <c r="F169" s="73">
        <v>13</v>
      </c>
      <c r="G169" s="73">
        <v>439.58</v>
      </c>
      <c r="H169" s="73">
        <f t="shared" si="43"/>
        <v>547.35</v>
      </c>
      <c r="I169" s="73">
        <f t="shared" si="44"/>
        <v>7115.55</v>
      </c>
      <c r="J169" s="68">
        <f t="shared" si="45"/>
        <v>3.5351400286674456E-3</v>
      </c>
      <c r="K169" s="69"/>
      <c r="L169" s="69">
        <f t="shared" si="36"/>
        <v>107.77</v>
      </c>
      <c r="M169" s="69">
        <f t="shared" si="37"/>
        <v>1401.01</v>
      </c>
      <c r="N169" s="69">
        <f t="shared" si="38"/>
        <v>5714.54</v>
      </c>
      <c r="O169" s="69">
        <f t="shared" si="41"/>
        <v>7115.55</v>
      </c>
      <c r="P169" s="19">
        <f t="shared" si="39"/>
        <v>0</v>
      </c>
      <c r="Q169" s="69"/>
      <c r="R169" s="69"/>
      <c r="S169" s="69">
        <f t="shared" si="40"/>
        <v>5714.54</v>
      </c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</row>
    <row r="170" spans="1:36 16335:16384" ht="62.85" customHeight="1">
      <c r="A170" s="70" t="s">
        <v>424</v>
      </c>
      <c r="B170" s="71" t="s">
        <v>425</v>
      </c>
      <c r="C170" s="71" t="s">
        <v>27</v>
      </c>
      <c r="D170" s="72" t="s">
        <v>426</v>
      </c>
      <c r="E170" s="55" t="s">
        <v>29</v>
      </c>
      <c r="F170" s="73">
        <v>1</v>
      </c>
      <c r="G170" s="73">
        <v>935.72</v>
      </c>
      <c r="H170" s="73">
        <f t="shared" si="43"/>
        <v>1165.1400000000001</v>
      </c>
      <c r="I170" s="73">
        <f t="shared" si="44"/>
        <v>1165.1400000000001</v>
      </c>
      <c r="J170" s="68">
        <f t="shared" si="45"/>
        <v>5.788636230511468E-4</v>
      </c>
      <c r="K170" s="69"/>
      <c r="L170" s="69">
        <f t="shared" si="36"/>
        <v>229.42</v>
      </c>
      <c r="M170" s="69">
        <f t="shared" si="37"/>
        <v>229.42</v>
      </c>
      <c r="N170" s="69">
        <f t="shared" si="38"/>
        <v>935.72</v>
      </c>
      <c r="O170" s="69">
        <f t="shared" si="41"/>
        <v>1165.1400000000001</v>
      </c>
      <c r="P170" s="19">
        <f t="shared" si="39"/>
        <v>0</v>
      </c>
      <c r="Q170" s="69"/>
      <c r="R170" s="69"/>
      <c r="S170" s="69">
        <f t="shared" si="40"/>
        <v>935.72</v>
      </c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</row>
    <row r="171" spans="1:36 16335:16384" ht="38.700000000000003" customHeight="1">
      <c r="A171" s="70" t="s">
        <v>427</v>
      </c>
      <c r="B171" s="71" t="s">
        <v>428</v>
      </c>
      <c r="C171" s="71" t="s">
        <v>429</v>
      </c>
      <c r="D171" s="72" t="s">
        <v>430</v>
      </c>
      <c r="E171" s="55" t="s">
        <v>14</v>
      </c>
      <c r="F171" s="73">
        <v>1</v>
      </c>
      <c r="G171" s="73">
        <v>553.70000000000005</v>
      </c>
      <c r="H171" s="73">
        <f t="shared" si="43"/>
        <v>689.46</v>
      </c>
      <c r="I171" s="73">
        <f t="shared" si="44"/>
        <v>689.46</v>
      </c>
      <c r="J171" s="68">
        <f t="shared" si="45"/>
        <v>3.4253678832487397E-4</v>
      </c>
      <c r="K171" s="69"/>
      <c r="L171" s="69">
        <f t="shared" si="36"/>
        <v>135.76</v>
      </c>
      <c r="M171" s="69">
        <f t="shared" si="37"/>
        <v>135.76</v>
      </c>
      <c r="N171" s="69">
        <f t="shared" si="38"/>
        <v>553.70000000000005</v>
      </c>
      <c r="O171" s="69">
        <f t="shared" si="41"/>
        <v>689.46</v>
      </c>
      <c r="P171" s="19">
        <f t="shared" si="39"/>
        <v>0</v>
      </c>
      <c r="Q171" s="69"/>
      <c r="R171" s="69"/>
      <c r="S171" s="69">
        <f t="shared" si="40"/>
        <v>553.70000000000005</v>
      </c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</row>
    <row r="172" spans="1:36 16335:16384" ht="38.700000000000003" customHeight="1">
      <c r="A172" s="70" t="s">
        <v>431</v>
      </c>
      <c r="B172" s="71" t="s">
        <v>432</v>
      </c>
      <c r="C172" s="71" t="s">
        <v>27</v>
      </c>
      <c r="D172" s="72" t="s">
        <v>433</v>
      </c>
      <c r="E172" s="55" t="s">
        <v>29</v>
      </c>
      <c r="F172" s="73">
        <v>3</v>
      </c>
      <c r="G172" s="73">
        <v>148.66</v>
      </c>
      <c r="H172" s="73">
        <f t="shared" si="43"/>
        <v>185.1</v>
      </c>
      <c r="I172" s="73">
        <f t="shared" si="44"/>
        <v>555.29999999999995</v>
      </c>
      <c r="J172" s="68">
        <f t="shared" si="45"/>
        <v>2.7588355895454778E-4</v>
      </c>
      <c r="K172" s="69"/>
      <c r="L172" s="69">
        <f t="shared" si="36"/>
        <v>36.44</v>
      </c>
      <c r="M172" s="69">
        <f t="shared" si="37"/>
        <v>109.32</v>
      </c>
      <c r="N172" s="69">
        <f t="shared" si="38"/>
        <v>445.98</v>
      </c>
      <c r="O172" s="69">
        <f t="shared" si="41"/>
        <v>555.29999999999995</v>
      </c>
      <c r="P172" s="19">
        <f t="shared" si="39"/>
        <v>0</v>
      </c>
      <c r="Q172" s="69"/>
      <c r="R172" s="69"/>
      <c r="S172" s="69">
        <f t="shared" si="40"/>
        <v>445.98</v>
      </c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</row>
    <row r="173" spans="1:36 16335:16384" ht="15.15" customHeight="1">
      <c r="A173" s="70" t="s">
        <v>434</v>
      </c>
      <c r="B173" s="71" t="s">
        <v>435</v>
      </c>
      <c r="C173" s="71" t="s">
        <v>253</v>
      </c>
      <c r="D173" s="72" t="s">
        <v>436</v>
      </c>
      <c r="E173" s="55" t="s">
        <v>29</v>
      </c>
      <c r="F173" s="73">
        <v>6</v>
      </c>
      <c r="G173" s="73">
        <v>124.16</v>
      </c>
      <c r="H173" s="73">
        <f t="shared" si="43"/>
        <v>154.6</v>
      </c>
      <c r="I173" s="73">
        <f t="shared" si="44"/>
        <v>927.6</v>
      </c>
      <c r="J173" s="68">
        <f t="shared" si="45"/>
        <v>4.6084925137085994E-4</v>
      </c>
      <c r="K173" s="69"/>
      <c r="L173" s="69">
        <f t="shared" si="36"/>
        <v>30.44</v>
      </c>
      <c r="M173" s="69">
        <f t="shared" si="37"/>
        <v>182.64000000000001</v>
      </c>
      <c r="N173" s="69">
        <f t="shared" si="38"/>
        <v>744.96</v>
      </c>
      <c r="O173" s="69">
        <f t="shared" si="41"/>
        <v>927.6</v>
      </c>
      <c r="P173" s="19">
        <f t="shared" si="39"/>
        <v>0</v>
      </c>
      <c r="Q173" s="69"/>
      <c r="R173" s="69"/>
      <c r="S173" s="69">
        <f t="shared" si="40"/>
        <v>744.96</v>
      </c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</row>
    <row r="174" spans="1:36 16335:16384" ht="15.15" customHeight="1">
      <c r="A174" s="52" t="s">
        <v>437</v>
      </c>
      <c r="B174" s="53"/>
      <c r="C174" s="53"/>
      <c r="D174" s="54" t="s">
        <v>438</v>
      </c>
      <c r="E174" s="55"/>
      <c r="F174" s="73"/>
      <c r="G174" s="73"/>
      <c r="H174" s="73"/>
      <c r="I174" s="73"/>
      <c r="J174" s="68"/>
      <c r="K174" s="69"/>
      <c r="L174" s="69">
        <f t="shared" si="36"/>
        <v>0</v>
      </c>
      <c r="M174" s="69">
        <f t="shared" si="37"/>
        <v>0</v>
      </c>
      <c r="N174" s="69">
        <f t="shared" si="38"/>
        <v>0</v>
      </c>
      <c r="O174" s="69">
        <f t="shared" si="41"/>
        <v>0</v>
      </c>
      <c r="P174" s="19">
        <f t="shared" si="39"/>
        <v>0</v>
      </c>
      <c r="Q174" s="69"/>
      <c r="R174" s="69"/>
      <c r="S174" s="69">
        <f t="shared" si="40"/>
        <v>0</v>
      </c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69"/>
      <c r="AJ174" s="69"/>
      <c r="XDG174" s="34"/>
      <c r="XDH174" s="34"/>
      <c r="XDI174" s="34"/>
      <c r="XDJ174" s="34"/>
      <c r="XDK174" s="34"/>
      <c r="XDL174" s="34"/>
      <c r="XDM174" s="34"/>
      <c r="XDN174" s="34"/>
      <c r="XDO174" s="34"/>
      <c r="XDP174" s="34"/>
      <c r="XDQ174" s="34"/>
      <c r="XDR174" s="34"/>
      <c r="XDS174" s="34"/>
      <c r="XDT174" s="34"/>
      <c r="XDU174" s="34"/>
      <c r="XDV174" s="34"/>
      <c r="XDW174" s="34"/>
      <c r="XDX174" s="34"/>
      <c r="XDY174" s="34"/>
      <c r="XDZ174" s="34"/>
      <c r="XEA174" s="34"/>
      <c r="XEB174" s="34"/>
      <c r="XEC174" s="34"/>
      <c r="XED174" s="34"/>
      <c r="XEE174" s="34"/>
      <c r="XEF174" s="34"/>
      <c r="XEG174" s="34"/>
      <c r="XEH174" s="34"/>
      <c r="XEI174" s="34"/>
      <c r="XEJ174" s="34"/>
      <c r="XEK174" s="34"/>
      <c r="XEL174" s="34"/>
      <c r="XEM174" s="34"/>
      <c r="XEN174" s="34"/>
      <c r="XEO174" s="34"/>
      <c r="XEP174" s="34"/>
      <c r="XEQ174" s="34"/>
      <c r="XER174" s="34"/>
      <c r="XES174" s="34"/>
      <c r="XET174" s="34"/>
      <c r="XEU174" s="34"/>
      <c r="XEV174" s="34"/>
      <c r="XEW174" s="34"/>
      <c r="XEX174" s="34"/>
      <c r="XEY174" s="34"/>
      <c r="XEZ174" s="34"/>
      <c r="XFA174" s="34"/>
      <c r="XFB174" s="34"/>
      <c r="XFC174" s="34"/>
      <c r="XFD174" s="34"/>
    </row>
    <row r="175" spans="1:36 16335:16384" ht="26.7" customHeight="1">
      <c r="A175" s="70" t="s">
        <v>439</v>
      </c>
      <c r="B175" s="71" t="s">
        <v>440</v>
      </c>
      <c r="C175" s="71" t="s">
        <v>253</v>
      </c>
      <c r="D175" s="72" t="s">
        <v>441</v>
      </c>
      <c r="E175" s="55" t="s">
        <v>36</v>
      </c>
      <c r="F175" s="73">
        <v>7.14</v>
      </c>
      <c r="G175" s="73">
        <v>1394.27</v>
      </c>
      <c r="H175" s="73">
        <f t="shared" ref="H175:H188" si="46">TRUNC(G175+(G175*$I$4),2)</f>
        <v>1736.12</v>
      </c>
      <c r="I175" s="73">
        <f t="shared" ref="I175:I188" si="47">TRUNC(H175*F175,2)</f>
        <v>12395.89</v>
      </c>
      <c r="J175" s="68">
        <f t="shared" ref="J175:J189" si="48">I175/$I$447</f>
        <v>6.15851296526038E-3</v>
      </c>
      <c r="K175" s="69"/>
      <c r="L175" s="69">
        <f t="shared" si="36"/>
        <v>341.85</v>
      </c>
      <c r="M175" s="69">
        <f t="shared" si="37"/>
        <v>2440.8090000000002</v>
      </c>
      <c r="N175" s="69">
        <f t="shared" si="38"/>
        <v>9955.0877999999993</v>
      </c>
      <c r="O175" s="69">
        <f t="shared" si="41"/>
        <v>12395.89</v>
      </c>
      <c r="P175" s="19">
        <f t="shared" si="39"/>
        <v>0</v>
      </c>
      <c r="Q175" s="69"/>
      <c r="R175" s="69"/>
      <c r="S175" s="69">
        <f t="shared" si="40"/>
        <v>9955.0877999999993</v>
      </c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</row>
    <row r="176" spans="1:36 16335:16384" ht="38.700000000000003" customHeight="1">
      <c r="A176" s="70" t="s">
        <v>442</v>
      </c>
      <c r="B176" s="71" t="s">
        <v>443</v>
      </c>
      <c r="C176" s="71" t="s">
        <v>176</v>
      </c>
      <c r="D176" s="72" t="s">
        <v>444</v>
      </c>
      <c r="E176" s="55" t="s">
        <v>29</v>
      </c>
      <c r="F176" s="73">
        <v>1</v>
      </c>
      <c r="G176" s="73">
        <v>2408.48</v>
      </c>
      <c r="H176" s="73">
        <f t="shared" si="46"/>
        <v>2999</v>
      </c>
      <c r="I176" s="73">
        <f t="shared" si="47"/>
        <v>2999</v>
      </c>
      <c r="J176" s="68">
        <f t="shared" si="48"/>
        <v>1.4899600095528342E-3</v>
      </c>
      <c r="K176" s="69"/>
      <c r="L176" s="69">
        <f t="shared" si="36"/>
        <v>590.52</v>
      </c>
      <c r="M176" s="69">
        <f t="shared" si="37"/>
        <v>590.52</v>
      </c>
      <c r="N176" s="69">
        <f t="shared" si="38"/>
        <v>2408.48</v>
      </c>
      <c r="O176" s="69">
        <f t="shared" si="41"/>
        <v>2999</v>
      </c>
      <c r="P176" s="19">
        <f t="shared" si="39"/>
        <v>0</v>
      </c>
      <c r="Q176" s="69"/>
      <c r="R176" s="69"/>
      <c r="S176" s="69">
        <f t="shared" si="40"/>
        <v>2408.48</v>
      </c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69"/>
      <c r="AJ176" s="69"/>
    </row>
    <row r="177" spans="1:36 16335:16384" ht="38.700000000000003" customHeight="1">
      <c r="A177" s="70" t="s">
        <v>445</v>
      </c>
      <c r="B177" s="71" t="s">
        <v>446</v>
      </c>
      <c r="C177" s="71" t="s">
        <v>27</v>
      </c>
      <c r="D177" s="72" t="s">
        <v>447</v>
      </c>
      <c r="E177" s="55" t="s">
        <v>29</v>
      </c>
      <c r="F177" s="73">
        <v>6</v>
      </c>
      <c r="G177" s="73">
        <v>204.82</v>
      </c>
      <c r="H177" s="73">
        <f t="shared" si="46"/>
        <v>255.03</v>
      </c>
      <c r="I177" s="73">
        <f t="shared" si="47"/>
        <v>1530.18</v>
      </c>
      <c r="J177" s="68">
        <f t="shared" si="48"/>
        <v>7.602224099424995E-4</v>
      </c>
      <c r="K177" s="69"/>
      <c r="L177" s="69">
        <f t="shared" si="36"/>
        <v>50.21</v>
      </c>
      <c r="M177" s="69">
        <f t="shared" si="37"/>
        <v>301.26</v>
      </c>
      <c r="N177" s="69">
        <f t="shared" si="38"/>
        <v>1228.92</v>
      </c>
      <c r="O177" s="69">
        <f t="shared" si="41"/>
        <v>1530.18</v>
      </c>
      <c r="P177" s="19">
        <f t="shared" si="39"/>
        <v>0</v>
      </c>
      <c r="Q177" s="69"/>
      <c r="R177" s="69"/>
      <c r="S177" s="69">
        <f t="shared" si="40"/>
        <v>1228.92</v>
      </c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69"/>
      <c r="AJ177" s="69"/>
    </row>
    <row r="178" spans="1:36 16335:16384" ht="38.700000000000003" customHeight="1">
      <c r="A178" s="70" t="s">
        <v>448</v>
      </c>
      <c r="B178" s="71" t="s">
        <v>449</v>
      </c>
      <c r="C178" s="71" t="s">
        <v>27</v>
      </c>
      <c r="D178" s="72" t="s">
        <v>450</v>
      </c>
      <c r="E178" s="55" t="s">
        <v>29</v>
      </c>
      <c r="F178" s="73">
        <v>5</v>
      </c>
      <c r="G178" s="73">
        <v>57.01</v>
      </c>
      <c r="H178" s="73">
        <f t="shared" si="46"/>
        <v>70.98</v>
      </c>
      <c r="I178" s="73">
        <f t="shared" si="47"/>
        <v>354.9</v>
      </c>
      <c r="J178" s="68">
        <f t="shared" si="48"/>
        <v>1.7632104281103728E-4</v>
      </c>
      <c r="K178" s="69"/>
      <c r="L178" s="69">
        <f t="shared" si="36"/>
        <v>13.97</v>
      </c>
      <c r="M178" s="69">
        <f t="shared" si="37"/>
        <v>69.850000000000009</v>
      </c>
      <c r="N178" s="69">
        <f t="shared" si="38"/>
        <v>285.05</v>
      </c>
      <c r="O178" s="69">
        <f t="shared" si="41"/>
        <v>354.9</v>
      </c>
      <c r="P178" s="19">
        <f t="shared" si="39"/>
        <v>0</v>
      </c>
      <c r="Q178" s="69"/>
      <c r="R178" s="69"/>
      <c r="S178" s="69">
        <f t="shared" si="40"/>
        <v>285.05</v>
      </c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69"/>
      <c r="AJ178" s="69"/>
    </row>
    <row r="179" spans="1:36 16335:16384" ht="15.15" customHeight="1">
      <c r="A179" s="70" t="s">
        <v>451</v>
      </c>
      <c r="B179" s="71" t="s">
        <v>452</v>
      </c>
      <c r="C179" s="71" t="s">
        <v>253</v>
      </c>
      <c r="D179" s="72" t="s">
        <v>453</v>
      </c>
      <c r="E179" s="55" t="s">
        <v>29</v>
      </c>
      <c r="F179" s="73">
        <v>2</v>
      </c>
      <c r="G179" s="73">
        <v>344.77</v>
      </c>
      <c r="H179" s="73">
        <f t="shared" si="46"/>
        <v>429.3</v>
      </c>
      <c r="I179" s="73">
        <f t="shared" si="47"/>
        <v>858.6</v>
      </c>
      <c r="J179" s="68">
        <f t="shared" si="48"/>
        <v>4.2656874431545963E-4</v>
      </c>
      <c r="K179" s="69"/>
      <c r="L179" s="69">
        <f t="shared" si="36"/>
        <v>84.53</v>
      </c>
      <c r="M179" s="69">
        <f t="shared" si="37"/>
        <v>169.06</v>
      </c>
      <c r="N179" s="69">
        <f t="shared" si="38"/>
        <v>689.54</v>
      </c>
      <c r="O179" s="69">
        <f t="shared" si="41"/>
        <v>858.6</v>
      </c>
      <c r="P179" s="19">
        <f t="shared" si="39"/>
        <v>0</v>
      </c>
      <c r="Q179" s="69"/>
      <c r="R179" s="69"/>
      <c r="S179" s="69">
        <f t="shared" si="40"/>
        <v>689.54</v>
      </c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</row>
    <row r="180" spans="1:36 16335:16384" ht="26.7" customHeight="1">
      <c r="A180" s="70" t="s">
        <v>454</v>
      </c>
      <c r="B180" s="71" t="s">
        <v>455</v>
      </c>
      <c r="C180" s="71" t="s">
        <v>253</v>
      </c>
      <c r="D180" s="72" t="s">
        <v>456</v>
      </c>
      <c r="E180" s="55" t="s">
        <v>29</v>
      </c>
      <c r="F180" s="73">
        <v>6</v>
      </c>
      <c r="G180" s="73">
        <v>358.91</v>
      </c>
      <c r="H180" s="73">
        <f t="shared" si="46"/>
        <v>446.91</v>
      </c>
      <c r="I180" s="73">
        <f t="shared" si="47"/>
        <v>2681.46</v>
      </c>
      <c r="J180" s="68">
        <f t="shared" si="48"/>
        <v>1.3322001224459962E-3</v>
      </c>
      <c r="K180" s="69"/>
      <c r="L180" s="69">
        <f t="shared" si="36"/>
        <v>88</v>
      </c>
      <c r="M180" s="69">
        <f t="shared" si="37"/>
        <v>528</v>
      </c>
      <c r="N180" s="69">
        <f t="shared" si="38"/>
        <v>2153.46</v>
      </c>
      <c r="O180" s="69">
        <f t="shared" si="41"/>
        <v>2681.46</v>
      </c>
      <c r="P180" s="19">
        <f t="shared" si="39"/>
        <v>0</v>
      </c>
      <c r="Q180" s="69"/>
      <c r="R180" s="69"/>
      <c r="S180" s="69">
        <f t="shared" si="40"/>
        <v>2153.46</v>
      </c>
      <c r="T180" s="69"/>
      <c r="U180" s="69"/>
      <c r="V180" s="69"/>
      <c r="W180" s="69"/>
      <c r="X180" s="69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69"/>
      <c r="AJ180" s="69"/>
    </row>
    <row r="181" spans="1:36 16335:16384" ht="26.7" customHeight="1">
      <c r="A181" s="70" t="s">
        <v>457</v>
      </c>
      <c r="B181" s="71" t="s">
        <v>458</v>
      </c>
      <c r="C181" s="71" t="s">
        <v>176</v>
      </c>
      <c r="D181" s="72" t="s">
        <v>459</v>
      </c>
      <c r="E181" s="55" t="s">
        <v>29</v>
      </c>
      <c r="F181" s="73">
        <v>22</v>
      </c>
      <c r="G181" s="73">
        <v>274.54000000000002</v>
      </c>
      <c r="H181" s="73">
        <f t="shared" si="46"/>
        <v>341.85</v>
      </c>
      <c r="I181" s="73">
        <f t="shared" si="47"/>
        <v>7520.7</v>
      </c>
      <c r="J181" s="68">
        <f t="shared" si="48"/>
        <v>3.736426223355785E-3</v>
      </c>
      <c r="K181" s="69"/>
      <c r="L181" s="69">
        <f t="shared" si="36"/>
        <v>67.31</v>
      </c>
      <c r="M181" s="69">
        <f t="shared" si="37"/>
        <v>1480.8200000000002</v>
      </c>
      <c r="N181" s="69">
        <f t="shared" si="38"/>
        <v>6039.88</v>
      </c>
      <c r="O181" s="69">
        <f t="shared" si="41"/>
        <v>7520.7</v>
      </c>
      <c r="P181" s="19">
        <f t="shared" si="39"/>
        <v>0</v>
      </c>
      <c r="Q181" s="69"/>
      <c r="R181" s="69"/>
      <c r="S181" s="69">
        <f t="shared" si="40"/>
        <v>6039.88</v>
      </c>
      <c r="T181" s="69"/>
      <c r="U181" s="69"/>
      <c r="V181" s="69"/>
      <c r="W181" s="69"/>
      <c r="X181" s="69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69"/>
      <c r="AJ181" s="69"/>
    </row>
    <row r="182" spans="1:36 16335:16384" ht="38.700000000000003" customHeight="1">
      <c r="A182" s="70" t="s">
        <v>460</v>
      </c>
      <c r="B182" s="71" t="s">
        <v>461</v>
      </c>
      <c r="C182" s="71" t="s">
        <v>176</v>
      </c>
      <c r="D182" s="72" t="s">
        <v>462</v>
      </c>
      <c r="E182" s="55" t="s">
        <v>29</v>
      </c>
      <c r="F182" s="73">
        <v>1</v>
      </c>
      <c r="G182" s="73">
        <v>328.54</v>
      </c>
      <c r="H182" s="73">
        <f t="shared" si="46"/>
        <v>409.09</v>
      </c>
      <c r="I182" s="73">
        <f t="shared" si="47"/>
        <v>409.09</v>
      </c>
      <c r="J182" s="68">
        <f t="shared" si="48"/>
        <v>2.0324366132309734E-4</v>
      </c>
      <c r="K182" s="69"/>
      <c r="L182" s="69">
        <f t="shared" si="36"/>
        <v>80.55</v>
      </c>
      <c r="M182" s="69">
        <f t="shared" si="37"/>
        <v>80.55</v>
      </c>
      <c r="N182" s="69">
        <f t="shared" si="38"/>
        <v>328.54</v>
      </c>
      <c r="O182" s="69">
        <f t="shared" si="41"/>
        <v>409.09</v>
      </c>
      <c r="P182" s="19">
        <f t="shared" si="39"/>
        <v>0</v>
      </c>
      <c r="Q182" s="69"/>
      <c r="R182" s="69"/>
      <c r="S182" s="69">
        <f t="shared" si="40"/>
        <v>328.54</v>
      </c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69"/>
      <c r="AJ182" s="69"/>
    </row>
    <row r="183" spans="1:36 16335:16384" ht="26.7" customHeight="1">
      <c r="A183" s="70" t="s">
        <v>463</v>
      </c>
      <c r="B183" s="71" t="s">
        <v>464</v>
      </c>
      <c r="C183" s="71" t="s">
        <v>176</v>
      </c>
      <c r="D183" s="72" t="s">
        <v>465</v>
      </c>
      <c r="E183" s="55" t="s">
        <v>29</v>
      </c>
      <c r="F183" s="73">
        <v>6</v>
      </c>
      <c r="G183" s="73">
        <v>812.99</v>
      </c>
      <c r="H183" s="73">
        <f t="shared" si="46"/>
        <v>1012.32</v>
      </c>
      <c r="I183" s="73">
        <f t="shared" si="47"/>
        <v>6073.92</v>
      </c>
      <c r="J183" s="68">
        <f t="shared" si="48"/>
        <v>3.0176385132454652E-3</v>
      </c>
      <c r="K183" s="69"/>
      <c r="L183" s="69">
        <f t="shared" si="36"/>
        <v>199.33</v>
      </c>
      <c r="M183" s="69">
        <f t="shared" si="37"/>
        <v>1195.98</v>
      </c>
      <c r="N183" s="69">
        <f t="shared" si="38"/>
        <v>4877.9400000000005</v>
      </c>
      <c r="O183" s="69">
        <f t="shared" si="41"/>
        <v>6073.92</v>
      </c>
      <c r="P183" s="19">
        <f t="shared" si="39"/>
        <v>0</v>
      </c>
      <c r="Q183" s="69"/>
      <c r="R183" s="69"/>
      <c r="S183" s="69">
        <f t="shared" si="40"/>
        <v>4877.9400000000005</v>
      </c>
      <c r="T183" s="69"/>
      <c r="U183" s="69"/>
      <c r="V183" s="69"/>
      <c r="W183" s="69"/>
      <c r="X183" s="69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69"/>
      <c r="AJ183" s="69"/>
    </row>
    <row r="184" spans="1:36 16335:16384" ht="26.7" customHeight="1">
      <c r="A184" s="70" t="s">
        <v>466</v>
      </c>
      <c r="B184" s="71" t="s">
        <v>467</v>
      </c>
      <c r="C184" s="71" t="s">
        <v>176</v>
      </c>
      <c r="D184" s="72" t="s">
        <v>468</v>
      </c>
      <c r="E184" s="55" t="s">
        <v>29</v>
      </c>
      <c r="F184" s="73">
        <v>8</v>
      </c>
      <c r="G184" s="73">
        <v>221.78</v>
      </c>
      <c r="H184" s="73">
        <f t="shared" si="46"/>
        <v>276.14999999999998</v>
      </c>
      <c r="I184" s="73">
        <f t="shared" si="47"/>
        <v>2209.1999999999998</v>
      </c>
      <c r="J184" s="68">
        <f t="shared" si="48"/>
        <v>1.0975724085042083E-3</v>
      </c>
      <c r="K184" s="69"/>
      <c r="L184" s="69">
        <f t="shared" si="36"/>
        <v>54.37</v>
      </c>
      <c r="M184" s="69">
        <f t="shared" si="37"/>
        <v>434.96</v>
      </c>
      <c r="N184" s="69">
        <f t="shared" si="38"/>
        <v>1774.24</v>
      </c>
      <c r="O184" s="69">
        <f t="shared" si="41"/>
        <v>2209.1999999999998</v>
      </c>
      <c r="P184" s="19">
        <f t="shared" si="39"/>
        <v>0</v>
      </c>
      <c r="Q184" s="69"/>
      <c r="R184" s="69"/>
      <c r="S184" s="69">
        <f t="shared" si="40"/>
        <v>1774.24</v>
      </c>
      <c r="T184" s="69"/>
      <c r="U184" s="69"/>
      <c r="V184" s="69"/>
      <c r="W184" s="69"/>
      <c r="X184" s="69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69"/>
      <c r="AJ184" s="69"/>
    </row>
    <row r="185" spans="1:36 16335:16384" ht="26.7" customHeight="1">
      <c r="A185" s="70" t="s">
        <v>469</v>
      </c>
      <c r="B185" s="71" t="s">
        <v>305</v>
      </c>
      <c r="C185" s="71" t="s">
        <v>176</v>
      </c>
      <c r="D185" s="72" t="s">
        <v>306</v>
      </c>
      <c r="E185" s="55" t="s">
        <v>29</v>
      </c>
      <c r="F185" s="73">
        <v>8</v>
      </c>
      <c r="G185" s="73">
        <v>111.78</v>
      </c>
      <c r="H185" s="73">
        <f t="shared" si="46"/>
        <v>139.18</v>
      </c>
      <c r="I185" s="73">
        <f t="shared" si="47"/>
        <v>1113.44</v>
      </c>
      <c r="J185" s="68">
        <f t="shared" si="48"/>
        <v>5.5317808370673814E-4</v>
      </c>
      <c r="K185" s="69"/>
      <c r="L185" s="69">
        <f t="shared" si="36"/>
        <v>27.4</v>
      </c>
      <c r="M185" s="69">
        <f t="shared" si="37"/>
        <v>219.2</v>
      </c>
      <c r="N185" s="69">
        <f t="shared" si="38"/>
        <v>894.24</v>
      </c>
      <c r="O185" s="69">
        <f t="shared" si="41"/>
        <v>1113.44</v>
      </c>
      <c r="P185" s="19">
        <f t="shared" si="39"/>
        <v>0</v>
      </c>
      <c r="Q185" s="69"/>
      <c r="R185" s="69"/>
      <c r="S185" s="69">
        <f t="shared" si="40"/>
        <v>894.24</v>
      </c>
      <c r="T185" s="69"/>
      <c r="U185" s="69"/>
      <c r="V185" s="69"/>
      <c r="W185" s="69"/>
      <c r="X185" s="69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69"/>
      <c r="AJ185" s="69"/>
    </row>
    <row r="186" spans="1:36 16335:16384" ht="38.700000000000003" customHeight="1">
      <c r="A186" s="70" t="s">
        <v>470</v>
      </c>
      <c r="B186" s="71" t="s">
        <v>471</v>
      </c>
      <c r="C186" s="71" t="s">
        <v>27</v>
      </c>
      <c r="D186" s="72" t="s">
        <v>472</v>
      </c>
      <c r="E186" s="55" t="s">
        <v>29</v>
      </c>
      <c r="F186" s="73">
        <v>4</v>
      </c>
      <c r="G186" s="73">
        <v>364.39</v>
      </c>
      <c r="H186" s="73">
        <f t="shared" si="46"/>
        <v>453.73</v>
      </c>
      <c r="I186" s="73">
        <f t="shared" si="47"/>
        <v>1814.92</v>
      </c>
      <c r="J186" s="68">
        <f t="shared" si="48"/>
        <v>9.0168663572445145E-4</v>
      </c>
      <c r="K186" s="69"/>
      <c r="L186" s="69">
        <f t="shared" si="36"/>
        <v>89.34</v>
      </c>
      <c r="M186" s="69">
        <f t="shared" si="37"/>
        <v>357.36</v>
      </c>
      <c r="N186" s="69">
        <f t="shared" si="38"/>
        <v>1457.56</v>
      </c>
      <c r="O186" s="69">
        <f t="shared" si="41"/>
        <v>1814.92</v>
      </c>
      <c r="P186" s="19">
        <f t="shared" si="39"/>
        <v>0</v>
      </c>
      <c r="Q186" s="69"/>
      <c r="R186" s="69"/>
      <c r="S186" s="69">
        <f t="shared" si="40"/>
        <v>1457.56</v>
      </c>
      <c r="T186" s="69"/>
      <c r="U186" s="69"/>
      <c r="V186" s="69"/>
      <c r="W186" s="69"/>
      <c r="X186" s="69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69"/>
      <c r="AJ186" s="69"/>
    </row>
    <row r="187" spans="1:36 16335:16384" ht="15.15" customHeight="1">
      <c r="A187" s="70" t="s">
        <v>473</v>
      </c>
      <c r="B187" s="71" t="s">
        <v>474</v>
      </c>
      <c r="C187" s="71" t="s">
        <v>115</v>
      </c>
      <c r="D187" s="72" t="s">
        <v>475</v>
      </c>
      <c r="E187" s="55" t="s">
        <v>29</v>
      </c>
      <c r="F187" s="73">
        <v>19</v>
      </c>
      <c r="G187" s="73">
        <f>COMPOSIÇÃO!L119</f>
        <v>108.42</v>
      </c>
      <c r="H187" s="73">
        <f t="shared" si="46"/>
        <v>135</v>
      </c>
      <c r="I187" s="73">
        <f t="shared" si="47"/>
        <v>2565</v>
      </c>
      <c r="J187" s="68">
        <f t="shared" si="48"/>
        <v>1.2743405883637944E-3</v>
      </c>
      <c r="K187" s="69"/>
      <c r="L187" s="69">
        <f t="shared" si="36"/>
        <v>26.58</v>
      </c>
      <c r="M187" s="69">
        <f t="shared" si="37"/>
        <v>505.02</v>
      </c>
      <c r="N187" s="69">
        <f t="shared" si="38"/>
        <v>2059.98</v>
      </c>
      <c r="O187" s="69">
        <f t="shared" si="41"/>
        <v>2565</v>
      </c>
      <c r="P187" s="19">
        <f t="shared" si="39"/>
        <v>0</v>
      </c>
      <c r="Q187" s="69"/>
      <c r="R187" s="69"/>
      <c r="S187" s="69">
        <f t="shared" si="40"/>
        <v>2059.98</v>
      </c>
      <c r="T187" s="69"/>
      <c r="U187" s="69"/>
      <c r="V187" s="69"/>
      <c r="W187" s="69"/>
      <c r="X187" s="69"/>
      <c r="Y187" s="69"/>
      <c r="Z187" s="69"/>
      <c r="AA187" s="69"/>
      <c r="AB187" s="69"/>
      <c r="AC187" s="69"/>
      <c r="AD187" s="69"/>
      <c r="AE187" s="69"/>
      <c r="AF187" s="69"/>
      <c r="AG187" s="69"/>
      <c r="AH187" s="69"/>
      <c r="AI187" s="69"/>
      <c r="AJ187" s="69"/>
    </row>
    <row r="188" spans="1:36 16335:16384" ht="50.7" customHeight="1">
      <c r="A188" s="70" t="s">
        <v>476</v>
      </c>
      <c r="B188" s="71" t="s">
        <v>477</v>
      </c>
      <c r="C188" s="71" t="s">
        <v>273</v>
      </c>
      <c r="D188" s="72" t="s">
        <v>478</v>
      </c>
      <c r="E188" s="55" t="s">
        <v>29</v>
      </c>
      <c r="F188" s="73">
        <v>4</v>
      </c>
      <c r="G188" s="73">
        <v>452.77</v>
      </c>
      <c r="H188" s="73">
        <f t="shared" si="46"/>
        <v>563.78</v>
      </c>
      <c r="I188" s="73">
        <f t="shared" si="47"/>
        <v>2255.12</v>
      </c>
      <c r="J188" s="68">
        <f t="shared" si="48"/>
        <v>1.1203863343590488E-3</v>
      </c>
      <c r="K188" s="69"/>
      <c r="L188" s="69">
        <f t="shared" si="36"/>
        <v>111.01</v>
      </c>
      <c r="M188" s="69">
        <f t="shared" si="37"/>
        <v>444.04</v>
      </c>
      <c r="N188" s="69">
        <f t="shared" si="38"/>
        <v>1811.08</v>
      </c>
      <c r="O188" s="69">
        <f t="shared" si="41"/>
        <v>2255.12</v>
      </c>
      <c r="P188" s="19">
        <f t="shared" si="39"/>
        <v>0</v>
      </c>
      <c r="Q188" s="69"/>
      <c r="R188" s="69"/>
      <c r="S188" s="69">
        <f t="shared" si="40"/>
        <v>1811.08</v>
      </c>
      <c r="T188" s="69"/>
      <c r="U188" s="69"/>
      <c r="V188" s="69"/>
      <c r="W188" s="69"/>
      <c r="X188" s="69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69"/>
      <c r="AJ188" s="69"/>
    </row>
    <row r="189" spans="1:36 16335:16384" s="66" customFormat="1" ht="15.15" customHeight="1">
      <c r="A189" s="58">
        <v>15</v>
      </c>
      <c r="B189" s="59"/>
      <c r="C189" s="59"/>
      <c r="D189" s="60" t="s">
        <v>479</v>
      </c>
      <c r="E189" s="61"/>
      <c r="F189" s="74"/>
      <c r="G189" s="74"/>
      <c r="H189" s="74"/>
      <c r="I189" s="63">
        <f>SUM(I191:I303)</f>
        <v>136494.40000000005</v>
      </c>
      <c r="J189" s="64">
        <f t="shared" si="48"/>
        <v>6.7813003510472966E-2</v>
      </c>
      <c r="K189" s="65"/>
      <c r="L189" s="65">
        <f t="shared" si="36"/>
        <v>0</v>
      </c>
      <c r="M189" s="65">
        <f t="shared" si="37"/>
        <v>0</v>
      </c>
      <c r="N189" s="65">
        <f t="shared" si="38"/>
        <v>0</v>
      </c>
      <c r="O189" s="65">
        <f t="shared" si="41"/>
        <v>0</v>
      </c>
      <c r="P189" s="67">
        <f t="shared" si="39"/>
        <v>136494.40000000005</v>
      </c>
      <c r="Q189" s="65"/>
      <c r="R189" s="65"/>
      <c r="S189" s="69">
        <f t="shared" si="40"/>
        <v>0</v>
      </c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XDG189" s="20"/>
      <c r="XDH189" s="20"/>
      <c r="XDI189" s="20"/>
      <c r="XDJ189" s="20"/>
      <c r="XDK189" s="20"/>
      <c r="XDL189" s="20"/>
      <c r="XDM189" s="20"/>
      <c r="XDN189" s="20"/>
      <c r="XDO189" s="20"/>
      <c r="XDP189" s="20"/>
      <c r="XDQ189" s="20"/>
      <c r="XDR189" s="20"/>
      <c r="XDS189" s="20"/>
      <c r="XDT189" s="20"/>
      <c r="XDU189" s="20"/>
      <c r="XDV189" s="20"/>
      <c r="XDW189" s="20"/>
      <c r="XDX189" s="20"/>
      <c r="XDY189" s="20"/>
      <c r="XDZ189" s="20"/>
      <c r="XEA189" s="20"/>
      <c r="XEB189" s="20"/>
      <c r="XEC189" s="20"/>
      <c r="XED189" s="20"/>
      <c r="XEE189" s="20"/>
      <c r="XEF189" s="20"/>
      <c r="XEG189" s="20"/>
      <c r="XEH189" s="20"/>
      <c r="XEI189" s="20"/>
      <c r="XEJ189" s="20"/>
      <c r="XEK189" s="20"/>
      <c r="XEL189" s="20"/>
      <c r="XEM189" s="20"/>
      <c r="XEN189" s="20"/>
      <c r="XEO189" s="20"/>
      <c r="XEP189" s="20"/>
      <c r="XEQ189" s="20"/>
      <c r="XER189" s="20"/>
      <c r="XES189" s="20"/>
      <c r="XET189" s="20"/>
      <c r="XEU189" s="20"/>
      <c r="XEV189" s="20"/>
      <c r="XEW189" s="20"/>
      <c r="XEX189" s="20"/>
      <c r="XEY189" s="20"/>
      <c r="XEZ189" s="20"/>
      <c r="XFA189" s="20"/>
      <c r="XFB189" s="20"/>
      <c r="XFC189" s="20"/>
      <c r="XFD189" s="20"/>
    </row>
    <row r="190" spans="1:36 16335:16384" ht="15.15" customHeight="1">
      <c r="A190" s="52" t="s">
        <v>480</v>
      </c>
      <c r="B190" s="53"/>
      <c r="C190" s="53"/>
      <c r="D190" s="54" t="s">
        <v>481</v>
      </c>
      <c r="E190" s="55"/>
      <c r="F190" s="73"/>
      <c r="G190" s="73"/>
      <c r="H190" s="73"/>
      <c r="I190" s="73"/>
      <c r="J190" s="68"/>
      <c r="K190" s="69"/>
      <c r="L190" s="69">
        <f t="shared" si="36"/>
        <v>0</v>
      </c>
      <c r="M190" s="69">
        <f t="shared" si="37"/>
        <v>0</v>
      </c>
      <c r="N190" s="69">
        <f t="shared" si="38"/>
        <v>0</v>
      </c>
      <c r="O190" s="69">
        <f t="shared" si="41"/>
        <v>0</v>
      </c>
      <c r="P190" s="19">
        <f t="shared" si="39"/>
        <v>0</v>
      </c>
      <c r="Q190" s="69"/>
      <c r="R190" s="69"/>
      <c r="S190" s="69">
        <f t="shared" si="40"/>
        <v>0</v>
      </c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</row>
    <row r="191" spans="1:36 16335:16384" ht="26.7" customHeight="1">
      <c r="A191" s="70" t="s">
        <v>482</v>
      </c>
      <c r="B191" s="71" t="s">
        <v>483</v>
      </c>
      <c r="C191" s="71" t="s">
        <v>93</v>
      </c>
      <c r="D191" s="72" t="s">
        <v>484</v>
      </c>
      <c r="E191" s="55" t="s">
        <v>29</v>
      </c>
      <c r="F191" s="73">
        <v>1</v>
      </c>
      <c r="G191" s="73">
        <v>74.34</v>
      </c>
      <c r="H191" s="73">
        <f t="shared" ref="H191:H231" si="49">TRUNC(G191+(G191*$I$4),2)</f>
        <v>92.56</v>
      </c>
      <c r="I191" s="73">
        <f t="shared" ref="I191:I231" si="50">TRUNC(H191*F191,2)</f>
        <v>92.56</v>
      </c>
      <c r="J191" s="68">
        <f t="shared" ref="J191:J231" si="51">I191/$I$447</f>
        <v>4.5985561348519616E-5</v>
      </c>
      <c r="K191" s="69"/>
      <c r="L191" s="69">
        <f t="shared" si="36"/>
        <v>18.22</v>
      </c>
      <c r="M191" s="69">
        <f t="shared" si="37"/>
        <v>18.22</v>
      </c>
      <c r="N191" s="69">
        <f t="shared" si="38"/>
        <v>74.34</v>
      </c>
      <c r="O191" s="69">
        <f t="shared" si="41"/>
        <v>92.56</v>
      </c>
      <c r="P191" s="19">
        <f t="shared" si="39"/>
        <v>0</v>
      </c>
      <c r="Q191" s="69"/>
      <c r="R191" s="69"/>
      <c r="S191" s="69">
        <f t="shared" si="40"/>
        <v>74.34</v>
      </c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</row>
    <row r="192" spans="1:36 16335:16384" ht="26.7" customHeight="1">
      <c r="A192" s="70" t="s">
        <v>485</v>
      </c>
      <c r="B192" s="71" t="s">
        <v>486</v>
      </c>
      <c r="C192" s="71" t="s">
        <v>27</v>
      </c>
      <c r="D192" s="72" t="s">
        <v>487</v>
      </c>
      <c r="E192" s="55" t="s">
        <v>29</v>
      </c>
      <c r="F192" s="73">
        <v>1</v>
      </c>
      <c r="G192" s="73">
        <v>43.58</v>
      </c>
      <c r="H192" s="73">
        <f t="shared" si="49"/>
        <v>54.26</v>
      </c>
      <c r="I192" s="73">
        <f t="shared" si="50"/>
        <v>54.26</v>
      </c>
      <c r="J192" s="68">
        <f t="shared" si="51"/>
        <v>2.6957395838058278E-5</v>
      </c>
      <c r="K192" s="69"/>
      <c r="L192" s="69">
        <f t="shared" si="36"/>
        <v>10.68</v>
      </c>
      <c r="M192" s="69">
        <f t="shared" si="37"/>
        <v>10.68</v>
      </c>
      <c r="N192" s="69">
        <f t="shared" si="38"/>
        <v>43.58</v>
      </c>
      <c r="O192" s="69">
        <f t="shared" si="41"/>
        <v>54.26</v>
      </c>
      <c r="P192" s="19">
        <f t="shared" si="39"/>
        <v>0</v>
      </c>
      <c r="Q192" s="69"/>
      <c r="R192" s="69"/>
      <c r="S192" s="69">
        <f t="shared" si="40"/>
        <v>43.58</v>
      </c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</row>
    <row r="193" spans="1:36" ht="26.7" customHeight="1">
      <c r="A193" s="70" t="s">
        <v>488</v>
      </c>
      <c r="B193" s="71" t="s">
        <v>489</v>
      </c>
      <c r="C193" s="71" t="s">
        <v>27</v>
      </c>
      <c r="D193" s="72" t="s">
        <v>490</v>
      </c>
      <c r="E193" s="55" t="s">
        <v>29</v>
      </c>
      <c r="F193" s="73">
        <v>1</v>
      </c>
      <c r="G193" s="73">
        <v>37.61</v>
      </c>
      <c r="H193" s="73">
        <f t="shared" si="49"/>
        <v>46.83</v>
      </c>
      <c r="I193" s="73">
        <f t="shared" si="50"/>
        <v>46.83</v>
      </c>
      <c r="J193" s="68">
        <f t="shared" si="51"/>
        <v>2.3266031092817347E-5</v>
      </c>
      <c r="K193" s="69"/>
      <c r="L193" s="69">
        <f t="shared" si="36"/>
        <v>9.2200000000000006</v>
      </c>
      <c r="M193" s="69">
        <f t="shared" si="37"/>
        <v>9.2200000000000006</v>
      </c>
      <c r="N193" s="69">
        <f t="shared" si="38"/>
        <v>37.61</v>
      </c>
      <c r="O193" s="69">
        <f t="shared" si="41"/>
        <v>46.83</v>
      </c>
      <c r="P193" s="19">
        <f t="shared" si="39"/>
        <v>0</v>
      </c>
      <c r="Q193" s="69"/>
      <c r="R193" s="69"/>
      <c r="S193" s="69">
        <f t="shared" si="40"/>
        <v>37.61</v>
      </c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</row>
    <row r="194" spans="1:36" ht="50.7" customHeight="1">
      <c r="A194" s="70" t="s">
        <v>491</v>
      </c>
      <c r="B194" s="71" t="s">
        <v>492</v>
      </c>
      <c r="C194" s="71" t="s">
        <v>27</v>
      </c>
      <c r="D194" s="72" t="s">
        <v>493</v>
      </c>
      <c r="E194" s="55" t="s">
        <v>29</v>
      </c>
      <c r="F194" s="73">
        <v>1</v>
      </c>
      <c r="G194" s="73">
        <v>45.12</v>
      </c>
      <c r="H194" s="73">
        <f t="shared" si="49"/>
        <v>56.18</v>
      </c>
      <c r="I194" s="73">
        <f t="shared" si="50"/>
        <v>56.18</v>
      </c>
      <c r="J194" s="68">
        <f t="shared" si="51"/>
        <v>2.7911288208295507E-5</v>
      </c>
      <c r="K194" s="69"/>
      <c r="L194" s="69">
        <f t="shared" si="36"/>
        <v>11.06</v>
      </c>
      <c r="M194" s="69">
        <f t="shared" si="37"/>
        <v>11.06</v>
      </c>
      <c r="N194" s="69">
        <f t="shared" si="38"/>
        <v>45.12</v>
      </c>
      <c r="O194" s="69">
        <f t="shared" si="41"/>
        <v>56.18</v>
      </c>
      <c r="P194" s="19">
        <f t="shared" si="39"/>
        <v>0</v>
      </c>
      <c r="Q194" s="69"/>
      <c r="R194" s="69"/>
      <c r="S194" s="69">
        <f t="shared" si="40"/>
        <v>45.12</v>
      </c>
      <c r="T194" s="69"/>
      <c r="U194" s="69"/>
      <c r="V194" s="69"/>
      <c r="W194" s="69"/>
      <c r="X194" s="69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69"/>
      <c r="AJ194" s="69"/>
    </row>
    <row r="195" spans="1:36" ht="62.85" customHeight="1">
      <c r="A195" s="70" t="s">
        <v>494</v>
      </c>
      <c r="B195" s="71" t="s">
        <v>495</v>
      </c>
      <c r="C195" s="71" t="s">
        <v>27</v>
      </c>
      <c r="D195" s="72" t="s">
        <v>496</v>
      </c>
      <c r="E195" s="55" t="s">
        <v>29</v>
      </c>
      <c r="F195" s="73">
        <v>3</v>
      </c>
      <c r="G195" s="73">
        <v>10.33</v>
      </c>
      <c r="H195" s="73">
        <f t="shared" si="49"/>
        <v>12.86</v>
      </c>
      <c r="I195" s="73">
        <f t="shared" si="50"/>
        <v>38.58</v>
      </c>
      <c r="J195" s="68">
        <f t="shared" si="51"/>
        <v>1.9167274814454265E-5</v>
      </c>
      <c r="K195" s="69"/>
      <c r="L195" s="69">
        <f t="shared" si="36"/>
        <v>2.5299999999999998</v>
      </c>
      <c r="M195" s="69">
        <f t="shared" si="37"/>
        <v>7.59</v>
      </c>
      <c r="N195" s="69">
        <f t="shared" si="38"/>
        <v>30.990000000000002</v>
      </c>
      <c r="O195" s="69">
        <f t="shared" si="41"/>
        <v>38.58</v>
      </c>
      <c r="P195" s="19">
        <f t="shared" si="39"/>
        <v>0</v>
      </c>
      <c r="Q195" s="69"/>
      <c r="R195" s="69"/>
      <c r="S195" s="69">
        <f t="shared" si="40"/>
        <v>30.990000000000002</v>
      </c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69"/>
      <c r="AJ195" s="69"/>
    </row>
    <row r="196" spans="1:36" ht="38.700000000000003" customHeight="1">
      <c r="A196" s="70" t="s">
        <v>497</v>
      </c>
      <c r="B196" s="71" t="s">
        <v>498</v>
      </c>
      <c r="C196" s="71" t="s">
        <v>27</v>
      </c>
      <c r="D196" s="72" t="s">
        <v>499</v>
      </c>
      <c r="E196" s="55" t="s">
        <v>29</v>
      </c>
      <c r="F196" s="73">
        <v>17</v>
      </c>
      <c r="G196" s="73">
        <v>26.55</v>
      </c>
      <c r="H196" s="73">
        <f t="shared" si="49"/>
        <v>33.049999999999997</v>
      </c>
      <c r="I196" s="73">
        <f t="shared" si="50"/>
        <v>561.85</v>
      </c>
      <c r="J196" s="68">
        <f t="shared" si="51"/>
        <v>2.7913772303009667E-4</v>
      </c>
      <c r="K196" s="69"/>
      <c r="L196" s="69">
        <f t="shared" si="36"/>
        <v>6.5</v>
      </c>
      <c r="M196" s="69">
        <f t="shared" si="37"/>
        <v>110.5</v>
      </c>
      <c r="N196" s="69">
        <f t="shared" si="38"/>
        <v>451.35</v>
      </c>
      <c r="O196" s="69">
        <f t="shared" si="41"/>
        <v>561.85</v>
      </c>
      <c r="P196" s="19">
        <f t="shared" si="39"/>
        <v>0</v>
      </c>
      <c r="Q196" s="69"/>
      <c r="R196" s="69"/>
      <c r="S196" s="69">
        <f t="shared" si="40"/>
        <v>451.35</v>
      </c>
      <c r="T196" s="69"/>
      <c r="U196" s="69"/>
      <c r="V196" s="69"/>
      <c r="W196" s="69"/>
      <c r="X196" s="69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69"/>
      <c r="AJ196" s="69"/>
    </row>
    <row r="197" spans="1:36" ht="38.700000000000003" customHeight="1">
      <c r="A197" s="70" t="s">
        <v>500</v>
      </c>
      <c r="B197" s="71" t="s">
        <v>501</v>
      </c>
      <c r="C197" s="71" t="s">
        <v>27</v>
      </c>
      <c r="D197" s="72" t="s">
        <v>502</v>
      </c>
      <c r="E197" s="55" t="s">
        <v>46</v>
      </c>
      <c r="F197" s="73">
        <v>54.4</v>
      </c>
      <c r="G197" s="73">
        <v>28.85</v>
      </c>
      <c r="H197" s="73">
        <f t="shared" si="49"/>
        <v>35.92</v>
      </c>
      <c r="I197" s="73">
        <f t="shared" si="50"/>
        <v>1954.04</v>
      </c>
      <c r="J197" s="68">
        <f t="shared" si="51"/>
        <v>9.7080408705122378E-4</v>
      </c>
      <c r="K197" s="69"/>
      <c r="L197" s="69">
        <f t="shared" si="36"/>
        <v>7.07</v>
      </c>
      <c r="M197" s="69">
        <f t="shared" si="37"/>
        <v>384.608</v>
      </c>
      <c r="N197" s="69">
        <f t="shared" si="38"/>
        <v>1569.44</v>
      </c>
      <c r="O197" s="69">
        <f t="shared" si="41"/>
        <v>1954.04</v>
      </c>
      <c r="P197" s="19">
        <f t="shared" si="39"/>
        <v>0</v>
      </c>
      <c r="Q197" s="69"/>
      <c r="R197" s="69"/>
      <c r="S197" s="69">
        <f t="shared" si="40"/>
        <v>1569.44</v>
      </c>
      <c r="T197" s="69"/>
      <c r="U197" s="69"/>
      <c r="V197" s="69"/>
      <c r="W197" s="69"/>
      <c r="X197" s="69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69"/>
      <c r="AJ197" s="69"/>
    </row>
    <row r="198" spans="1:36" ht="15.15" customHeight="1">
      <c r="A198" s="70" t="s">
        <v>503</v>
      </c>
      <c r="B198" s="71" t="s">
        <v>504</v>
      </c>
      <c r="C198" s="71" t="s">
        <v>253</v>
      </c>
      <c r="D198" s="72" t="s">
        <v>505</v>
      </c>
      <c r="E198" s="55" t="s">
        <v>506</v>
      </c>
      <c r="F198" s="73">
        <v>1</v>
      </c>
      <c r="G198" s="73">
        <v>1068.8900000000001</v>
      </c>
      <c r="H198" s="73">
        <f t="shared" si="49"/>
        <v>1330.96</v>
      </c>
      <c r="I198" s="73">
        <f t="shared" si="50"/>
        <v>1330.96</v>
      </c>
      <c r="J198" s="68">
        <f t="shared" si="51"/>
        <v>6.6124614015153056E-4</v>
      </c>
      <c r="K198" s="69"/>
      <c r="L198" s="69">
        <f t="shared" si="36"/>
        <v>262.07</v>
      </c>
      <c r="M198" s="69">
        <f t="shared" si="37"/>
        <v>262.07</v>
      </c>
      <c r="N198" s="69">
        <f t="shared" si="38"/>
        <v>1068.8900000000001</v>
      </c>
      <c r="O198" s="69">
        <f t="shared" si="41"/>
        <v>1330.96</v>
      </c>
      <c r="P198" s="19">
        <f t="shared" si="39"/>
        <v>0</v>
      </c>
      <c r="Q198" s="69"/>
      <c r="R198" s="69"/>
      <c r="S198" s="69">
        <f t="shared" si="40"/>
        <v>1068.8900000000001</v>
      </c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69"/>
      <c r="AJ198" s="69"/>
    </row>
    <row r="199" spans="1:36" ht="26.7" customHeight="1">
      <c r="A199" s="70" t="s">
        <v>507</v>
      </c>
      <c r="B199" s="71" t="s">
        <v>508</v>
      </c>
      <c r="C199" s="71" t="s">
        <v>27</v>
      </c>
      <c r="D199" s="72" t="s">
        <v>509</v>
      </c>
      <c r="E199" s="55" t="s">
        <v>29</v>
      </c>
      <c r="F199" s="73">
        <v>1</v>
      </c>
      <c r="G199" s="73">
        <v>54.71</v>
      </c>
      <c r="H199" s="73">
        <f t="shared" si="49"/>
        <v>68.12</v>
      </c>
      <c r="I199" s="73">
        <f t="shared" si="50"/>
        <v>68.12</v>
      </c>
      <c r="J199" s="68">
        <f t="shared" si="51"/>
        <v>3.3843306385708262E-5</v>
      </c>
      <c r="K199" s="69"/>
      <c r="L199" s="69">
        <f t="shared" si="36"/>
        <v>13.41</v>
      </c>
      <c r="M199" s="69">
        <f t="shared" si="37"/>
        <v>13.41</v>
      </c>
      <c r="N199" s="69">
        <f t="shared" si="38"/>
        <v>54.71</v>
      </c>
      <c r="O199" s="69">
        <f t="shared" si="41"/>
        <v>68.12</v>
      </c>
      <c r="P199" s="19">
        <f t="shared" si="39"/>
        <v>0</v>
      </c>
      <c r="Q199" s="69"/>
      <c r="R199" s="69"/>
      <c r="S199" s="69">
        <f t="shared" si="40"/>
        <v>54.71</v>
      </c>
      <c r="T199" s="6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69"/>
      <c r="AJ199" s="69"/>
    </row>
    <row r="200" spans="1:36" ht="38.700000000000003" customHeight="1">
      <c r="A200" s="70" t="s">
        <v>510</v>
      </c>
      <c r="B200" s="71" t="s">
        <v>511</v>
      </c>
      <c r="C200" s="71" t="s">
        <v>27</v>
      </c>
      <c r="D200" s="72" t="s">
        <v>512</v>
      </c>
      <c r="E200" s="55" t="s">
        <v>29</v>
      </c>
      <c r="F200" s="73">
        <v>1</v>
      </c>
      <c r="G200" s="73">
        <v>231.98</v>
      </c>
      <c r="H200" s="73">
        <f t="shared" si="49"/>
        <v>288.85000000000002</v>
      </c>
      <c r="I200" s="73">
        <f t="shared" si="50"/>
        <v>288.85000000000002</v>
      </c>
      <c r="J200" s="68">
        <f t="shared" si="51"/>
        <v>1.4350615163699105E-4</v>
      </c>
      <c r="K200" s="69"/>
      <c r="L200" s="69">
        <f t="shared" si="36"/>
        <v>56.87</v>
      </c>
      <c r="M200" s="69">
        <f t="shared" si="37"/>
        <v>56.87</v>
      </c>
      <c r="N200" s="69">
        <f t="shared" si="38"/>
        <v>231.98</v>
      </c>
      <c r="O200" s="69">
        <f t="shared" si="41"/>
        <v>288.85000000000002</v>
      </c>
      <c r="P200" s="19">
        <f t="shared" si="39"/>
        <v>0</v>
      </c>
      <c r="Q200" s="69"/>
      <c r="R200" s="69"/>
      <c r="S200" s="69">
        <f t="shared" si="40"/>
        <v>231.98</v>
      </c>
      <c r="T200" s="69"/>
      <c r="U200" s="69"/>
      <c r="V200" s="69"/>
      <c r="W200" s="69"/>
      <c r="X200" s="69"/>
      <c r="Y200" s="69"/>
      <c r="Z200" s="69"/>
      <c r="AA200" s="69"/>
      <c r="AB200" s="69"/>
      <c r="AC200" s="69"/>
      <c r="AD200" s="69"/>
      <c r="AE200" s="69"/>
      <c r="AF200" s="69"/>
      <c r="AG200" s="69"/>
      <c r="AH200" s="69"/>
      <c r="AI200" s="69"/>
      <c r="AJ200" s="69"/>
    </row>
    <row r="201" spans="1:36" ht="38.700000000000003" customHeight="1">
      <c r="A201" s="70" t="s">
        <v>513</v>
      </c>
      <c r="B201" s="71" t="s">
        <v>514</v>
      </c>
      <c r="C201" s="71" t="s">
        <v>27</v>
      </c>
      <c r="D201" s="72" t="s">
        <v>515</v>
      </c>
      <c r="E201" s="55" t="s">
        <v>29</v>
      </c>
      <c r="F201" s="73">
        <v>24</v>
      </c>
      <c r="G201" s="73">
        <v>130.86000000000001</v>
      </c>
      <c r="H201" s="73">
        <f t="shared" si="49"/>
        <v>162.94</v>
      </c>
      <c r="I201" s="73">
        <f t="shared" si="50"/>
        <v>3910.56</v>
      </c>
      <c r="J201" s="68">
        <f t="shared" si="51"/>
        <v>1.9428402850806706E-3</v>
      </c>
      <c r="K201" s="69"/>
      <c r="L201" s="69">
        <f t="shared" si="36"/>
        <v>32.08</v>
      </c>
      <c r="M201" s="69">
        <f t="shared" si="37"/>
        <v>769.92</v>
      </c>
      <c r="N201" s="69">
        <f t="shared" si="38"/>
        <v>3140.6400000000003</v>
      </c>
      <c r="O201" s="69">
        <f t="shared" si="41"/>
        <v>3910.56</v>
      </c>
      <c r="P201" s="19">
        <f t="shared" si="39"/>
        <v>0</v>
      </c>
      <c r="Q201" s="69"/>
      <c r="R201" s="69"/>
      <c r="S201" s="69">
        <f t="shared" si="40"/>
        <v>3140.6400000000003</v>
      </c>
      <c r="T201" s="69"/>
      <c r="U201" s="69"/>
      <c r="V201" s="69"/>
      <c r="W201" s="69"/>
      <c r="X201" s="69"/>
      <c r="Y201" s="69"/>
      <c r="Z201" s="69"/>
      <c r="AA201" s="69"/>
      <c r="AB201" s="69"/>
      <c r="AC201" s="69"/>
      <c r="AD201" s="69"/>
      <c r="AE201" s="69"/>
      <c r="AF201" s="69"/>
      <c r="AG201" s="69"/>
      <c r="AH201" s="69"/>
      <c r="AI201" s="69"/>
      <c r="AJ201" s="69"/>
    </row>
    <row r="202" spans="1:36" ht="38.700000000000003" customHeight="1">
      <c r="A202" s="70" t="s">
        <v>516</v>
      </c>
      <c r="B202" s="71" t="s">
        <v>517</v>
      </c>
      <c r="C202" s="71" t="s">
        <v>27</v>
      </c>
      <c r="D202" s="72" t="s">
        <v>518</v>
      </c>
      <c r="E202" s="55" t="s">
        <v>29</v>
      </c>
      <c r="F202" s="73">
        <v>2</v>
      </c>
      <c r="G202" s="73">
        <v>124.06</v>
      </c>
      <c r="H202" s="73">
        <f t="shared" si="49"/>
        <v>154.47</v>
      </c>
      <c r="I202" s="73">
        <f t="shared" si="50"/>
        <v>308.94</v>
      </c>
      <c r="J202" s="68">
        <f t="shared" si="51"/>
        <v>1.5348724419848368E-4</v>
      </c>
      <c r="K202" s="69"/>
      <c r="L202" s="69">
        <f t="shared" si="36"/>
        <v>30.41</v>
      </c>
      <c r="M202" s="69">
        <f t="shared" si="37"/>
        <v>60.82</v>
      </c>
      <c r="N202" s="69">
        <f t="shared" si="38"/>
        <v>248.12</v>
      </c>
      <c r="O202" s="69">
        <f t="shared" si="41"/>
        <v>308.94</v>
      </c>
      <c r="P202" s="19">
        <f t="shared" si="39"/>
        <v>0</v>
      </c>
      <c r="Q202" s="69"/>
      <c r="R202" s="69"/>
      <c r="S202" s="69">
        <f t="shared" si="40"/>
        <v>248.12</v>
      </c>
      <c r="T202" s="69"/>
      <c r="U202" s="69"/>
      <c r="V202" s="69"/>
      <c r="W202" s="69"/>
      <c r="X202" s="69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69"/>
      <c r="AJ202" s="69"/>
    </row>
    <row r="203" spans="1:36" ht="50.7" customHeight="1">
      <c r="A203" s="70" t="s">
        <v>519</v>
      </c>
      <c r="B203" s="71" t="s">
        <v>520</v>
      </c>
      <c r="C203" s="71" t="s">
        <v>27</v>
      </c>
      <c r="D203" s="72" t="s">
        <v>521</v>
      </c>
      <c r="E203" s="55" t="s">
        <v>46</v>
      </c>
      <c r="F203" s="73">
        <v>2</v>
      </c>
      <c r="G203" s="73">
        <v>70.77</v>
      </c>
      <c r="H203" s="73">
        <f t="shared" si="49"/>
        <v>88.12</v>
      </c>
      <c r="I203" s="73">
        <f t="shared" si="50"/>
        <v>176.24</v>
      </c>
      <c r="J203" s="68">
        <f t="shared" si="51"/>
        <v>8.7559370484692072E-5</v>
      </c>
      <c r="K203" s="69"/>
      <c r="L203" s="69">
        <f t="shared" si="36"/>
        <v>17.350000000000001</v>
      </c>
      <c r="M203" s="69">
        <f t="shared" si="37"/>
        <v>34.700000000000003</v>
      </c>
      <c r="N203" s="69">
        <f t="shared" si="38"/>
        <v>141.54</v>
      </c>
      <c r="O203" s="69">
        <f t="shared" si="41"/>
        <v>176.24</v>
      </c>
      <c r="P203" s="19">
        <f t="shared" si="39"/>
        <v>0</v>
      </c>
      <c r="Q203" s="69"/>
      <c r="R203" s="69"/>
      <c r="S203" s="69">
        <f t="shared" si="40"/>
        <v>141.54</v>
      </c>
      <c r="T203" s="69"/>
      <c r="U203" s="69"/>
      <c r="V203" s="69"/>
      <c r="W203" s="69"/>
      <c r="X203" s="69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69"/>
      <c r="AJ203" s="69"/>
    </row>
    <row r="204" spans="1:36" ht="50.7" customHeight="1">
      <c r="A204" s="70" t="s">
        <v>522</v>
      </c>
      <c r="B204" s="71" t="s">
        <v>523</v>
      </c>
      <c r="C204" s="71" t="s">
        <v>27</v>
      </c>
      <c r="D204" s="72" t="s">
        <v>524</v>
      </c>
      <c r="E204" s="55" t="s">
        <v>46</v>
      </c>
      <c r="F204" s="73">
        <v>1</v>
      </c>
      <c r="G204" s="73">
        <v>124.59</v>
      </c>
      <c r="H204" s="73">
        <f t="shared" si="49"/>
        <v>155.13</v>
      </c>
      <c r="I204" s="73">
        <f t="shared" si="50"/>
        <v>155.13</v>
      </c>
      <c r="J204" s="68">
        <f t="shared" si="51"/>
        <v>7.7071522601510889E-5</v>
      </c>
      <c r="K204" s="69"/>
      <c r="L204" s="69">
        <f t="shared" si="36"/>
        <v>30.54</v>
      </c>
      <c r="M204" s="69">
        <f t="shared" si="37"/>
        <v>30.54</v>
      </c>
      <c r="N204" s="69">
        <f t="shared" si="38"/>
        <v>124.59</v>
      </c>
      <c r="O204" s="69">
        <f t="shared" si="41"/>
        <v>155.13</v>
      </c>
      <c r="P204" s="19">
        <f t="shared" si="39"/>
        <v>0</v>
      </c>
      <c r="Q204" s="69"/>
      <c r="R204" s="69"/>
      <c r="S204" s="69">
        <f t="shared" si="40"/>
        <v>124.59</v>
      </c>
      <c r="T204" s="69"/>
      <c r="U204" s="69"/>
      <c r="V204" s="69"/>
      <c r="W204" s="69"/>
      <c r="X204" s="69"/>
      <c r="Y204" s="69"/>
      <c r="Z204" s="69"/>
      <c r="AA204" s="69"/>
      <c r="AB204" s="69"/>
      <c r="AC204" s="69"/>
      <c r="AD204" s="69"/>
      <c r="AE204" s="69"/>
      <c r="AF204" s="69"/>
      <c r="AG204" s="69"/>
      <c r="AH204" s="69"/>
      <c r="AI204" s="69"/>
      <c r="AJ204" s="69"/>
    </row>
    <row r="205" spans="1:36" ht="38.700000000000003" customHeight="1">
      <c r="A205" s="70" t="s">
        <v>525</v>
      </c>
      <c r="B205" s="71" t="s">
        <v>526</v>
      </c>
      <c r="C205" s="71" t="s">
        <v>27</v>
      </c>
      <c r="D205" s="72" t="s">
        <v>527</v>
      </c>
      <c r="E205" s="55" t="s">
        <v>29</v>
      </c>
      <c r="F205" s="73">
        <v>2</v>
      </c>
      <c r="G205" s="73">
        <v>7</v>
      </c>
      <c r="H205" s="73">
        <f t="shared" si="49"/>
        <v>8.7100000000000009</v>
      </c>
      <c r="I205" s="73">
        <f t="shared" si="50"/>
        <v>17.420000000000002</v>
      </c>
      <c r="J205" s="68">
        <f t="shared" si="51"/>
        <v>8.654585984131502E-6</v>
      </c>
      <c r="K205" s="69"/>
      <c r="L205" s="69">
        <f t="shared" si="36"/>
        <v>1.71</v>
      </c>
      <c r="M205" s="69">
        <f t="shared" si="37"/>
        <v>3.42</v>
      </c>
      <c r="N205" s="69">
        <f t="shared" si="38"/>
        <v>14</v>
      </c>
      <c r="O205" s="69">
        <f t="shared" si="41"/>
        <v>17.420000000000002</v>
      </c>
      <c r="P205" s="19">
        <f t="shared" si="39"/>
        <v>0</v>
      </c>
      <c r="Q205" s="69"/>
      <c r="R205" s="69"/>
      <c r="S205" s="69">
        <f t="shared" si="40"/>
        <v>14</v>
      </c>
      <c r="T205" s="69"/>
      <c r="U205" s="69"/>
      <c r="V205" s="69"/>
      <c r="W205" s="69"/>
      <c r="X205" s="69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69"/>
      <c r="AJ205" s="69"/>
    </row>
    <row r="206" spans="1:36" ht="38.700000000000003" customHeight="1">
      <c r="A206" s="70" t="s">
        <v>528</v>
      </c>
      <c r="B206" s="71" t="s">
        <v>529</v>
      </c>
      <c r="C206" s="71" t="s">
        <v>27</v>
      </c>
      <c r="D206" s="72" t="s">
        <v>530</v>
      </c>
      <c r="E206" s="55" t="s">
        <v>29</v>
      </c>
      <c r="F206" s="73">
        <v>2</v>
      </c>
      <c r="G206" s="73">
        <v>22.91</v>
      </c>
      <c r="H206" s="73">
        <f t="shared" si="49"/>
        <v>28.52</v>
      </c>
      <c r="I206" s="73">
        <f t="shared" si="50"/>
        <v>57.04</v>
      </c>
      <c r="J206" s="68">
        <f t="shared" si="51"/>
        <v>2.8338552499130931E-5</v>
      </c>
      <c r="K206" s="69"/>
      <c r="L206" s="69">
        <f t="shared" ref="L206:L269" si="52">TRUNC(G206*$I$4,2)</f>
        <v>5.61</v>
      </c>
      <c r="M206" s="69">
        <f t="shared" ref="M206:M269" si="53">F206*L206</f>
        <v>11.22</v>
      </c>
      <c r="N206" s="69">
        <f t="shared" ref="N206:N269" si="54">F206*G206</f>
        <v>45.82</v>
      </c>
      <c r="O206" s="69">
        <f t="shared" si="41"/>
        <v>57.04</v>
      </c>
      <c r="P206" s="19">
        <f t="shared" ref="P206:P269" si="55">I206-O206</f>
        <v>0</v>
      </c>
      <c r="Q206" s="69"/>
      <c r="R206" s="69"/>
      <c r="S206" s="69">
        <f t="shared" ref="S206:S269" si="56">F206*G206</f>
        <v>45.82</v>
      </c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69"/>
      <c r="AJ206" s="69"/>
    </row>
    <row r="207" spans="1:36" ht="62.85" customHeight="1">
      <c r="A207" s="70" t="s">
        <v>531</v>
      </c>
      <c r="B207" s="71" t="s">
        <v>532</v>
      </c>
      <c r="C207" s="71" t="s">
        <v>27</v>
      </c>
      <c r="D207" s="72" t="s">
        <v>533</v>
      </c>
      <c r="E207" s="55" t="s">
        <v>29</v>
      </c>
      <c r="F207" s="73">
        <v>52</v>
      </c>
      <c r="G207" s="73">
        <v>3.32</v>
      </c>
      <c r="H207" s="73">
        <f t="shared" si="49"/>
        <v>4.13</v>
      </c>
      <c r="I207" s="73">
        <f t="shared" si="50"/>
        <v>214.76</v>
      </c>
      <c r="J207" s="68">
        <f t="shared" si="51"/>
        <v>1.066968361625764E-4</v>
      </c>
      <c r="K207" s="69"/>
      <c r="L207" s="69">
        <f t="shared" si="52"/>
        <v>0.81</v>
      </c>
      <c r="M207" s="69">
        <f t="shared" si="53"/>
        <v>42.120000000000005</v>
      </c>
      <c r="N207" s="69">
        <f t="shared" si="54"/>
        <v>172.64</v>
      </c>
      <c r="O207" s="69">
        <f t="shared" si="41"/>
        <v>214.76</v>
      </c>
      <c r="P207" s="19">
        <f t="shared" si="55"/>
        <v>0</v>
      </c>
      <c r="Q207" s="69"/>
      <c r="R207" s="69"/>
      <c r="S207" s="69">
        <f t="shared" si="56"/>
        <v>172.64</v>
      </c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</row>
    <row r="208" spans="1:36" ht="50.7" customHeight="1">
      <c r="A208" s="70" t="s">
        <v>534</v>
      </c>
      <c r="B208" s="71" t="s">
        <v>535</v>
      </c>
      <c r="C208" s="71" t="s">
        <v>27</v>
      </c>
      <c r="D208" s="72" t="s">
        <v>536</v>
      </c>
      <c r="E208" s="55" t="s">
        <v>29</v>
      </c>
      <c r="F208" s="73">
        <v>1</v>
      </c>
      <c r="G208" s="73">
        <v>16.600000000000001</v>
      </c>
      <c r="H208" s="73">
        <f t="shared" si="49"/>
        <v>20.67</v>
      </c>
      <c r="I208" s="73">
        <f t="shared" si="50"/>
        <v>20.67</v>
      </c>
      <c r="J208" s="68">
        <f t="shared" si="51"/>
        <v>1.026924754833514E-5</v>
      </c>
      <c r="K208" s="69"/>
      <c r="L208" s="69">
        <f t="shared" si="52"/>
        <v>4.07</v>
      </c>
      <c r="M208" s="69">
        <f t="shared" si="53"/>
        <v>4.07</v>
      </c>
      <c r="N208" s="69">
        <f t="shared" si="54"/>
        <v>16.600000000000001</v>
      </c>
      <c r="O208" s="69">
        <f t="shared" si="41"/>
        <v>20.67</v>
      </c>
      <c r="P208" s="19">
        <f t="shared" si="55"/>
        <v>0</v>
      </c>
      <c r="Q208" s="69"/>
      <c r="R208" s="69"/>
      <c r="S208" s="69">
        <f t="shared" si="56"/>
        <v>16.600000000000001</v>
      </c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69"/>
      <c r="AJ208" s="69"/>
    </row>
    <row r="209" spans="1:36" ht="38.700000000000003" customHeight="1">
      <c r="A209" s="70" t="s">
        <v>537</v>
      </c>
      <c r="B209" s="71" t="s">
        <v>538</v>
      </c>
      <c r="C209" s="71" t="s">
        <v>27</v>
      </c>
      <c r="D209" s="72" t="s">
        <v>539</v>
      </c>
      <c r="E209" s="55" t="s">
        <v>29</v>
      </c>
      <c r="F209" s="73">
        <v>3</v>
      </c>
      <c r="G209" s="73">
        <v>7.76</v>
      </c>
      <c r="H209" s="73">
        <f t="shared" si="49"/>
        <v>9.66</v>
      </c>
      <c r="I209" s="73">
        <f t="shared" si="50"/>
        <v>28.98</v>
      </c>
      <c r="J209" s="68">
        <f t="shared" si="51"/>
        <v>1.4397812963268134E-5</v>
      </c>
      <c r="K209" s="69"/>
      <c r="L209" s="69">
        <f t="shared" si="52"/>
        <v>1.9</v>
      </c>
      <c r="M209" s="69">
        <f t="shared" si="53"/>
        <v>5.6999999999999993</v>
      </c>
      <c r="N209" s="69">
        <f t="shared" si="54"/>
        <v>23.28</v>
      </c>
      <c r="O209" s="69">
        <f t="shared" si="41"/>
        <v>28.98</v>
      </c>
      <c r="P209" s="19">
        <f t="shared" si="55"/>
        <v>0</v>
      </c>
      <c r="Q209" s="69"/>
      <c r="R209" s="69"/>
      <c r="S209" s="69">
        <f t="shared" si="56"/>
        <v>23.28</v>
      </c>
      <c r="T209" s="69"/>
      <c r="U209" s="69"/>
      <c r="V209" s="69"/>
      <c r="W209" s="69"/>
      <c r="X209" s="69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69"/>
      <c r="AJ209" s="69"/>
    </row>
    <row r="210" spans="1:36" ht="38.700000000000003" customHeight="1">
      <c r="A210" s="70" t="s">
        <v>540</v>
      </c>
      <c r="B210" s="71" t="s">
        <v>541</v>
      </c>
      <c r="C210" s="71" t="s">
        <v>27</v>
      </c>
      <c r="D210" s="72" t="s">
        <v>542</v>
      </c>
      <c r="E210" s="55" t="s">
        <v>29</v>
      </c>
      <c r="F210" s="73">
        <v>1</v>
      </c>
      <c r="G210" s="73">
        <v>9.11</v>
      </c>
      <c r="H210" s="73">
        <f t="shared" si="49"/>
        <v>11.34</v>
      </c>
      <c r="I210" s="73">
        <f t="shared" si="50"/>
        <v>11.34</v>
      </c>
      <c r="J210" s="68">
        <f t="shared" si="51"/>
        <v>5.633926811713618E-6</v>
      </c>
      <c r="K210" s="69"/>
      <c r="L210" s="69">
        <f t="shared" si="52"/>
        <v>2.23</v>
      </c>
      <c r="M210" s="69">
        <f t="shared" si="53"/>
        <v>2.23</v>
      </c>
      <c r="N210" s="69">
        <f t="shared" si="54"/>
        <v>9.11</v>
      </c>
      <c r="O210" s="69">
        <f t="shared" si="41"/>
        <v>11.34</v>
      </c>
      <c r="P210" s="19">
        <f t="shared" si="55"/>
        <v>0</v>
      </c>
      <c r="Q210" s="69"/>
      <c r="R210" s="69"/>
      <c r="S210" s="69">
        <f t="shared" si="56"/>
        <v>9.11</v>
      </c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69"/>
      <c r="AJ210" s="69"/>
    </row>
    <row r="211" spans="1:36" ht="38.700000000000003" customHeight="1">
      <c r="A211" s="70" t="s">
        <v>543</v>
      </c>
      <c r="B211" s="71" t="s">
        <v>544</v>
      </c>
      <c r="C211" s="71" t="s">
        <v>27</v>
      </c>
      <c r="D211" s="72" t="s">
        <v>545</v>
      </c>
      <c r="E211" s="55" t="s">
        <v>29</v>
      </c>
      <c r="F211" s="73">
        <v>1</v>
      </c>
      <c r="G211" s="73">
        <v>14.04</v>
      </c>
      <c r="H211" s="73">
        <f t="shared" si="49"/>
        <v>17.48</v>
      </c>
      <c r="I211" s="73">
        <f t="shared" si="50"/>
        <v>17.48</v>
      </c>
      <c r="J211" s="68">
        <f t="shared" si="51"/>
        <v>8.6843951207014148E-6</v>
      </c>
      <c r="K211" s="69"/>
      <c r="L211" s="69">
        <f t="shared" si="52"/>
        <v>3.44</v>
      </c>
      <c r="M211" s="69">
        <f t="shared" si="53"/>
        <v>3.44</v>
      </c>
      <c r="N211" s="69">
        <f t="shared" si="54"/>
        <v>14.04</v>
      </c>
      <c r="O211" s="69">
        <f t="shared" si="41"/>
        <v>17.48</v>
      </c>
      <c r="P211" s="19">
        <f t="shared" si="55"/>
        <v>0</v>
      </c>
      <c r="Q211" s="69"/>
      <c r="R211" s="69"/>
      <c r="S211" s="69">
        <f t="shared" si="56"/>
        <v>14.04</v>
      </c>
      <c r="T211" s="69"/>
      <c r="U211" s="69"/>
      <c r="V211" s="69"/>
      <c r="W211" s="69"/>
      <c r="X211" s="69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69"/>
      <c r="AJ211" s="69"/>
    </row>
    <row r="212" spans="1:36" ht="38.700000000000003" customHeight="1">
      <c r="A212" s="70" t="s">
        <v>546</v>
      </c>
      <c r="B212" s="71" t="s">
        <v>547</v>
      </c>
      <c r="C212" s="71" t="s">
        <v>27</v>
      </c>
      <c r="D212" s="72" t="s">
        <v>548</v>
      </c>
      <c r="E212" s="55" t="s">
        <v>29</v>
      </c>
      <c r="F212" s="73">
        <v>1</v>
      </c>
      <c r="G212" s="73">
        <v>6.86</v>
      </c>
      <c r="H212" s="73">
        <f t="shared" si="49"/>
        <v>8.5399999999999991</v>
      </c>
      <c r="I212" s="73">
        <f t="shared" si="50"/>
        <v>8.5399999999999991</v>
      </c>
      <c r="J212" s="68">
        <f t="shared" si="51"/>
        <v>4.2428337717843289E-6</v>
      </c>
      <c r="K212" s="69"/>
      <c r="L212" s="69">
        <f t="shared" si="52"/>
        <v>1.68</v>
      </c>
      <c r="M212" s="69">
        <f t="shared" si="53"/>
        <v>1.68</v>
      </c>
      <c r="N212" s="69">
        <f t="shared" si="54"/>
        <v>6.86</v>
      </c>
      <c r="O212" s="69">
        <f t="shared" ref="O212:O275" si="57">TRUNC(N212+M212,2)</f>
        <v>8.5399999999999991</v>
      </c>
      <c r="P212" s="19">
        <f t="shared" si="55"/>
        <v>0</v>
      </c>
      <c r="Q212" s="69"/>
      <c r="R212" s="69"/>
      <c r="S212" s="69">
        <f t="shared" si="56"/>
        <v>6.86</v>
      </c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69"/>
      <c r="AJ212" s="69"/>
    </row>
    <row r="213" spans="1:36" ht="38.700000000000003" customHeight="1">
      <c r="A213" s="70" t="s">
        <v>549</v>
      </c>
      <c r="B213" s="71" t="s">
        <v>550</v>
      </c>
      <c r="C213" s="71" t="s">
        <v>27</v>
      </c>
      <c r="D213" s="72" t="s">
        <v>551</v>
      </c>
      <c r="E213" s="55" t="s">
        <v>29</v>
      </c>
      <c r="F213" s="73">
        <v>81</v>
      </c>
      <c r="G213" s="73">
        <v>7.37</v>
      </c>
      <c r="H213" s="73">
        <f t="shared" si="49"/>
        <v>9.17</v>
      </c>
      <c r="I213" s="73">
        <f t="shared" si="50"/>
        <v>742.77</v>
      </c>
      <c r="J213" s="68">
        <f t="shared" si="51"/>
        <v>3.6902220616724196E-4</v>
      </c>
      <c r="K213" s="69"/>
      <c r="L213" s="69">
        <f t="shared" si="52"/>
        <v>1.8</v>
      </c>
      <c r="M213" s="69">
        <f t="shared" si="53"/>
        <v>145.80000000000001</v>
      </c>
      <c r="N213" s="69">
        <f t="shared" si="54"/>
        <v>596.97</v>
      </c>
      <c r="O213" s="69">
        <f t="shared" si="57"/>
        <v>742.77</v>
      </c>
      <c r="P213" s="19">
        <f t="shared" si="55"/>
        <v>0</v>
      </c>
      <c r="Q213" s="69"/>
      <c r="R213" s="69"/>
      <c r="S213" s="69">
        <f t="shared" si="56"/>
        <v>596.97</v>
      </c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</row>
    <row r="214" spans="1:36" ht="38.700000000000003" customHeight="1">
      <c r="A214" s="70" t="s">
        <v>552</v>
      </c>
      <c r="B214" s="71" t="s">
        <v>553</v>
      </c>
      <c r="C214" s="71" t="s">
        <v>27</v>
      </c>
      <c r="D214" s="72" t="s">
        <v>554</v>
      </c>
      <c r="E214" s="55" t="s">
        <v>29</v>
      </c>
      <c r="F214" s="73">
        <v>1</v>
      </c>
      <c r="G214" s="73">
        <v>12.49</v>
      </c>
      <c r="H214" s="73">
        <f t="shared" si="49"/>
        <v>15.55</v>
      </c>
      <c r="I214" s="73">
        <f t="shared" si="50"/>
        <v>15.55</v>
      </c>
      <c r="J214" s="68">
        <f t="shared" si="51"/>
        <v>7.7255345610358696E-6</v>
      </c>
      <c r="K214" s="69"/>
      <c r="L214" s="69">
        <f t="shared" si="52"/>
        <v>3.06</v>
      </c>
      <c r="M214" s="69">
        <f t="shared" si="53"/>
        <v>3.06</v>
      </c>
      <c r="N214" s="69">
        <f t="shared" si="54"/>
        <v>12.49</v>
      </c>
      <c r="O214" s="69">
        <f t="shared" si="57"/>
        <v>15.55</v>
      </c>
      <c r="P214" s="19">
        <f t="shared" si="55"/>
        <v>0</v>
      </c>
      <c r="Q214" s="69"/>
      <c r="R214" s="69"/>
      <c r="S214" s="69">
        <f t="shared" si="56"/>
        <v>12.49</v>
      </c>
      <c r="T214" s="69"/>
      <c r="U214" s="69"/>
      <c r="V214" s="69"/>
      <c r="W214" s="69"/>
      <c r="X214" s="69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69"/>
      <c r="AJ214" s="69"/>
    </row>
    <row r="215" spans="1:36" ht="38.700000000000003" customHeight="1">
      <c r="A215" s="70" t="s">
        <v>555</v>
      </c>
      <c r="B215" s="71" t="s">
        <v>556</v>
      </c>
      <c r="C215" s="71" t="s">
        <v>27</v>
      </c>
      <c r="D215" s="72" t="s">
        <v>557</v>
      </c>
      <c r="E215" s="55" t="s">
        <v>29</v>
      </c>
      <c r="F215" s="73">
        <v>25</v>
      </c>
      <c r="G215" s="73">
        <v>15.03</v>
      </c>
      <c r="H215" s="73">
        <f t="shared" si="49"/>
        <v>18.71</v>
      </c>
      <c r="I215" s="73">
        <f t="shared" si="50"/>
        <v>467.75</v>
      </c>
      <c r="J215" s="68">
        <f t="shared" si="51"/>
        <v>2.3238706050961592E-4</v>
      </c>
      <c r="K215" s="69"/>
      <c r="L215" s="69">
        <f t="shared" si="52"/>
        <v>3.68</v>
      </c>
      <c r="M215" s="69">
        <f t="shared" si="53"/>
        <v>92</v>
      </c>
      <c r="N215" s="69">
        <f t="shared" si="54"/>
        <v>375.75</v>
      </c>
      <c r="O215" s="69">
        <f t="shared" si="57"/>
        <v>467.75</v>
      </c>
      <c r="P215" s="19">
        <f t="shared" si="55"/>
        <v>0</v>
      </c>
      <c r="Q215" s="69"/>
      <c r="R215" s="69"/>
      <c r="S215" s="69">
        <f t="shared" si="56"/>
        <v>375.75</v>
      </c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</row>
    <row r="216" spans="1:36" ht="38.700000000000003" customHeight="1">
      <c r="A216" s="70" t="s">
        <v>558</v>
      </c>
      <c r="B216" s="71" t="s">
        <v>559</v>
      </c>
      <c r="C216" s="71" t="s">
        <v>27</v>
      </c>
      <c r="D216" s="72" t="s">
        <v>560</v>
      </c>
      <c r="E216" s="55" t="s">
        <v>29</v>
      </c>
      <c r="F216" s="73">
        <v>1</v>
      </c>
      <c r="G216" s="73">
        <v>33.81</v>
      </c>
      <c r="H216" s="73">
        <f t="shared" si="49"/>
        <v>42.09</v>
      </c>
      <c r="I216" s="73">
        <f t="shared" si="50"/>
        <v>42.09</v>
      </c>
      <c r="J216" s="68">
        <f t="shared" si="51"/>
        <v>2.0911109303794196E-5</v>
      </c>
      <c r="K216" s="69"/>
      <c r="L216" s="69">
        <f t="shared" si="52"/>
        <v>8.2799999999999994</v>
      </c>
      <c r="M216" s="69">
        <f t="shared" si="53"/>
        <v>8.2799999999999994</v>
      </c>
      <c r="N216" s="69">
        <f t="shared" si="54"/>
        <v>33.81</v>
      </c>
      <c r="O216" s="69">
        <f t="shared" si="57"/>
        <v>42.09</v>
      </c>
      <c r="P216" s="19">
        <f t="shared" si="55"/>
        <v>0</v>
      </c>
      <c r="Q216" s="69"/>
      <c r="R216" s="69"/>
      <c r="S216" s="69">
        <f t="shared" si="56"/>
        <v>33.81</v>
      </c>
      <c r="T216" s="69"/>
      <c r="U216" s="69"/>
      <c r="V216" s="69"/>
      <c r="W216" s="69"/>
      <c r="X216" s="69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69"/>
      <c r="AJ216" s="69"/>
    </row>
    <row r="217" spans="1:36" ht="38.700000000000003" customHeight="1">
      <c r="A217" s="70" t="s">
        <v>561</v>
      </c>
      <c r="B217" s="71" t="s">
        <v>562</v>
      </c>
      <c r="C217" s="71" t="s">
        <v>27</v>
      </c>
      <c r="D217" s="72" t="s">
        <v>563</v>
      </c>
      <c r="E217" s="55" t="s">
        <v>46</v>
      </c>
      <c r="F217" s="73">
        <v>298.60000000000002</v>
      </c>
      <c r="G217" s="73">
        <v>23.52</v>
      </c>
      <c r="H217" s="73">
        <f t="shared" si="49"/>
        <v>29.28</v>
      </c>
      <c r="I217" s="73">
        <f t="shared" si="50"/>
        <v>8743</v>
      </c>
      <c r="J217" s="68">
        <f t="shared" si="51"/>
        <v>4.3436880171792026E-3</v>
      </c>
      <c r="K217" s="69"/>
      <c r="L217" s="69">
        <f t="shared" si="52"/>
        <v>5.76</v>
      </c>
      <c r="M217" s="69">
        <f t="shared" si="53"/>
        <v>1719.9360000000001</v>
      </c>
      <c r="N217" s="69">
        <f t="shared" si="54"/>
        <v>7023.0720000000001</v>
      </c>
      <c r="O217" s="69">
        <f t="shared" si="57"/>
        <v>8743</v>
      </c>
      <c r="P217" s="19">
        <f t="shared" si="55"/>
        <v>0</v>
      </c>
      <c r="Q217" s="69"/>
      <c r="R217" s="69"/>
      <c r="S217" s="69">
        <f t="shared" si="56"/>
        <v>7023.0720000000001</v>
      </c>
      <c r="T217" s="69"/>
      <c r="U217" s="69"/>
      <c r="V217" s="69"/>
      <c r="W217" s="69"/>
      <c r="X217" s="69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69"/>
      <c r="AJ217" s="69"/>
    </row>
    <row r="218" spans="1:36" ht="38.700000000000003" customHeight="1">
      <c r="A218" s="70" t="s">
        <v>564</v>
      </c>
      <c r="B218" s="71" t="s">
        <v>565</v>
      </c>
      <c r="C218" s="71" t="s">
        <v>27</v>
      </c>
      <c r="D218" s="72" t="s">
        <v>566</v>
      </c>
      <c r="E218" s="55" t="s">
        <v>46</v>
      </c>
      <c r="F218" s="73">
        <v>31.4</v>
      </c>
      <c r="G218" s="73">
        <v>32.01</v>
      </c>
      <c r="H218" s="73">
        <f t="shared" si="49"/>
        <v>39.85</v>
      </c>
      <c r="I218" s="73">
        <f t="shared" si="50"/>
        <v>1251.29</v>
      </c>
      <c r="J218" s="68">
        <f t="shared" si="51"/>
        <v>6.2166457497611399E-4</v>
      </c>
      <c r="K218" s="69"/>
      <c r="L218" s="69">
        <f t="shared" si="52"/>
        <v>7.84</v>
      </c>
      <c r="M218" s="69">
        <f t="shared" si="53"/>
        <v>246.17599999999999</v>
      </c>
      <c r="N218" s="69">
        <f t="shared" si="54"/>
        <v>1005.1139999999999</v>
      </c>
      <c r="O218" s="69">
        <f t="shared" si="57"/>
        <v>1251.29</v>
      </c>
      <c r="P218" s="19">
        <f t="shared" si="55"/>
        <v>0</v>
      </c>
      <c r="Q218" s="69"/>
      <c r="R218" s="69"/>
      <c r="S218" s="69">
        <f t="shared" si="56"/>
        <v>1005.1139999999999</v>
      </c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69"/>
      <c r="AJ218" s="69"/>
    </row>
    <row r="219" spans="1:36" ht="38.700000000000003" customHeight="1">
      <c r="A219" s="70" t="s">
        <v>567</v>
      </c>
      <c r="B219" s="71" t="s">
        <v>568</v>
      </c>
      <c r="C219" s="71" t="s">
        <v>27</v>
      </c>
      <c r="D219" s="72" t="s">
        <v>569</v>
      </c>
      <c r="E219" s="55" t="s">
        <v>46</v>
      </c>
      <c r="F219" s="73">
        <v>0.1</v>
      </c>
      <c r="G219" s="73">
        <v>15.36</v>
      </c>
      <c r="H219" s="73">
        <f t="shared" si="49"/>
        <v>19.12</v>
      </c>
      <c r="I219" s="73">
        <f t="shared" si="50"/>
        <v>1.91</v>
      </c>
      <c r="J219" s="68">
        <f t="shared" si="51"/>
        <v>9.4892418080890733E-7</v>
      </c>
      <c r="K219" s="69"/>
      <c r="L219" s="69">
        <f t="shared" si="52"/>
        <v>3.76</v>
      </c>
      <c r="M219" s="69">
        <f t="shared" si="53"/>
        <v>0.376</v>
      </c>
      <c r="N219" s="69">
        <f t="shared" si="54"/>
        <v>1.536</v>
      </c>
      <c r="O219" s="69">
        <f t="shared" si="57"/>
        <v>1.91</v>
      </c>
      <c r="P219" s="19">
        <f t="shared" si="55"/>
        <v>0</v>
      </c>
      <c r="Q219" s="69"/>
      <c r="R219" s="69"/>
      <c r="S219" s="69">
        <f t="shared" si="56"/>
        <v>1.536</v>
      </c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</row>
    <row r="220" spans="1:36" ht="38.700000000000003" customHeight="1">
      <c r="A220" s="70" t="s">
        <v>570</v>
      </c>
      <c r="B220" s="71" t="s">
        <v>571</v>
      </c>
      <c r="C220" s="71" t="s">
        <v>27</v>
      </c>
      <c r="D220" s="72" t="s">
        <v>572</v>
      </c>
      <c r="E220" s="55" t="s">
        <v>29</v>
      </c>
      <c r="F220" s="73">
        <v>37</v>
      </c>
      <c r="G220" s="73">
        <v>10.039999999999999</v>
      </c>
      <c r="H220" s="73">
        <f t="shared" si="49"/>
        <v>12.5</v>
      </c>
      <c r="I220" s="73">
        <f t="shared" si="50"/>
        <v>462.5</v>
      </c>
      <c r="J220" s="68">
        <f t="shared" si="51"/>
        <v>2.2977876105974851E-4</v>
      </c>
      <c r="K220" s="69"/>
      <c r="L220" s="69">
        <f t="shared" si="52"/>
        <v>2.46</v>
      </c>
      <c r="M220" s="69">
        <f t="shared" si="53"/>
        <v>91.02</v>
      </c>
      <c r="N220" s="69">
        <f t="shared" si="54"/>
        <v>371.47999999999996</v>
      </c>
      <c r="O220" s="69">
        <f t="shared" si="57"/>
        <v>462.5</v>
      </c>
      <c r="P220" s="19">
        <f t="shared" si="55"/>
        <v>0</v>
      </c>
      <c r="Q220" s="69"/>
      <c r="R220" s="69"/>
      <c r="S220" s="69">
        <f t="shared" si="56"/>
        <v>371.47999999999996</v>
      </c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</row>
    <row r="221" spans="1:36" ht="50.7" customHeight="1">
      <c r="A221" s="70" t="s">
        <v>573</v>
      </c>
      <c r="B221" s="71" t="s">
        <v>574</v>
      </c>
      <c r="C221" s="71" t="s">
        <v>27</v>
      </c>
      <c r="D221" s="72" t="s">
        <v>575</v>
      </c>
      <c r="E221" s="55" t="s">
        <v>29</v>
      </c>
      <c r="F221" s="73">
        <v>1</v>
      </c>
      <c r="G221" s="73">
        <v>10.64</v>
      </c>
      <c r="H221" s="73">
        <f t="shared" si="49"/>
        <v>13.24</v>
      </c>
      <c r="I221" s="73">
        <f t="shared" si="50"/>
        <v>13.24</v>
      </c>
      <c r="J221" s="68">
        <f t="shared" si="51"/>
        <v>6.5778828030942059E-6</v>
      </c>
      <c r="K221" s="69"/>
      <c r="L221" s="69">
        <f t="shared" si="52"/>
        <v>2.6</v>
      </c>
      <c r="M221" s="69">
        <f t="shared" si="53"/>
        <v>2.6</v>
      </c>
      <c r="N221" s="69">
        <f t="shared" si="54"/>
        <v>10.64</v>
      </c>
      <c r="O221" s="69">
        <f t="shared" si="57"/>
        <v>13.24</v>
      </c>
      <c r="P221" s="19">
        <f t="shared" si="55"/>
        <v>0</v>
      </c>
      <c r="Q221" s="69"/>
      <c r="R221" s="69"/>
      <c r="S221" s="69">
        <f t="shared" si="56"/>
        <v>10.64</v>
      </c>
      <c r="T221" s="69"/>
      <c r="U221" s="69"/>
      <c r="V221" s="69"/>
      <c r="W221" s="69"/>
      <c r="X221" s="69"/>
      <c r="Y221" s="69"/>
      <c r="Z221" s="69"/>
      <c r="AA221" s="69"/>
      <c r="AB221" s="69"/>
      <c r="AC221" s="69"/>
      <c r="AD221" s="69"/>
      <c r="AE221" s="69"/>
      <c r="AF221" s="69"/>
      <c r="AG221" s="69"/>
      <c r="AH221" s="69"/>
      <c r="AI221" s="69"/>
      <c r="AJ221" s="69"/>
    </row>
    <row r="222" spans="1:36" ht="38.700000000000003" customHeight="1">
      <c r="A222" s="70" t="s">
        <v>576</v>
      </c>
      <c r="B222" s="71" t="s">
        <v>577</v>
      </c>
      <c r="C222" s="71" t="s">
        <v>27</v>
      </c>
      <c r="D222" s="72" t="s">
        <v>578</v>
      </c>
      <c r="E222" s="55" t="s">
        <v>29</v>
      </c>
      <c r="F222" s="73">
        <v>2</v>
      </c>
      <c r="G222" s="73">
        <v>30.22</v>
      </c>
      <c r="H222" s="73">
        <f t="shared" si="49"/>
        <v>37.619999999999997</v>
      </c>
      <c r="I222" s="73">
        <f t="shared" si="50"/>
        <v>75.239999999999995</v>
      </c>
      <c r="J222" s="68">
        <f t="shared" si="51"/>
        <v>3.7380657258671301E-5</v>
      </c>
      <c r="K222" s="69"/>
      <c r="L222" s="69">
        <f t="shared" si="52"/>
        <v>7.4</v>
      </c>
      <c r="M222" s="69">
        <f t="shared" si="53"/>
        <v>14.8</v>
      </c>
      <c r="N222" s="69">
        <f t="shared" si="54"/>
        <v>60.44</v>
      </c>
      <c r="O222" s="69">
        <f t="shared" si="57"/>
        <v>75.239999999999995</v>
      </c>
      <c r="P222" s="19">
        <f t="shared" si="55"/>
        <v>0</v>
      </c>
      <c r="Q222" s="69"/>
      <c r="R222" s="69"/>
      <c r="S222" s="69">
        <f t="shared" si="56"/>
        <v>60.44</v>
      </c>
      <c r="T222" s="69"/>
      <c r="U222" s="69"/>
      <c r="V222" s="69"/>
      <c r="W222" s="69"/>
      <c r="X222" s="69"/>
      <c r="Y222" s="69"/>
      <c r="Z222" s="69"/>
      <c r="AA222" s="69"/>
      <c r="AB222" s="69"/>
      <c r="AC222" s="69"/>
      <c r="AD222" s="69"/>
      <c r="AE222" s="69"/>
      <c r="AF222" s="69"/>
      <c r="AG222" s="69"/>
      <c r="AH222" s="69"/>
      <c r="AI222" s="69"/>
      <c r="AJ222" s="69"/>
    </row>
    <row r="223" spans="1:36" ht="38.700000000000003" customHeight="1">
      <c r="A223" s="70" t="s">
        <v>579</v>
      </c>
      <c r="B223" s="71" t="s">
        <v>580</v>
      </c>
      <c r="C223" s="71" t="s">
        <v>27</v>
      </c>
      <c r="D223" s="72" t="s">
        <v>581</v>
      </c>
      <c r="E223" s="55" t="s">
        <v>29</v>
      </c>
      <c r="F223" s="73">
        <v>15</v>
      </c>
      <c r="G223" s="73">
        <v>19.420000000000002</v>
      </c>
      <c r="H223" s="73">
        <f t="shared" si="49"/>
        <v>24.18</v>
      </c>
      <c r="I223" s="73">
        <f t="shared" si="50"/>
        <v>362.7</v>
      </c>
      <c r="J223" s="68">
        <f t="shared" si="51"/>
        <v>1.8019623056512603E-4</v>
      </c>
      <c r="K223" s="69"/>
      <c r="L223" s="69">
        <f t="shared" si="52"/>
        <v>4.76</v>
      </c>
      <c r="M223" s="69">
        <f t="shared" si="53"/>
        <v>71.399999999999991</v>
      </c>
      <c r="N223" s="69">
        <f t="shared" si="54"/>
        <v>291.3</v>
      </c>
      <c r="O223" s="69">
        <f t="shared" si="57"/>
        <v>362.7</v>
      </c>
      <c r="P223" s="19">
        <f t="shared" si="55"/>
        <v>0</v>
      </c>
      <c r="Q223" s="69"/>
      <c r="R223" s="69"/>
      <c r="S223" s="69">
        <f t="shared" si="56"/>
        <v>291.3</v>
      </c>
      <c r="T223" s="69"/>
      <c r="U223" s="69"/>
      <c r="V223" s="69"/>
      <c r="W223" s="69"/>
      <c r="X223" s="69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69"/>
      <c r="AJ223" s="69"/>
    </row>
    <row r="224" spans="1:36" ht="38.700000000000003" customHeight="1">
      <c r="A224" s="70" t="s">
        <v>582</v>
      </c>
      <c r="B224" s="71" t="s">
        <v>583</v>
      </c>
      <c r="C224" s="71" t="s">
        <v>27</v>
      </c>
      <c r="D224" s="72" t="s">
        <v>584</v>
      </c>
      <c r="E224" s="55" t="s">
        <v>29</v>
      </c>
      <c r="F224" s="73">
        <v>1</v>
      </c>
      <c r="G224" s="73">
        <v>18.95</v>
      </c>
      <c r="H224" s="73">
        <f t="shared" si="49"/>
        <v>23.59</v>
      </c>
      <c r="I224" s="73">
        <f t="shared" si="50"/>
        <v>23.59</v>
      </c>
      <c r="J224" s="68">
        <f t="shared" si="51"/>
        <v>1.1719958861404253E-5</v>
      </c>
      <c r="K224" s="69"/>
      <c r="L224" s="69">
        <f t="shared" si="52"/>
        <v>4.6399999999999997</v>
      </c>
      <c r="M224" s="69">
        <f t="shared" si="53"/>
        <v>4.6399999999999997</v>
      </c>
      <c r="N224" s="69">
        <f t="shared" si="54"/>
        <v>18.95</v>
      </c>
      <c r="O224" s="69">
        <f t="shared" si="57"/>
        <v>23.59</v>
      </c>
      <c r="P224" s="19">
        <f t="shared" si="55"/>
        <v>0</v>
      </c>
      <c r="Q224" s="69"/>
      <c r="R224" s="69"/>
      <c r="S224" s="69">
        <f t="shared" si="56"/>
        <v>18.95</v>
      </c>
      <c r="T224" s="69"/>
      <c r="U224" s="69"/>
      <c r="V224" s="69"/>
      <c r="W224" s="69"/>
      <c r="X224" s="69"/>
      <c r="Y224" s="69"/>
      <c r="Z224" s="69"/>
      <c r="AA224" s="69"/>
      <c r="AB224" s="69"/>
      <c r="AC224" s="69"/>
      <c r="AD224" s="69"/>
      <c r="AE224" s="69"/>
      <c r="AF224" s="69"/>
      <c r="AG224" s="69"/>
      <c r="AH224" s="69"/>
      <c r="AI224" s="69"/>
      <c r="AJ224" s="69"/>
    </row>
    <row r="225" spans="1:36" ht="50.7" customHeight="1">
      <c r="A225" s="70" t="s">
        <v>585</v>
      </c>
      <c r="B225" s="71" t="s">
        <v>586</v>
      </c>
      <c r="C225" s="71" t="s">
        <v>27</v>
      </c>
      <c r="D225" s="72" t="s">
        <v>587</v>
      </c>
      <c r="E225" s="55" t="s">
        <v>29</v>
      </c>
      <c r="F225" s="73">
        <v>8</v>
      </c>
      <c r="G225" s="73">
        <v>15.67</v>
      </c>
      <c r="H225" s="73">
        <f t="shared" si="49"/>
        <v>19.510000000000002</v>
      </c>
      <c r="I225" s="73">
        <f t="shared" si="50"/>
        <v>156.08000000000001</v>
      </c>
      <c r="J225" s="68">
        <f t="shared" si="51"/>
        <v>7.7543500597201197E-5</v>
      </c>
      <c r="K225" s="69"/>
      <c r="L225" s="69">
        <f t="shared" si="52"/>
        <v>3.84</v>
      </c>
      <c r="M225" s="69">
        <f t="shared" si="53"/>
        <v>30.72</v>
      </c>
      <c r="N225" s="69">
        <f t="shared" si="54"/>
        <v>125.36</v>
      </c>
      <c r="O225" s="69">
        <f t="shared" si="57"/>
        <v>156.08000000000001</v>
      </c>
      <c r="P225" s="19">
        <f t="shared" si="55"/>
        <v>0</v>
      </c>
      <c r="Q225" s="69"/>
      <c r="R225" s="69"/>
      <c r="S225" s="69">
        <f t="shared" si="56"/>
        <v>125.36</v>
      </c>
      <c r="T225" s="69"/>
      <c r="U225" s="69"/>
      <c r="V225" s="69"/>
      <c r="W225" s="69"/>
      <c r="X225" s="69"/>
      <c r="Y225" s="69"/>
      <c r="Z225" s="69"/>
      <c r="AA225" s="69"/>
      <c r="AB225" s="69"/>
      <c r="AC225" s="69"/>
      <c r="AD225" s="69"/>
      <c r="AE225" s="69"/>
      <c r="AF225" s="69"/>
      <c r="AG225" s="69"/>
      <c r="AH225" s="69"/>
      <c r="AI225" s="69"/>
      <c r="AJ225" s="69"/>
    </row>
    <row r="226" spans="1:36" ht="50.7" customHeight="1">
      <c r="A226" s="70" t="s">
        <v>588</v>
      </c>
      <c r="B226" s="71" t="s">
        <v>589</v>
      </c>
      <c r="C226" s="71" t="s">
        <v>27</v>
      </c>
      <c r="D226" s="72" t="s">
        <v>590</v>
      </c>
      <c r="E226" s="55" t="s">
        <v>29</v>
      </c>
      <c r="F226" s="73">
        <v>49</v>
      </c>
      <c r="G226" s="73">
        <v>12.58</v>
      </c>
      <c r="H226" s="73">
        <f t="shared" si="49"/>
        <v>15.66</v>
      </c>
      <c r="I226" s="73">
        <f t="shared" si="50"/>
        <v>767.34</v>
      </c>
      <c r="J226" s="68">
        <f t="shared" si="51"/>
        <v>3.8122904759262149E-4</v>
      </c>
      <c r="K226" s="69"/>
      <c r="L226" s="69">
        <f t="shared" si="52"/>
        <v>3.08</v>
      </c>
      <c r="M226" s="69">
        <f t="shared" si="53"/>
        <v>150.92000000000002</v>
      </c>
      <c r="N226" s="69">
        <f t="shared" si="54"/>
        <v>616.41999999999996</v>
      </c>
      <c r="O226" s="69">
        <f t="shared" si="57"/>
        <v>767.34</v>
      </c>
      <c r="P226" s="19">
        <f t="shared" si="55"/>
        <v>0</v>
      </c>
      <c r="Q226" s="69"/>
      <c r="R226" s="69"/>
      <c r="S226" s="69">
        <f t="shared" si="56"/>
        <v>616.41999999999996</v>
      </c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69"/>
      <c r="AJ226" s="69"/>
    </row>
    <row r="227" spans="1:36" ht="26.7" customHeight="1">
      <c r="A227" s="70" t="s">
        <v>591</v>
      </c>
      <c r="B227" s="71" t="s">
        <v>592</v>
      </c>
      <c r="C227" s="71" t="s">
        <v>115</v>
      </c>
      <c r="D227" s="72" t="s">
        <v>593</v>
      </c>
      <c r="E227" s="55" t="s">
        <v>29</v>
      </c>
      <c r="F227" s="73">
        <v>1</v>
      </c>
      <c r="G227" s="73">
        <f>COMPOSIÇÃO!L127</f>
        <v>12088.52</v>
      </c>
      <c r="H227" s="73">
        <f t="shared" si="49"/>
        <v>15052.46</v>
      </c>
      <c r="I227" s="73">
        <f t="shared" si="50"/>
        <v>15052.46</v>
      </c>
      <c r="J227" s="68">
        <f t="shared" si="51"/>
        <v>7.4783472642192903E-3</v>
      </c>
      <c r="K227" s="69"/>
      <c r="L227" s="69">
        <f t="shared" si="52"/>
        <v>2963.94</v>
      </c>
      <c r="M227" s="69">
        <f t="shared" si="53"/>
        <v>2963.94</v>
      </c>
      <c r="N227" s="69">
        <f t="shared" si="54"/>
        <v>12088.52</v>
      </c>
      <c r="O227" s="69">
        <f t="shared" si="57"/>
        <v>15052.46</v>
      </c>
      <c r="P227" s="19">
        <f t="shared" si="55"/>
        <v>0</v>
      </c>
      <c r="Q227" s="69"/>
      <c r="R227" s="69"/>
      <c r="S227" s="69">
        <f t="shared" si="56"/>
        <v>12088.52</v>
      </c>
      <c r="T227" s="69"/>
      <c r="U227" s="69"/>
      <c r="V227" s="69"/>
      <c r="W227" s="69"/>
      <c r="X227" s="69"/>
      <c r="Y227" s="69"/>
      <c r="Z227" s="69"/>
      <c r="AA227" s="69"/>
      <c r="AB227" s="69"/>
      <c r="AC227" s="69"/>
      <c r="AD227" s="69"/>
      <c r="AE227" s="69"/>
      <c r="AF227" s="69"/>
      <c r="AG227" s="69"/>
      <c r="AH227" s="69"/>
      <c r="AI227" s="69"/>
      <c r="AJ227" s="69"/>
    </row>
    <row r="228" spans="1:36" ht="26.7" customHeight="1">
      <c r="A228" s="70" t="s">
        <v>594</v>
      </c>
      <c r="B228" s="71" t="s">
        <v>595</v>
      </c>
      <c r="C228" s="71" t="s">
        <v>253</v>
      </c>
      <c r="D228" s="72" t="s">
        <v>596</v>
      </c>
      <c r="E228" s="55" t="s">
        <v>29</v>
      </c>
      <c r="F228" s="73">
        <v>1</v>
      </c>
      <c r="G228" s="73">
        <v>9785.81</v>
      </c>
      <c r="H228" s="73">
        <f t="shared" si="49"/>
        <v>12185.16</v>
      </c>
      <c r="I228" s="73">
        <f t="shared" si="50"/>
        <v>12185.16</v>
      </c>
      <c r="J228" s="68">
        <f t="shared" si="51"/>
        <v>6.0538183094374165E-3</v>
      </c>
      <c r="K228" s="69"/>
      <c r="L228" s="69">
        <f t="shared" si="52"/>
        <v>2399.35</v>
      </c>
      <c r="M228" s="69">
        <f t="shared" si="53"/>
        <v>2399.35</v>
      </c>
      <c r="N228" s="69">
        <f t="shared" si="54"/>
        <v>9785.81</v>
      </c>
      <c r="O228" s="69">
        <f t="shared" si="57"/>
        <v>12185.16</v>
      </c>
      <c r="P228" s="19">
        <f t="shared" si="55"/>
        <v>0</v>
      </c>
      <c r="Q228" s="69"/>
      <c r="R228" s="69"/>
      <c r="S228" s="69">
        <f t="shared" si="56"/>
        <v>9785.81</v>
      </c>
      <c r="T228" s="69"/>
      <c r="U228" s="69"/>
      <c r="V228" s="69"/>
      <c r="W228" s="69"/>
      <c r="X228" s="69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69"/>
      <c r="AJ228" s="69"/>
    </row>
    <row r="229" spans="1:36" ht="38.700000000000003" customHeight="1">
      <c r="A229" s="70" t="s">
        <v>597</v>
      </c>
      <c r="B229" s="71" t="s">
        <v>598</v>
      </c>
      <c r="C229" s="71" t="s">
        <v>27</v>
      </c>
      <c r="D229" s="72" t="s">
        <v>599</v>
      </c>
      <c r="E229" s="55" t="s">
        <v>29</v>
      </c>
      <c r="F229" s="73">
        <v>8</v>
      </c>
      <c r="G229" s="73">
        <v>15.69</v>
      </c>
      <c r="H229" s="73">
        <f t="shared" si="49"/>
        <v>19.53</v>
      </c>
      <c r="I229" s="73">
        <f t="shared" si="50"/>
        <v>156.24</v>
      </c>
      <c r="J229" s="68">
        <f t="shared" si="51"/>
        <v>7.7622991628054297E-5</v>
      </c>
      <c r="K229" s="69"/>
      <c r="L229" s="69">
        <f t="shared" si="52"/>
        <v>3.84</v>
      </c>
      <c r="M229" s="69">
        <f t="shared" si="53"/>
        <v>30.72</v>
      </c>
      <c r="N229" s="69">
        <f t="shared" si="54"/>
        <v>125.52</v>
      </c>
      <c r="O229" s="69">
        <f t="shared" si="57"/>
        <v>156.24</v>
      </c>
      <c r="P229" s="19">
        <f t="shared" si="55"/>
        <v>0</v>
      </c>
      <c r="Q229" s="69"/>
      <c r="R229" s="69"/>
      <c r="S229" s="69">
        <f t="shared" si="56"/>
        <v>125.52</v>
      </c>
      <c r="T229" s="69"/>
      <c r="U229" s="69"/>
      <c r="V229" s="69"/>
      <c r="W229" s="69"/>
      <c r="X229" s="69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69"/>
      <c r="AJ229" s="69"/>
    </row>
    <row r="230" spans="1:36" ht="15.15" customHeight="1">
      <c r="A230" s="70" t="s">
        <v>600</v>
      </c>
      <c r="B230" s="71" t="s">
        <v>601</v>
      </c>
      <c r="C230" s="71" t="s">
        <v>176</v>
      </c>
      <c r="D230" s="72" t="s">
        <v>602</v>
      </c>
      <c r="E230" s="55" t="s">
        <v>29</v>
      </c>
      <c r="F230" s="73">
        <v>1</v>
      </c>
      <c r="G230" s="73">
        <v>906.46</v>
      </c>
      <c r="H230" s="73">
        <f t="shared" si="49"/>
        <v>1128.71</v>
      </c>
      <c r="I230" s="73">
        <f t="shared" si="50"/>
        <v>1128.71</v>
      </c>
      <c r="J230" s="68">
        <f t="shared" si="51"/>
        <v>5.6076450896378111E-4</v>
      </c>
      <c r="K230" s="69"/>
      <c r="L230" s="69">
        <f t="shared" si="52"/>
        <v>222.25</v>
      </c>
      <c r="M230" s="69">
        <f t="shared" si="53"/>
        <v>222.25</v>
      </c>
      <c r="N230" s="69">
        <f t="shared" si="54"/>
        <v>906.46</v>
      </c>
      <c r="O230" s="69">
        <f t="shared" si="57"/>
        <v>1128.71</v>
      </c>
      <c r="P230" s="19">
        <f t="shared" si="55"/>
        <v>0</v>
      </c>
      <c r="Q230" s="69"/>
      <c r="R230" s="69"/>
      <c r="S230" s="69">
        <f t="shared" si="56"/>
        <v>906.46</v>
      </c>
      <c r="T230" s="69"/>
      <c r="U230" s="69"/>
      <c r="V230" s="69"/>
      <c r="W230" s="69"/>
      <c r="X230" s="69"/>
      <c r="Y230" s="69"/>
      <c r="Z230" s="69"/>
      <c r="AA230" s="69"/>
      <c r="AB230" s="69"/>
      <c r="AC230" s="69"/>
      <c r="AD230" s="69"/>
      <c r="AE230" s="69"/>
      <c r="AF230" s="69"/>
      <c r="AG230" s="69"/>
      <c r="AH230" s="69"/>
      <c r="AI230" s="69"/>
      <c r="AJ230" s="69"/>
    </row>
    <row r="231" spans="1:36" ht="50.7" customHeight="1">
      <c r="A231" s="70" t="s">
        <v>603</v>
      </c>
      <c r="B231" s="71" t="s">
        <v>604</v>
      </c>
      <c r="C231" s="71" t="s">
        <v>253</v>
      </c>
      <c r="D231" s="72" t="s">
        <v>605</v>
      </c>
      <c r="E231" s="55" t="s">
        <v>506</v>
      </c>
      <c r="F231" s="73">
        <v>1</v>
      </c>
      <c r="G231" s="73">
        <v>7278.98</v>
      </c>
      <c r="H231" s="73">
        <f t="shared" si="49"/>
        <v>9063.69</v>
      </c>
      <c r="I231" s="73">
        <f t="shared" si="50"/>
        <v>9063.69</v>
      </c>
      <c r="J231" s="68">
        <f t="shared" si="51"/>
        <v>4.5030128839559612E-3</v>
      </c>
      <c r="K231" s="69"/>
      <c r="L231" s="69">
        <f t="shared" si="52"/>
        <v>1784.71</v>
      </c>
      <c r="M231" s="69">
        <f t="shared" si="53"/>
        <v>1784.71</v>
      </c>
      <c r="N231" s="69">
        <f t="shared" si="54"/>
        <v>7278.98</v>
      </c>
      <c r="O231" s="69">
        <f t="shared" si="57"/>
        <v>9063.69</v>
      </c>
      <c r="P231" s="19">
        <f t="shared" si="55"/>
        <v>0</v>
      </c>
      <c r="Q231" s="69"/>
      <c r="R231" s="69"/>
      <c r="S231" s="69">
        <f t="shared" si="56"/>
        <v>7278.98</v>
      </c>
      <c r="T231" s="69"/>
      <c r="U231" s="69"/>
      <c r="V231" s="69"/>
      <c r="W231" s="69"/>
      <c r="X231" s="69"/>
      <c r="Y231" s="69"/>
      <c r="Z231" s="69"/>
      <c r="AA231" s="69"/>
      <c r="AB231" s="69"/>
      <c r="AC231" s="69"/>
      <c r="AD231" s="69"/>
      <c r="AE231" s="69"/>
      <c r="AF231" s="69"/>
      <c r="AG231" s="69"/>
      <c r="AH231" s="69"/>
      <c r="AI231" s="69"/>
      <c r="AJ231" s="69"/>
    </row>
    <row r="232" spans="1:36" ht="15.15" customHeight="1">
      <c r="A232" s="52" t="s">
        <v>606</v>
      </c>
      <c r="B232" s="53"/>
      <c r="C232" s="53"/>
      <c r="D232" s="54" t="s">
        <v>607</v>
      </c>
      <c r="E232" s="55"/>
      <c r="F232" s="73"/>
      <c r="G232" s="73"/>
      <c r="H232" s="73"/>
      <c r="I232" s="73"/>
      <c r="J232" s="68"/>
      <c r="K232" s="69"/>
      <c r="L232" s="69">
        <f t="shared" si="52"/>
        <v>0</v>
      </c>
      <c r="M232" s="69">
        <f t="shared" si="53"/>
        <v>0</v>
      </c>
      <c r="N232" s="69">
        <f t="shared" si="54"/>
        <v>0</v>
      </c>
      <c r="O232" s="69">
        <f t="shared" si="57"/>
        <v>0</v>
      </c>
      <c r="P232" s="19">
        <f t="shared" si="55"/>
        <v>0</v>
      </c>
      <c r="Q232" s="69"/>
      <c r="R232" s="69"/>
      <c r="S232" s="69">
        <f t="shared" si="56"/>
        <v>0</v>
      </c>
      <c r="T232" s="69"/>
      <c r="U232" s="69"/>
      <c r="V232" s="69"/>
      <c r="W232" s="69"/>
      <c r="X232" s="69"/>
      <c r="Y232" s="69"/>
      <c r="Z232" s="69"/>
      <c r="AA232" s="69"/>
      <c r="AB232" s="69"/>
      <c r="AC232" s="69"/>
      <c r="AD232" s="69"/>
      <c r="AE232" s="69"/>
      <c r="AF232" s="69"/>
      <c r="AG232" s="69"/>
      <c r="AH232" s="69"/>
      <c r="AI232" s="69"/>
      <c r="AJ232" s="69"/>
    </row>
    <row r="233" spans="1:36" ht="50.7" customHeight="1">
      <c r="A233" s="70" t="s">
        <v>608</v>
      </c>
      <c r="B233" s="71" t="s">
        <v>609</v>
      </c>
      <c r="C233" s="71" t="s">
        <v>27</v>
      </c>
      <c r="D233" s="72" t="s">
        <v>610</v>
      </c>
      <c r="E233" s="55" t="s">
        <v>29</v>
      </c>
      <c r="F233" s="73">
        <v>1</v>
      </c>
      <c r="G233" s="73">
        <v>46.45</v>
      </c>
      <c r="H233" s="73">
        <f t="shared" ref="H233:H272" si="58">TRUNC(G233+(G233*$I$4),2)</f>
        <v>57.83</v>
      </c>
      <c r="I233" s="73">
        <f t="shared" ref="I233:I272" si="59">TRUNC(H233*F233,2)</f>
        <v>57.83</v>
      </c>
      <c r="J233" s="68">
        <f t="shared" ref="J233:J272" si="60">I233/$I$447</f>
        <v>2.8731039463968121E-5</v>
      </c>
      <c r="K233" s="69"/>
      <c r="L233" s="69">
        <f t="shared" si="52"/>
        <v>11.38</v>
      </c>
      <c r="M233" s="69">
        <f t="shared" si="53"/>
        <v>11.38</v>
      </c>
      <c r="N233" s="69">
        <f t="shared" si="54"/>
        <v>46.45</v>
      </c>
      <c r="O233" s="69">
        <f t="shared" si="57"/>
        <v>57.83</v>
      </c>
      <c r="P233" s="19">
        <f t="shared" si="55"/>
        <v>0</v>
      </c>
      <c r="Q233" s="69"/>
      <c r="R233" s="69"/>
      <c r="S233" s="69">
        <f t="shared" si="56"/>
        <v>46.45</v>
      </c>
      <c r="T233" s="69"/>
      <c r="U233" s="69"/>
      <c r="V233" s="69"/>
      <c r="W233" s="69"/>
      <c r="X233" s="69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69"/>
      <c r="AJ233" s="69"/>
    </row>
    <row r="234" spans="1:36" ht="15.15" customHeight="1">
      <c r="A234" s="70" t="s">
        <v>611</v>
      </c>
      <c r="B234" s="71" t="s">
        <v>612</v>
      </c>
      <c r="C234" s="71" t="s">
        <v>176</v>
      </c>
      <c r="D234" s="72" t="s">
        <v>613</v>
      </c>
      <c r="E234" s="55" t="s">
        <v>29</v>
      </c>
      <c r="F234" s="73">
        <v>4</v>
      </c>
      <c r="G234" s="73">
        <v>643.75</v>
      </c>
      <c r="H234" s="73">
        <f t="shared" si="58"/>
        <v>801.58</v>
      </c>
      <c r="I234" s="73">
        <f t="shared" si="59"/>
        <v>3206.32</v>
      </c>
      <c r="J234" s="68">
        <f t="shared" si="60"/>
        <v>1.5929605127807413E-3</v>
      </c>
      <c r="K234" s="69"/>
      <c r="L234" s="69">
        <f t="shared" si="52"/>
        <v>157.83000000000001</v>
      </c>
      <c r="M234" s="69">
        <f t="shared" si="53"/>
        <v>631.32000000000005</v>
      </c>
      <c r="N234" s="69">
        <f t="shared" si="54"/>
        <v>2575</v>
      </c>
      <c r="O234" s="69">
        <f t="shared" si="57"/>
        <v>3206.32</v>
      </c>
      <c r="P234" s="19">
        <f t="shared" si="55"/>
        <v>0</v>
      </c>
      <c r="Q234" s="69"/>
      <c r="R234" s="69"/>
      <c r="S234" s="69">
        <f t="shared" si="56"/>
        <v>2575</v>
      </c>
      <c r="T234" s="69"/>
      <c r="U234" s="69"/>
      <c r="V234" s="69"/>
      <c r="W234" s="69"/>
      <c r="X234" s="69"/>
      <c r="Y234" s="69"/>
      <c r="Z234" s="69"/>
      <c r="AA234" s="69"/>
      <c r="AB234" s="69"/>
      <c r="AC234" s="69"/>
      <c r="AD234" s="69"/>
      <c r="AE234" s="69"/>
      <c r="AF234" s="69"/>
      <c r="AG234" s="69"/>
      <c r="AH234" s="69"/>
      <c r="AI234" s="69"/>
      <c r="AJ234" s="69"/>
    </row>
    <row r="235" spans="1:36" ht="50.7" customHeight="1">
      <c r="A235" s="70" t="s">
        <v>614</v>
      </c>
      <c r="B235" s="71" t="s">
        <v>615</v>
      </c>
      <c r="C235" s="71" t="s">
        <v>27</v>
      </c>
      <c r="D235" s="72" t="s">
        <v>616</v>
      </c>
      <c r="E235" s="55" t="s">
        <v>29</v>
      </c>
      <c r="F235" s="73">
        <v>17</v>
      </c>
      <c r="G235" s="73">
        <v>66.400000000000006</v>
      </c>
      <c r="H235" s="73">
        <f t="shared" si="58"/>
        <v>82.68</v>
      </c>
      <c r="I235" s="73">
        <f t="shared" si="59"/>
        <v>1405.56</v>
      </c>
      <c r="J235" s="68">
        <f t="shared" si="60"/>
        <v>6.9830883328678942E-4</v>
      </c>
      <c r="K235" s="69"/>
      <c r="L235" s="69">
        <f t="shared" si="52"/>
        <v>16.28</v>
      </c>
      <c r="M235" s="69">
        <f t="shared" si="53"/>
        <v>276.76</v>
      </c>
      <c r="N235" s="69">
        <f t="shared" si="54"/>
        <v>1128.8000000000002</v>
      </c>
      <c r="O235" s="69">
        <f t="shared" si="57"/>
        <v>1405.56</v>
      </c>
      <c r="P235" s="19">
        <f t="shared" si="55"/>
        <v>0</v>
      </c>
      <c r="Q235" s="69"/>
      <c r="R235" s="69"/>
      <c r="S235" s="69">
        <f t="shared" si="56"/>
        <v>1128.8000000000002</v>
      </c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69"/>
      <c r="AJ235" s="69"/>
    </row>
    <row r="236" spans="1:36" ht="50.7" customHeight="1">
      <c r="A236" s="70" t="s">
        <v>617</v>
      </c>
      <c r="B236" s="71" t="s">
        <v>618</v>
      </c>
      <c r="C236" s="71" t="s">
        <v>27</v>
      </c>
      <c r="D236" s="72" t="s">
        <v>619</v>
      </c>
      <c r="E236" s="55" t="s">
        <v>29</v>
      </c>
      <c r="F236" s="73">
        <v>1</v>
      </c>
      <c r="G236" s="73">
        <v>97.03</v>
      </c>
      <c r="H236" s="73">
        <f t="shared" si="58"/>
        <v>120.82</v>
      </c>
      <c r="I236" s="73">
        <f t="shared" si="59"/>
        <v>120.82</v>
      </c>
      <c r="J236" s="68">
        <f t="shared" si="60"/>
        <v>6.002566467294879E-5</v>
      </c>
      <c r="K236" s="69"/>
      <c r="L236" s="69">
        <f t="shared" si="52"/>
        <v>23.79</v>
      </c>
      <c r="M236" s="69">
        <f t="shared" si="53"/>
        <v>23.79</v>
      </c>
      <c r="N236" s="69">
        <f t="shared" si="54"/>
        <v>97.03</v>
      </c>
      <c r="O236" s="69">
        <f t="shared" si="57"/>
        <v>120.82</v>
      </c>
      <c r="P236" s="19">
        <f t="shared" si="55"/>
        <v>0</v>
      </c>
      <c r="Q236" s="69"/>
      <c r="R236" s="69"/>
      <c r="S236" s="69">
        <f t="shared" si="56"/>
        <v>97.03</v>
      </c>
      <c r="T236" s="69"/>
      <c r="U236" s="69"/>
      <c r="V236" s="69"/>
      <c r="W236" s="69"/>
      <c r="X236" s="69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69"/>
      <c r="AJ236" s="69"/>
    </row>
    <row r="237" spans="1:36" ht="50.7" customHeight="1">
      <c r="A237" s="70" t="s">
        <v>620</v>
      </c>
      <c r="B237" s="71" t="s">
        <v>621</v>
      </c>
      <c r="C237" s="71" t="s">
        <v>27</v>
      </c>
      <c r="D237" s="72" t="s">
        <v>622</v>
      </c>
      <c r="E237" s="55" t="s">
        <v>29</v>
      </c>
      <c r="F237" s="73">
        <v>3</v>
      </c>
      <c r="G237" s="73">
        <v>20.02</v>
      </c>
      <c r="H237" s="73">
        <f t="shared" si="58"/>
        <v>24.92</v>
      </c>
      <c r="I237" s="73">
        <f t="shared" si="59"/>
        <v>74.760000000000005</v>
      </c>
      <c r="J237" s="68">
        <f t="shared" si="60"/>
        <v>3.7142184166111998E-5</v>
      </c>
      <c r="K237" s="69"/>
      <c r="L237" s="69">
        <f t="shared" si="52"/>
        <v>4.9000000000000004</v>
      </c>
      <c r="M237" s="69">
        <f t="shared" si="53"/>
        <v>14.700000000000001</v>
      </c>
      <c r="N237" s="69">
        <f t="shared" si="54"/>
        <v>60.06</v>
      </c>
      <c r="O237" s="69">
        <f t="shared" si="57"/>
        <v>74.760000000000005</v>
      </c>
      <c r="P237" s="19">
        <f t="shared" si="55"/>
        <v>0</v>
      </c>
      <c r="Q237" s="69"/>
      <c r="R237" s="69"/>
      <c r="S237" s="69">
        <f t="shared" si="56"/>
        <v>60.06</v>
      </c>
      <c r="T237" s="69"/>
      <c r="U237" s="69"/>
      <c r="V237" s="69"/>
      <c r="W237" s="69"/>
      <c r="X237" s="69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69"/>
      <c r="AJ237" s="69"/>
    </row>
    <row r="238" spans="1:36" ht="26.7" customHeight="1">
      <c r="A238" s="70" t="s">
        <v>623</v>
      </c>
      <c r="B238" s="71" t="s">
        <v>624</v>
      </c>
      <c r="C238" s="71" t="s">
        <v>27</v>
      </c>
      <c r="D238" s="72" t="s">
        <v>625</v>
      </c>
      <c r="E238" s="55" t="s">
        <v>29</v>
      </c>
      <c r="F238" s="73">
        <v>29</v>
      </c>
      <c r="G238" s="73">
        <v>12.74</v>
      </c>
      <c r="H238" s="73">
        <f t="shared" si="58"/>
        <v>15.86</v>
      </c>
      <c r="I238" s="73">
        <f t="shared" si="59"/>
        <v>459.94</v>
      </c>
      <c r="J238" s="68">
        <f t="shared" si="60"/>
        <v>2.2850690456609887E-4</v>
      </c>
      <c r="K238" s="69"/>
      <c r="L238" s="69">
        <f t="shared" si="52"/>
        <v>3.12</v>
      </c>
      <c r="M238" s="69">
        <f t="shared" si="53"/>
        <v>90.48</v>
      </c>
      <c r="N238" s="69">
        <f t="shared" si="54"/>
        <v>369.46</v>
      </c>
      <c r="O238" s="69">
        <f t="shared" si="57"/>
        <v>459.94</v>
      </c>
      <c r="P238" s="19">
        <f t="shared" si="55"/>
        <v>0</v>
      </c>
      <c r="Q238" s="69"/>
      <c r="R238" s="69"/>
      <c r="S238" s="69">
        <f t="shared" si="56"/>
        <v>369.46</v>
      </c>
      <c r="T238" s="69"/>
      <c r="U238" s="69"/>
      <c r="V238" s="69"/>
      <c r="W238" s="69"/>
      <c r="X238" s="69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69"/>
      <c r="AJ238" s="69"/>
    </row>
    <row r="239" spans="1:36" ht="38.700000000000003" customHeight="1">
      <c r="A239" s="70" t="s">
        <v>626</v>
      </c>
      <c r="B239" s="71" t="s">
        <v>627</v>
      </c>
      <c r="C239" s="71" t="s">
        <v>27</v>
      </c>
      <c r="D239" s="72" t="s">
        <v>628</v>
      </c>
      <c r="E239" s="55" t="s">
        <v>29</v>
      </c>
      <c r="F239" s="73">
        <v>30</v>
      </c>
      <c r="G239" s="73">
        <v>10.08</v>
      </c>
      <c r="H239" s="73">
        <f t="shared" si="58"/>
        <v>12.55</v>
      </c>
      <c r="I239" s="73">
        <f t="shared" si="59"/>
        <v>376.5</v>
      </c>
      <c r="J239" s="68">
        <f t="shared" si="60"/>
        <v>1.870523319762061E-4</v>
      </c>
      <c r="K239" s="69"/>
      <c r="L239" s="69">
        <f t="shared" si="52"/>
        <v>2.4700000000000002</v>
      </c>
      <c r="M239" s="69">
        <f t="shared" si="53"/>
        <v>74.100000000000009</v>
      </c>
      <c r="N239" s="69">
        <f t="shared" si="54"/>
        <v>302.39999999999998</v>
      </c>
      <c r="O239" s="69">
        <f t="shared" si="57"/>
        <v>376.5</v>
      </c>
      <c r="P239" s="19">
        <f t="shared" si="55"/>
        <v>0</v>
      </c>
      <c r="Q239" s="69"/>
      <c r="R239" s="69"/>
      <c r="S239" s="69">
        <f t="shared" si="56"/>
        <v>302.39999999999998</v>
      </c>
      <c r="T239" s="69"/>
      <c r="U239" s="69"/>
      <c r="V239" s="69"/>
      <c r="W239" s="69"/>
      <c r="X239" s="69"/>
      <c r="Y239" s="69"/>
      <c r="Z239" s="69"/>
      <c r="AA239" s="69"/>
      <c r="AB239" s="69"/>
      <c r="AC239" s="69"/>
      <c r="AD239" s="69"/>
      <c r="AE239" s="69"/>
      <c r="AF239" s="69"/>
      <c r="AG239" s="69"/>
      <c r="AH239" s="69"/>
      <c r="AI239" s="69"/>
      <c r="AJ239" s="69"/>
    </row>
    <row r="240" spans="1:36" ht="38.700000000000003" customHeight="1">
      <c r="A240" s="70" t="s">
        <v>629</v>
      </c>
      <c r="B240" s="71" t="s">
        <v>630</v>
      </c>
      <c r="C240" s="71" t="s">
        <v>27</v>
      </c>
      <c r="D240" s="72" t="s">
        <v>631</v>
      </c>
      <c r="E240" s="55" t="s">
        <v>29</v>
      </c>
      <c r="F240" s="73">
        <v>10</v>
      </c>
      <c r="G240" s="73">
        <v>65.790000000000006</v>
      </c>
      <c r="H240" s="73">
        <f t="shared" si="58"/>
        <v>81.92</v>
      </c>
      <c r="I240" s="73">
        <f t="shared" si="59"/>
        <v>819.2</v>
      </c>
      <c r="J240" s="68">
        <f t="shared" si="60"/>
        <v>4.0699407796788322E-4</v>
      </c>
      <c r="K240" s="69"/>
      <c r="L240" s="69">
        <f t="shared" si="52"/>
        <v>16.13</v>
      </c>
      <c r="M240" s="69">
        <f t="shared" si="53"/>
        <v>161.29999999999998</v>
      </c>
      <c r="N240" s="69">
        <f t="shared" si="54"/>
        <v>657.90000000000009</v>
      </c>
      <c r="O240" s="69">
        <f t="shared" si="57"/>
        <v>819.2</v>
      </c>
      <c r="P240" s="19">
        <f t="shared" si="55"/>
        <v>0</v>
      </c>
      <c r="Q240" s="69"/>
      <c r="R240" s="69"/>
      <c r="S240" s="69">
        <f t="shared" si="56"/>
        <v>657.90000000000009</v>
      </c>
      <c r="T240" s="69"/>
      <c r="U240" s="69"/>
      <c r="V240" s="69"/>
      <c r="W240" s="69"/>
      <c r="X240" s="69"/>
      <c r="Y240" s="69"/>
      <c r="Z240" s="69"/>
      <c r="AA240" s="69"/>
      <c r="AB240" s="69"/>
      <c r="AC240" s="69"/>
      <c r="AD240" s="69"/>
      <c r="AE240" s="69"/>
      <c r="AF240" s="69"/>
      <c r="AG240" s="69"/>
      <c r="AH240" s="69"/>
      <c r="AI240" s="69"/>
      <c r="AJ240" s="69"/>
    </row>
    <row r="241" spans="1:36" ht="50.7" customHeight="1">
      <c r="A241" s="70" t="s">
        <v>632</v>
      </c>
      <c r="B241" s="71" t="s">
        <v>633</v>
      </c>
      <c r="C241" s="71" t="s">
        <v>27</v>
      </c>
      <c r="D241" s="72" t="s">
        <v>634</v>
      </c>
      <c r="E241" s="55" t="s">
        <v>29</v>
      </c>
      <c r="F241" s="73">
        <v>8</v>
      </c>
      <c r="G241" s="73">
        <v>42.53</v>
      </c>
      <c r="H241" s="73">
        <f t="shared" si="58"/>
        <v>52.95</v>
      </c>
      <c r="I241" s="73">
        <f t="shared" si="59"/>
        <v>423.6</v>
      </c>
      <c r="J241" s="68">
        <f t="shared" si="60"/>
        <v>2.1045250418358805E-4</v>
      </c>
      <c r="K241" s="69"/>
      <c r="L241" s="69">
        <f t="shared" si="52"/>
        <v>10.42</v>
      </c>
      <c r="M241" s="69">
        <f t="shared" si="53"/>
        <v>83.36</v>
      </c>
      <c r="N241" s="69">
        <f t="shared" si="54"/>
        <v>340.24</v>
      </c>
      <c r="O241" s="69">
        <f t="shared" si="57"/>
        <v>423.6</v>
      </c>
      <c r="P241" s="19">
        <f t="shared" si="55"/>
        <v>0</v>
      </c>
      <c r="Q241" s="69"/>
      <c r="R241" s="69"/>
      <c r="S241" s="69">
        <f t="shared" si="56"/>
        <v>340.24</v>
      </c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69"/>
      <c r="AJ241" s="69"/>
    </row>
    <row r="242" spans="1:36" ht="50.7" customHeight="1">
      <c r="A242" s="70" t="s">
        <v>635</v>
      </c>
      <c r="B242" s="71" t="s">
        <v>636</v>
      </c>
      <c r="C242" s="71" t="s">
        <v>27</v>
      </c>
      <c r="D242" s="72" t="s">
        <v>637</v>
      </c>
      <c r="E242" s="55" t="s">
        <v>29</v>
      </c>
      <c r="F242" s="73">
        <v>49</v>
      </c>
      <c r="G242" s="73">
        <v>12.98</v>
      </c>
      <c r="H242" s="73">
        <f t="shared" si="58"/>
        <v>16.16</v>
      </c>
      <c r="I242" s="73">
        <f t="shared" si="59"/>
        <v>791.84</v>
      </c>
      <c r="J242" s="68">
        <f t="shared" si="60"/>
        <v>3.9340111169200274E-4</v>
      </c>
      <c r="K242" s="69"/>
      <c r="L242" s="69">
        <f t="shared" si="52"/>
        <v>3.18</v>
      </c>
      <c r="M242" s="69">
        <f t="shared" si="53"/>
        <v>155.82000000000002</v>
      </c>
      <c r="N242" s="69">
        <f t="shared" si="54"/>
        <v>636.02</v>
      </c>
      <c r="O242" s="69">
        <f t="shared" si="57"/>
        <v>791.84</v>
      </c>
      <c r="P242" s="19">
        <f t="shared" si="55"/>
        <v>0</v>
      </c>
      <c r="Q242" s="69"/>
      <c r="R242" s="69"/>
      <c r="S242" s="69">
        <f t="shared" si="56"/>
        <v>636.02</v>
      </c>
      <c r="T242" s="69"/>
      <c r="U242" s="69"/>
      <c r="V242" s="69"/>
      <c r="W242" s="69"/>
      <c r="X242" s="69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69"/>
      <c r="AJ242" s="69"/>
    </row>
    <row r="243" spans="1:36" ht="50.7" customHeight="1">
      <c r="A243" s="70" t="s">
        <v>638</v>
      </c>
      <c r="B243" s="71" t="s">
        <v>639</v>
      </c>
      <c r="C243" s="71" t="s">
        <v>27</v>
      </c>
      <c r="D243" s="72" t="s">
        <v>640</v>
      </c>
      <c r="E243" s="55" t="s">
        <v>29</v>
      </c>
      <c r="F243" s="73">
        <v>25</v>
      </c>
      <c r="G243" s="73">
        <v>10.35</v>
      </c>
      <c r="H243" s="73">
        <f t="shared" si="58"/>
        <v>12.88</v>
      </c>
      <c r="I243" s="73">
        <f t="shared" si="59"/>
        <v>322</v>
      </c>
      <c r="J243" s="68">
        <f t="shared" si="60"/>
        <v>1.5997569959186816E-4</v>
      </c>
      <c r="K243" s="69"/>
      <c r="L243" s="69">
        <f t="shared" si="52"/>
        <v>2.5299999999999998</v>
      </c>
      <c r="M243" s="69">
        <f t="shared" si="53"/>
        <v>63.249999999999993</v>
      </c>
      <c r="N243" s="69">
        <f t="shared" si="54"/>
        <v>258.75</v>
      </c>
      <c r="O243" s="69">
        <f t="shared" si="57"/>
        <v>322</v>
      </c>
      <c r="P243" s="19">
        <f t="shared" si="55"/>
        <v>0</v>
      </c>
      <c r="Q243" s="69"/>
      <c r="R243" s="69"/>
      <c r="S243" s="69">
        <f t="shared" si="56"/>
        <v>258.75</v>
      </c>
      <c r="T243" s="69"/>
      <c r="U243" s="69"/>
      <c r="V243" s="69"/>
      <c r="W243" s="69"/>
      <c r="X243" s="69"/>
      <c r="Y243" s="69"/>
      <c r="Z243" s="69"/>
      <c r="AA243" s="69"/>
      <c r="AB243" s="69"/>
      <c r="AC243" s="69"/>
      <c r="AD243" s="69"/>
      <c r="AE243" s="69"/>
      <c r="AF243" s="69"/>
      <c r="AG243" s="69"/>
      <c r="AH243" s="69"/>
      <c r="AI243" s="69"/>
      <c r="AJ243" s="69"/>
    </row>
    <row r="244" spans="1:36" ht="50.7" customHeight="1">
      <c r="A244" s="70" t="s">
        <v>641</v>
      </c>
      <c r="B244" s="71" t="s">
        <v>642</v>
      </c>
      <c r="C244" s="71" t="s">
        <v>27</v>
      </c>
      <c r="D244" s="72" t="s">
        <v>643</v>
      </c>
      <c r="E244" s="55" t="s">
        <v>29</v>
      </c>
      <c r="F244" s="73">
        <v>25</v>
      </c>
      <c r="G244" s="73">
        <v>15.22</v>
      </c>
      <c r="H244" s="73">
        <f t="shared" si="58"/>
        <v>18.95</v>
      </c>
      <c r="I244" s="73">
        <f t="shared" si="59"/>
        <v>473.75</v>
      </c>
      <c r="J244" s="68">
        <f t="shared" si="60"/>
        <v>2.3536797416660727E-4</v>
      </c>
      <c r="K244" s="69"/>
      <c r="L244" s="69">
        <f t="shared" si="52"/>
        <v>3.73</v>
      </c>
      <c r="M244" s="69">
        <f t="shared" si="53"/>
        <v>93.25</v>
      </c>
      <c r="N244" s="69">
        <f t="shared" si="54"/>
        <v>380.5</v>
      </c>
      <c r="O244" s="69">
        <f t="shared" si="57"/>
        <v>473.75</v>
      </c>
      <c r="P244" s="19">
        <f t="shared" si="55"/>
        <v>0</v>
      </c>
      <c r="Q244" s="69"/>
      <c r="R244" s="69"/>
      <c r="S244" s="69">
        <f t="shared" si="56"/>
        <v>380.5</v>
      </c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69"/>
      <c r="AJ244" s="69"/>
    </row>
    <row r="245" spans="1:36" ht="50.7" customHeight="1">
      <c r="A245" s="70" t="s">
        <v>644</v>
      </c>
      <c r="B245" s="71" t="s">
        <v>645</v>
      </c>
      <c r="C245" s="71" t="s">
        <v>27</v>
      </c>
      <c r="D245" s="72" t="s">
        <v>646</v>
      </c>
      <c r="E245" s="55" t="s">
        <v>29</v>
      </c>
      <c r="F245" s="73">
        <v>3</v>
      </c>
      <c r="G245" s="73">
        <v>22.82</v>
      </c>
      <c r="H245" s="73">
        <f t="shared" si="58"/>
        <v>28.41</v>
      </c>
      <c r="I245" s="73">
        <f t="shared" si="59"/>
        <v>85.23</v>
      </c>
      <c r="J245" s="68">
        <f t="shared" si="60"/>
        <v>4.2343878497561877E-5</v>
      </c>
      <c r="K245" s="69"/>
      <c r="L245" s="69">
        <f t="shared" si="52"/>
        <v>5.59</v>
      </c>
      <c r="M245" s="69">
        <f t="shared" si="53"/>
        <v>16.77</v>
      </c>
      <c r="N245" s="69">
        <f t="shared" si="54"/>
        <v>68.460000000000008</v>
      </c>
      <c r="O245" s="69">
        <f t="shared" si="57"/>
        <v>85.23</v>
      </c>
      <c r="P245" s="19">
        <f t="shared" si="55"/>
        <v>0</v>
      </c>
      <c r="Q245" s="69"/>
      <c r="R245" s="69"/>
      <c r="S245" s="69">
        <f t="shared" si="56"/>
        <v>68.460000000000008</v>
      </c>
      <c r="T245" s="69"/>
      <c r="U245" s="69"/>
      <c r="V245" s="69"/>
      <c r="W245" s="69"/>
      <c r="X245" s="69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69"/>
      <c r="AJ245" s="69"/>
    </row>
    <row r="246" spans="1:36" ht="50.7" customHeight="1">
      <c r="A246" s="70" t="s">
        <v>647</v>
      </c>
      <c r="B246" s="71" t="s">
        <v>648</v>
      </c>
      <c r="C246" s="71" t="s">
        <v>27</v>
      </c>
      <c r="D246" s="72" t="s">
        <v>649</v>
      </c>
      <c r="E246" s="55" t="s">
        <v>29</v>
      </c>
      <c r="F246" s="73">
        <v>44</v>
      </c>
      <c r="G246" s="73">
        <v>14.51</v>
      </c>
      <c r="H246" s="73">
        <f t="shared" si="58"/>
        <v>18.059999999999999</v>
      </c>
      <c r="I246" s="73">
        <f t="shared" si="59"/>
        <v>794.64</v>
      </c>
      <c r="J246" s="68">
        <f t="shared" si="60"/>
        <v>3.9479220473193202E-4</v>
      </c>
      <c r="K246" s="69"/>
      <c r="L246" s="69">
        <f t="shared" si="52"/>
        <v>3.55</v>
      </c>
      <c r="M246" s="69">
        <f t="shared" si="53"/>
        <v>156.19999999999999</v>
      </c>
      <c r="N246" s="69">
        <f t="shared" si="54"/>
        <v>638.43999999999994</v>
      </c>
      <c r="O246" s="69">
        <f t="shared" si="57"/>
        <v>794.64</v>
      </c>
      <c r="P246" s="19">
        <f t="shared" si="55"/>
        <v>0</v>
      </c>
      <c r="Q246" s="69"/>
      <c r="R246" s="69"/>
      <c r="S246" s="69">
        <f t="shared" si="56"/>
        <v>638.43999999999994</v>
      </c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69"/>
      <c r="AJ246" s="69"/>
    </row>
    <row r="247" spans="1:36" ht="50.7" customHeight="1">
      <c r="A247" s="70" t="s">
        <v>650</v>
      </c>
      <c r="B247" s="71" t="s">
        <v>651</v>
      </c>
      <c r="C247" s="71" t="s">
        <v>27</v>
      </c>
      <c r="D247" s="72" t="s">
        <v>652</v>
      </c>
      <c r="E247" s="55" t="s">
        <v>29</v>
      </c>
      <c r="F247" s="73">
        <v>29</v>
      </c>
      <c r="G247" s="73">
        <v>10.130000000000001</v>
      </c>
      <c r="H247" s="73">
        <f t="shared" si="58"/>
        <v>12.61</v>
      </c>
      <c r="I247" s="73">
        <f t="shared" si="59"/>
        <v>365.69</v>
      </c>
      <c r="J247" s="68">
        <f t="shared" si="60"/>
        <v>1.8168171920419338E-4</v>
      </c>
      <c r="K247" s="69"/>
      <c r="L247" s="69">
        <f t="shared" si="52"/>
        <v>2.48</v>
      </c>
      <c r="M247" s="69">
        <f t="shared" si="53"/>
        <v>71.92</v>
      </c>
      <c r="N247" s="69">
        <f t="shared" si="54"/>
        <v>293.77000000000004</v>
      </c>
      <c r="O247" s="69">
        <f t="shared" si="57"/>
        <v>365.69</v>
      </c>
      <c r="P247" s="19">
        <f t="shared" si="55"/>
        <v>0</v>
      </c>
      <c r="Q247" s="69"/>
      <c r="R247" s="69"/>
      <c r="S247" s="69">
        <f t="shared" si="56"/>
        <v>293.77000000000004</v>
      </c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</row>
    <row r="248" spans="1:36" ht="50.7" customHeight="1">
      <c r="A248" s="70" t="s">
        <v>653</v>
      </c>
      <c r="B248" s="71" t="s">
        <v>654</v>
      </c>
      <c r="C248" s="71" t="s">
        <v>27</v>
      </c>
      <c r="D248" s="72" t="s">
        <v>655</v>
      </c>
      <c r="E248" s="55" t="s">
        <v>29</v>
      </c>
      <c r="F248" s="73">
        <v>11</v>
      </c>
      <c r="G248" s="73">
        <v>41.42</v>
      </c>
      <c r="H248" s="73">
        <f t="shared" si="58"/>
        <v>51.57</v>
      </c>
      <c r="I248" s="73">
        <f t="shared" si="59"/>
        <v>567.27</v>
      </c>
      <c r="J248" s="68">
        <f t="shared" si="60"/>
        <v>2.818304817002455E-4</v>
      </c>
      <c r="K248" s="69"/>
      <c r="L248" s="69">
        <f t="shared" si="52"/>
        <v>10.15</v>
      </c>
      <c r="M248" s="69">
        <f t="shared" si="53"/>
        <v>111.65</v>
      </c>
      <c r="N248" s="69">
        <f t="shared" si="54"/>
        <v>455.62</v>
      </c>
      <c r="O248" s="69">
        <f t="shared" si="57"/>
        <v>567.27</v>
      </c>
      <c r="P248" s="19">
        <f t="shared" si="55"/>
        <v>0</v>
      </c>
      <c r="Q248" s="69"/>
      <c r="R248" s="69"/>
      <c r="S248" s="69">
        <f t="shared" si="56"/>
        <v>455.62</v>
      </c>
      <c r="T248" s="69"/>
      <c r="U248" s="69"/>
      <c r="V248" s="69"/>
      <c r="W248" s="69"/>
      <c r="X248" s="69"/>
      <c r="Y248" s="69"/>
      <c r="Z248" s="69"/>
      <c r="AA248" s="69"/>
      <c r="AB248" s="69"/>
      <c r="AC248" s="69"/>
      <c r="AD248" s="69"/>
      <c r="AE248" s="69"/>
      <c r="AF248" s="69"/>
      <c r="AG248" s="69"/>
      <c r="AH248" s="69"/>
      <c r="AI248" s="69"/>
      <c r="AJ248" s="69"/>
    </row>
    <row r="249" spans="1:36" ht="50.7" customHeight="1">
      <c r="A249" s="70" t="s">
        <v>656</v>
      </c>
      <c r="B249" s="71" t="s">
        <v>657</v>
      </c>
      <c r="C249" s="71" t="s">
        <v>27</v>
      </c>
      <c r="D249" s="72" t="s">
        <v>658</v>
      </c>
      <c r="E249" s="55" t="s">
        <v>29</v>
      </c>
      <c r="F249" s="73">
        <v>6</v>
      </c>
      <c r="G249" s="73">
        <v>14.73</v>
      </c>
      <c r="H249" s="73">
        <f t="shared" si="58"/>
        <v>18.34</v>
      </c>
      <c r="I249" s="73">
        <f t="shared" si="59"/>
        <v>110.04</v>
      </c>
      <c r="J249" s="68">
        <f t="shared" si="60"/>
        <v>5.4669956469221033E-5</v>
      </c>
      <c r="K249" s="69"/>
      <c r="L249" s="69">
        <f t="shared" si="52"/>
        <v>3.61</v>
      </c>
      <c r="M249" s="69">
        <f t="shared" si="53"/>
        <v>21.66</v>
      </c>
      <c r="N249" s="69">
        <f t="shared" si="54"/>
        <v>88.38</v>
      </c>
      <c r="O249" s="69">
        <f t="shared" si="57"/>
        <v>110.04</v>
      </c>
      <c r="P249" s="19">
        <f t="shared" si="55"/>
        <v>0</v>
      </c>
      <c r="Q249" s="69"/>
      <c r="R249" s="69"/>
      <c r="S249" s="69">
        <f t="shared" si="56"/>
        <v>88.38</v>
      </c>
      <c r="T249" s="69"/>
      <c r="U249" s="69"/>
      <c r="V249" s="69"/>
      <c r="W249" s="69"/>
      <c r="X249" s="69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69"/>
      <c r="AJ249" s="69"/>
    </row>
    <row r="250" spans="1:36" ht="50.7" customHeight="1">
      <c r="A250" s="70" t="s">
        <v>659</v>
      </c>
      <c r="B250" s="71" t="s">
        <v>660</v>
      </c>
      <c r="C250" s="71" t="s">
        <v>27</v>
      </c>
      <c r="D250" s="72" t="s">
        <v>661</v>
      </c>
      <c r="E250" s="55" t="s">
        <v>29</v>
      </c>
      <c r="F250" s="73">
        <v>1</v>
      </c>
      <c r="G250" s="73">
        <v>28.78</v>
      </c>
      <c r="H250" s="73">
        <f t="shared" si="58"/>
        <v>35.83</v>
      </c>
      <c r="I250" s="73">
        <f t="shared" si="59"/>
        <v>35.83</v>
      </c>
      <c r="J250" s="68">
        <f t="shared" si="60"/>
        <v>1.780102272166657E-5</v>
      </c>
      <c r="K250" s="69"/>
      <c r="L250" s="69">
        <f t="shared" si="52"/>
        <v>7.05</v>
      </c>
      <c r="M250" s="69">
        <f t="shared" si="53"/>
        <v>7.05</v>
      </c>
      <c r="N250" s="69">
        <f t="shared" si="54"/>
        <v>28.78</v>
      </c>
      <c r="O250" s="69">
        <f t="shared" si="57"/>
        <v>35.83</v>
      </c>
      <c r="P250" s="19">
        <f t="shared" si="55"/>
        <v>0</v>
      </c>
      <c r="Q250" s="69"/>
      <c r="R250" s="69"/>
      <c r="S250" s="69">
        <f t="shared" si="56"/>
        <v>28.78</v>
      </c>
      <c r="T250" s="69"/>
      <c r="U250" s="69"/>
      <c r="V250" s="69"/>
      <c r="W250" s="69"/>
      <c r="X250" s="69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69"/>
      <c r="AJ250" s="69"/>
    </row>
    <row r="251" spans="1:36" ht="50.7" customHeight="1">
      <c r="A251" s="70" t="s">
        <v>662</v>
      </c>
      <c r="B251" s="71" t="s">
        <v>663</v>
      </c>
      <c r="C251" s="71" t="s">
        <v>27</v>
      </c>
      <c r="D251" s="72" t="s">
        <v>664</v>
      </c>
      <c r="E251" s="55" t="s">
        <v>29</v>
      </c>
      <c r="F251" s="73">
        <v>1</v>
      </c>
      <c r="G251" s="73">
        <v>39.49</v>
      </c>
      <c r="H251" s="73">
        <f t="shared" si="58"/>
        <v>49.17</v>
      </c>
      <c r="I251" s="73">
        <f t="shared" si="59"/>
        <v>49.17</v>
      </c>
      <c r="J251" s="68">
        <f t="shared" si="60"/>
        <v>2.4428587419043966E-5</v>
      </c>
      <c r="K251" s="69"/>
      <c r="L251" s="69">
        <f t="shared" si="52"/>
        <v>9.68</v>
      </c>
      <c r="M251" s="69">
        <f t="shared" si="53"/>
        <v>9.68</v>
      </c>
      <c r="N251" s="69">
        <f t="shared" si="54"/>
        <v>39.49</v>
      </c>
      <c r="O251" s="69">
        <f t="shared" si="57"/>
        <v>49.17</v>
      </c>
      <c r="P251" s="19">
        <f t="shared" si="55"/>
        <v>0</v>
      </c>
      <c r="Q251" s="69"/>
      <c r="R251" s="69"/>
      <c r="S251" s="69">
        <f t="shared" si="56"/>
        <v>39.49</v>
      </c>
      <c r="T251" s="69"/>
      <c r="U251" s="69"/>
      <c r="V251" s="69"/>
      <c r="W251" s="69"/>
      <c r="X251" s="69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69"/>
      <c r="AJ251" s="69"/>
    </row>
    <row r="252" spans="1:36" ht="50.7" customHeight="1">
      <c r="A252" s="70" t="s">
        <v>665</v>
      </c>
      <c r="B252" s="71" t="s">
        <v>666</v>
      </c>
      <c r="C252" s="71" t="s">
        <v>27</v>
      </c>
      <c r="D252" s="72" t="s">
        <v>667</v>
      </c>
      <c r="E252" s="55" t="s">
        <v>29</v>
      </c>
      <c r="F252" s="73">
        <v>1</v>
      </c>
      <c r="G252" s="73">
        <v>18.079999999999998</v>
      </c>
      <c r="H252" s="73">
        <f t="shared" si="58"/>
        <v>22.51</v>
      </c>
      <c r="I252" s="73">
        <f t="shared" si="59"/>
        <v>22.51</v>
      </c>
      <c r="J252" s="68">
        <f t="shared" si="60"/>
        <v>1.1183394403145815E-5</v>
      </c>
      <c r="K252" s="69"/>
      <c r="L252" s="69">
        <f t="shared" si="52"/>
        <v>4.43</v>
      </c>
      <c r="M252" s="69">
        <f t="shared" si="53"/>
        <v>4.43</v>
      </c>
      <c r="N252" s="69">
        <f t="shared" si="54"/>
        <v>18.079999999999998</v>
      </c>
      <c r="O252" s="69">
        <f t="shared" si="57"/>
        <v>22.51</v>
      </c>
      <c r="P252" s="19">
        <f t="shared" si="55"/>
        <v>0</v>
      </c>
      <c r="Q252" s="69"/>
      <c r="R252" s="69"/>
      <c r="S252" s="69">
        <f t="shared" si="56"/>
        <v>18.079999999999998</v>
      </c>
      <c r="T252" s="69"/>
      <c r="U252" s="69"/>
      <c r="V252" s="69"/>
      <c r="W252" s="69"/>
      <c r="X252" s="69"/>
      <c r="Y252" s="69"/>
      <c r="Z252" s="69"/>
      <c r="AA252" s="69"/>
      <c r="AB252" s="69"/>
      <c r="AC252" s="69"/>
      <c r="AD252" s="69"/>
      <c r="AE252" s="69"/>
      <c r="AF252" s="69"/>
      <c r="AG252" s="69"/>
      <c r="AH252" s="69"/>
      <c r="AI252" s="69"/>
      <c r="AJ252" s="69"/>
    </row>
    <row r="253" spans="1:36" ht="38.700000000000003" customHeight="1">
      <c r="A253" s="70" t="s">
        <v>668</v>
      </c>
      <c r="B253" s="71" t="s">
        <v>669</v>
      </c>
      <c r="C253" s="71" t="s">
        <v>253</v>
      </c>
      <c r="D253" s="72" t="s">
        <v>670</v>
      </c>
      <c r="E253" s="55" t="s">
        <v>46</v>
      </c>
      <c r="F253" s="73">
        <v>107.9</v>
      </c>
      <c r="G253" s="73">
        <v>104.22</v>
      </c>
      <c r="H253" s="73">
        <f t="shared" si="58"/>
        <v>129.77000000000001</v>
      </c>
      <c r="I253" s="73">
        <f t="shared" si="59"/>
        <v>14002.18</v>
      </c>
      <c r="J253" s="68">
        <f t="shared" si="60"/>
        <v>6.9565482649418149E-3</v>
      </c>
      <c r="K253" s="69"/>
      <c r="L253" s="69">
        <f t="shared" si="52"/>
        <v>25.55</v>
      </c>
      <c r="M253" s="69">
        <f t="shared" si="53"/>
        <v>2756.8450000000003</v>
      </c>
      <c r="N253" s="69">
        <f t="shared" si="54"/>
        <v>11245.338</v>
      </c>
      <c r="O253" s="69">
        <f t="shared" si="57"/>
        <v>14002.18</v>
      </c>
      <c r="P253" s="19">
        <f t="shared" si="55"/>
        <v>0</v>
      </c>
      <c r="Q253" s="69"/>
      <c r="R253" s="69"/>
      <c r="S253" s="69">
        <f t="shared" si="56"/>
        <v>11245.338</v>
      </c>
      <c r="T253" s="69"/>
      <c r="U253" s="69"/>
      <c r="V253" s="69"/>
      <c r="W253" s="69"/>
      <c r="X253" s="69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69"/>
      <c r="AJ253" s="69"/>
    </row>
    <row r="254" spans="1:36" ht="38.700000000000003" customHeight="1">
      <c r="A254" s="70" t="s">
        <v>671</v>
      </c>
      <c r="B254" s="71" t="s">
        <v>672</v>
      </c>
      <c r="C254" s="71" t="s">
        <v>253</v>
      </c>
      <c r="D254" s="72" t="s">
        <v>673</v>
      </c>
      <c r="E254" s="55" t="s">
        <v>46</v>
      </c>
      <c r="F254" s="73">
        <v>40.6</v>
      </c>
      <c r="G254" s="73">
        <v>48.96</v>
      </c>
      <c r="H254" s="73">
        <f t="shared" si="58"/>
        <v>60.96</v>
      </c>
      <c r="I254" s="73">
        <f t="shared" si="59"/>
        <v>2474.9699999999998</v>
      </c>
      <c r="J254" s="68">
        <f t="shared" si="60"/>
        <v>1.2296119789406395E-3</v>
      </c>
      <c r="K254" s="69"/>
      <c r="L254" s="69">
        <f t="shared" si="52"/>
        <v>12</v>
      </c>
      <c r="M254" s="69">
        <f t="shared" si="53"/>
        <v>487.20000000000005</v>
      </c>
      <c r="N254" s="69">
        <f t="shared" si="54"/>
        <v>1987.7760000000001</v>
      </c>
      <c r="O254" s="69">
        <f t="shared" si="57"/>
        <v>2474.9699999999998</v>
      </c>
      <c r="P254" s="19">
        <f t="shared" si="55"/>
        <v>0</v>
      </c>
      <c r="Q254" s="69"/>
      <c r="R254" s="69"/>
      <c r="S254" s="69">
        <f t="shared" si="56"/>
        <v>1987.7760000000001</v>
      </c>
      <c r="T254" s="69"/>
      <c r="U254" s="69"/>
      <c r="V254" s="69"/>
      <c r="W254" s="69"/>
      <c r="X254" s="69"/>
      <c r="Y254" s="69"/>
      <c r="Z254" s="69"/>
      <c r="AA254" s="69"/>
      <c r="AB254" s="69"/>
      <c r="AC254" s="69"/>
      <c r="AD254" s="69"/>
      <c r="AE254" s="69"/>
      <c r="AF254" s="69"/>
      <c r="AG254" s="69"/>
      <c r="AH254" s="69"/>
      <c r="AI254" s="69"/>
      <c r="AJ254" s="69"/>
    </row>
    <row r="255" spans="1:36" ht="38.700000000000003" customHeight="1">
      <c r="A255" s="70" t="s">
        <v>674</v>
      </c>
      <c r="B255" s="71" t="s">
        <v>675</v>
      </c>
      <c r="C255" s="71" t="s">
        <v>253</v>
      </c>
      <c r="D255" s="72" t="s">
        <v>676</v>
      </c>
      <c r="E255" s="55" t="s">
        <v>46</v>
      </c>
      <c r="F255" s="73">
        <v>25.6</v>
      </c>
      <c r="G255" s="73">
        <v>80.23</v>
      </c>
      <c r="H255" s="73">
        <f t="shared" si="58"/>
        <v>99.9</v>
      </c>
      <c r="I255" s="73">
        <f t="shared" si="59"/>
        <v>2557.44</v>
      </c>
      <c r="J255" s="68">
        <f t="shared" si="60"/>
        <v>1.2705846371559855E-3</v>
      </c>
      <c r="K255" s="69"/>
      <c r="L255" s="69">
        <f t="shared" si="52"/>
        <v>19.670000000000002</v>
      </c>
      <c r="M255" s="69">
        <f t="shared" si="53"/>
        <v>503.55200000000008</v>
      </c>
      <c r="N255" s="69">
        <f t="shared" si="54"/>
        <v>2053.8880000000004</v>
      </c>
      <c r="O255" s="69">
        <f t="shared" si="57"/>
        <v>2557.44</v>
      </c>
      <c r="P255" s="19">
        <f t="shared" si="55"/>
        <v>0</v>
      </c>
      <c r="Q255" s="69"/>
      <c r="R255" s="69"/>
      <c r="S255" s="69">
        <f t="shared" si="56"/>
        <v>2053.8880000000004</v>
      </c>
      <c r="T255" s="69"/>
      <c r="U255" s="69"/>
      <c r="V255" s="69"/>
      <c r="W255" s="69"/>
      <c r="X255" s="69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69"/>
      <c r="AJ255" s="69"/>
    </row>
    <row r="256" spans="1:36" ht="26.7" customHeight="1">
      <c r="A256" s="70" t="s">
        <v>677</v>
      </c>
      <c r="B256" s="71" t="s">
        <v>678</v>
      </c>
      <c r="C256" s="71" t="s">
        <v>253</v>
      </c>
      <c r="D256" s="72" t="s">
        <v>679</v>
      </c>
      <c r="E256" s="55" t="s">
        <v>46</v>
      </c>
      <c r="F256" s="73">
        <v>60.2</v>
      </c>
      <c r="G256" s="73">
        <v>45.82</v>
      </c>
      <c r="H256" s="73">
        <f t="shared" si="58"/>
        <v>57.05</v>
      </c>
      <c r="I256" s="73">
        <f t="shared" si="59"/>
        <v>3434.41</v>
      </c>
      <c r="J256" s="68">
        <f t="shared" si="60"/>
        <v>1.7062799454512668E-3</v>
      </c>
      <c r="K256" s="69"/>
      <c r="L256" s="69">
        <f t="shared" si="52"/>
        <v>11.23</v>
      </c>
      <c r="M256" s="69">
        <f t="shared" si="53"/>
        <v>676.04600000000005</v>
      </c>
      <c r="N256" s="69">
        <f t="shared" si="54"/>
        <v>2758.364</v>
      </c>
      <c r="O256" s="69">
        <f t="shared" si="57"/>
        <v>3434.41</v>
      </c>
      <c r="P256" s="19">
        <f t="shared" si="55"/>
        <v>0</v>
      </c>
      <c r="Q256" s="69"/>
      <c r="R256" s="69"/>
      <c r="S256" s="69">
        <f t="shared" si="56"/>
        <v>2758.364</v>
      </c>
      <c r="T256" s="69"/>
      <c r="U256" s="69"/>
      <c r="V256" s="69"/>
      <c r="W256" s="69"/>
      <c r="X256" s="69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69"/>
      <c r="AJ256" s="69"/>
    </row>
    <row r="257" spans="1:36 16335:16384" ht="38.700000000000003" customHeight="1">
      <c r="A257" s="70" t="s">
        <v>680</v>
      </c>
      <c r="B257" s="71" t="s">
        <v>681</v>
      </c>
      <c r="C257" s="71" t="s">
        <v>253</v>
      </c>
      <c r="D257" s="72" t="s">
        <v>682</v>
      </c>
      <c r="E257" s="55" t="s">
        <v>46</v>
      </c>
      <c r="F257" s="73">
        <v>17.399999999999999</v>
      </c>
      <c r="G257" s="73">
        <v>34.76</v>
      </c>
      <c r="H257" s="73">
        <f t="shared" si="58"/>
        <v>43.28</v>
      </c>
      <c r="I257" s="73">
        <f t="shared" si="59"/>
        <v>753.07</v>
      </c>
      <c r="J257" s="68">
        <f t="shared" si="60"/>
        <v>3.7413944127841041E-4</v>
      </c>
      <c r="K257" s="69"/>
      <c r="L257" s="69">
        <f t="shared" si="52"/>
        <v>8.52</v>
      </c>
      <c r="M257" s="69">
        <f t="shared" si="53"/>
        <v>148.24799999999999</v>
      </c>
      <c r="N257" s="69">
        <f t="shared" si="54"/>
        <v>604.82399999999996</v>
      </c>
      <c r="O257" s="69">
        <f t="shared" si="57"/>
        <v>753.07</v>
      </c>
      <c r="P257" s="19">
        <f t="shared" si="55"/>
        <v>0</v>
      </c>
      <c r="Q257" s="69"/>
      <c r="R257" s="69"/>
      <c r="S257" s="69">
        <f t="shared" si="56"/>
        <v>604.82399999999996</v>
      </c>
      <c r="T257" s="69"/>
      <c r="U257" s="69"/>
      <c r="V257" s="69"/>
      <c r="W257" s="69"/>
      <c r="X257" s="69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69"/>
      <c r="AJ257" s="69"/>
    </row>
    <row r="258" spans="1:36 16335:16384" ht="38.700000000000003" customHeight="1">
      <c r="A258" s="70" t="s">
        <v>683</v>
      </c>
      <c r="B258" s="71" t="s">
        <v>684</v>
      </c>
      <c r="C258" s="71" t="s">
        <v>253</v>
      </c>
      <c r="D258" s="72" t="s">
        <v>685</v>
      </c>
      <c r="E258" s="55" t="s">
        <v>46</v>
      </c>
      <c r="F258" s="73">
        <v>97.3</v>
      </c>
      <c r="G258" s="73">
        <v>41.53</v>
      </c>
      <c r="H258" s="73">
        <f t="shared" si="58"/>
        <v>51.71</v>
      </c>
      <c r="I258" s="73">
        <f t="shared" si="59"/>
        <v>5031.38</v>
      </c>
      <c r="J258" s="68">
        <f t="shared" si="60"/>
        <v>2.499684892585508E-3</v>
      </c>
      <c r="K258" s="69"/>
      <c r="L258" s="69">
        <f t="shared" si="52"/>
        <v>10.18</v>
      </c>
      <c r="M258" s="69">
        <f t="shared" si="53"/>
        <v>990.5139999999999</v>
      </c>
      <c r="N258" s="69">
        <f t="shared" si="54"/>
        <v>4040.8690000000001</v>
      </c>
      <c r="O258" s="69">
        <f t="shared" si="57"/>
        <v>5031.38</v>
      </c>
      <c r="P258" s="19">
        <f t="shared" si="55"/>
        <v>0</v>
      </c>
      <c r="Q258" s="69"/>
      <c r="R258" s="69"/>
      <c r="S258" s="69">
        <f t="shared" si="56"/>
        <v>4040.8690000000001</v>
      </c>
      <c r="T258" s="69"/>
      <c r="U258" s="69"/>
      <c r="V258" s="69"/>
      <c r="W258" s="69"/>
      <c r="X258" s="69"/>
      <c r="Y258" s="69"/>
      <c r="Z258" s="69"/>
      <c r="AA258" s="69"/>
      <c r="AB258" s="69"/>
      <c r="AC258" s="69"/>
      <c r="AD258" s="69"/>
      <c r="AE258" s="69"/>
      <c r="AF258" s="69"/>
      <c r="AG258" s="69"/>
      <c r="AH258" s="69"/>
      <c r="AI258" s="69"/>
      <c r="AJ258" s="69"/>
    </row>
    <row r="259" spans="1:36 16335:16384" ht="50.7" customHeight="1">
      <c r="A259" s="70" t="s">
        <v>686</v>
      </c>
      <c r="B259" s="71" t="s">
        <v>687</v>
      </c>
      <c r="C259" s="71" t="s">
        <v>27</v>
      </c>
      <c r="D259" s="72" t="s">
        <v>688</v>
      </c>
      <c r="E259" s="55" t="s">
        <v>29</v>
      </c>
      <c r="F259" s="73">
        <v>1</v>
      </c>
      <c r="G259" s="73">
        <v>14.63</v>
      </c>
      <c r="H259" s="73">
        <f t="shared" si="58"/>
        <v>18.21</v>
      </c>
      <c r="I259" s="73">
        <f t="shared" si="59"/>
        <v>18.21</v>
      </c>
      <c r="J259" s="68">
        <f t="shared" si="60"/>
        <v>9.0470729489686939E-6</v>
      </c>
      <c r="K259" s="69"/>
      <c r="L259" s="69">
        <f t="shared" si="52"/>
        <v>3.58</v>
      </c>
      <c r="M259" s="69">
        <f t="shared" si="53"/>
        <v>3.58</v>
      </c>
      <c r="N259" s="69">
        <f t="shared" si="54"/>
        <v>14.63</v>
      </c>
      <c r="O259" s="69">
        <f t="shared" si="57"/>
        <v>18.21</v>
      </c>
      <c r="P259" s="19">
        <f t="shared" si="55"/>
        <v>0</v>
      </c>
      <c r="Q259" s="69"/>
      <c r="R259" s="69"/>
      <c r="S259" s="69">
        <f t="shared" si="56"/>
        <v>14.63</v>
      </c>
      <c r="T259" s="69"/>
      <c r="U259" s="69"/>
      <c r="V259" s="69"/>
      <c r="W259" s="69"/>
      <c r="X259" s="69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69"/>
      <c r="AJ259" s="69"/>
    </row>
    <row r="260" spans="1:36 16335:16384" ht="38.700000000000003" customHeight="1">
      <c r="A260" s="70" t="s">
        <v>689</v>
      </c>
      <c r="B260" s="71" t="s">
        <v>690</v>
      </c>
      <c r="C260" s="71" t="s">
        <v>176</v>
      </c>
      <c r="D260" s="72" t="s">
        <v>691</v>
      </c>
      <c r="E260" s="55" t="s">
        <v>29</v>
      </c>
      <c r="F260" s="73">
        <v>8</v>
      </c>
      <c r="G260" s="73">
        <v>23.16</v>
      </c>
      <c r="H260" s="73">
        <f t="shared" si="58"/>
        <v>28.83</v>
      </c>
      <c r="I260" s="73">
        <f t="shared" si="59"/>
        <v>230.64</v>
      </c>
      <c r="J260" s="68">
        <f t="shared" si="60"/>
        <v>1.145863209747468E-4</v>
      </c>
      <c r="K260" s="69"/>
      <c r="L260" s="69">
        <f t="shared" si="52"/>
        <v>5.67</v>
      </c>
      <c r="M260" s="69">
        <f t="shared" si="53"/>
        <v>45.36</v>
      </c>
      <c r="N260" s="69">
        <f t="shared" si="54"/>
        <v>185.28</v>
      </c>
      <c r="O260" s="69">
        <f t="shared" si="57"/>
        <v>230.64</v>
      </c>
      <c r="P260" s="19">
        <f t="shared" si="55"/>
        <v>0</v>
      </c>
      <c r="Q260" s="69"/>
      <c r="R260" s="69"/>
      <c r="S260" s="69">
        <f t="shared" si="56"/>
        <v>185.28</v>
      </c>
      <c r="T260" s="69"/>
      <c r="U260" s="69"/>
      <c r="V260" s="69"/>
      <c r="W260" s="69"/>
      <c r="X260" s="69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69"/>
      <c r="AJ260" s="69"/>
    </row>
    <row r="261" spans="1:36 16335:16384" ht="38.700000000000003" customHeight="1">
      <c r="A261" s="70" t="s">
        <v>692</v>
      </c>
      <c r="B261" s="71" t="s">
        <v>526</v>
      </c>
      <c r="C261" s="71" t="s">
        <v>27</v>
      </c>
      <c r="D261" s="72" t="s">
        <v>527</v>
      </c>
      <c r="E261" s="55" t="s">
        <v>29</v>
      </c>
      <c r="F261" s="73">
        <v>17</v>
      </c>
      <c r="G261" s="73">
        <v>7</v>
      </c>
      <c r="H261" s="73">
        <f t="shared" si="58"/>
        <v>8.7100000000000009</v>
      </c>
      <c r="I261" s="73">
        <f t="shared" si="59"/>
        <v>148.07</v>
      </c>
      <c r="J261" s="68">
        <f t="shared" si="60"/>
        <v>7.3563980865117752E-5</v>
      </c>
      <c r="K261" s="69"/>
      <c r="L261" s="69">
        <f t="shared" si="52"/>
        <v>1.71</v>
      </c>
      <c r="M261" s="69">
        <f t="shared" si="53"/>
        <v>29.07</v>
      </c>
      <c r="N261" s="69">
        <f t="shared" si="54"/>
        <v>119</v>
      </c>
      <c r="O261" s="69">
        <f t="shared" si="57"/>
        <v>148.07</v>
      </c>
      <c r="P261" s="19">
        <f t="shared" si="55"/>
        <v>0</v>
      </c>
      <c r="Q261" s="69"/>
      <c r="R261" s="69"/>
      <c r="S261" s="69">
        <f t="shared" si="56"/>
        <v>119</v>
      </c>
      <c r="T261" s="69"/>
      <c r="U261" s="69"/>
      <c r="V261" s="69"/>
      <c r="W261" s="69"/>
      <c r="X261" s="69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69"/>
      <c r="AJ261" s="69"/>
    </row>
    <row r="262" spans="1:36 16335:16384" ht="38.700000000000003" customHeight="1">
      <c r="A262" s="70" t="s">
        <v>693</v>
      </c>
      <c r="B262" s="71" t="s">
        <v>694</v>
      </c>
      <c r="C262" s="71" t="s">
        <v>27</v>
      </c>
      <c r="D262" s="72" t="s">
        <v>695</v>
      </c>
      <c r="E262" s="55" t="s">
        <v>29</v>
      </c>
      <c r="F262" s="73">
        <v>17</v>
      </c>
      <c r="G262" s="73">
        <v>10.38</v>
      </c>
      <c r="H262" s="73">
        <f t="shared" si="58"/>
        <v>12.92</v>
      </c>
      <c r="I262" s="73">
        <f t="shared" si="59"/>
        <v>219.64</v>
      </c>
      <c r="J262" s="68">
        <f t="shared" si="60"/>
        <v>1.0912131260359602E-4</v>
      </c>
      <c r="K262" s="69"/>
      <c r="L262" s="69">
        <f t="shared" si="52"/>
        <v>2.54</v>
      </c>
      <c r="M262" s="69">
        <f t="shared" si="53"/>
        <v>43.18</v>
      </c>
      <c r="N262" s="69">
        <f t="shared" si="54"/>
        <v>176.46</v>
      </c>
      <c r="O262" s="69">
        <f t="shared" si="57"/>
        <v>219.64</v>
      </c>
      <c r="P262" s="19">
        <f t="shared" si="55"/>
        <v>0</v>
      </c>
      <c r="Q262" s="69"/>
      <c r="R262" s="69"/>
      <c r="S262" s="69">
        <f t="shared" si="56"/>
        <v>176.46</v>
      </c>
      <c r="T262" s="69"/>
      <c r="U262" s="69"/>
      <c r="V262" s="69"/>
      <c r="W262" s="69"/>
      <c r="X262" s="69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69"/>
      <c r="AJ262" s="69"/>
    </row>
    <row r="263" spans="1:36 16335:16384" ht="38.700000000000003" customHeight="1">
      <c r="A263" s="70" t="s">
        <v>696</v>
      </c>
      <c r="B263" s="71" t="s">
        <v>553</v>
      </c>
      <c r="C263" s="71" t="s">
        <v>27</v>
      </c>
      <c r="D263" s="72" t="s">
        <v>554</v>
      </c>
      <c r="E263" s="55" t="s">
        <v>29</v>
      </c>
      <c r="F263" s="73">
        <v>17</v>
      </c>
      <c r="G263" s="73">
        <v>12.49</v>
      </c>
      <c r="H263" s="73">
        <f t="shared" si="58"/>
        <v>15.55</v>
      </c>
      <c r="I263" s="73">
        <f t="shared" si="59"/>
        <v>264.35000000000002</v>
      </c>
      <c r="J263" s="68">
        <f t="shared" si="60"/>
        <v>1.313340875376098E-4</v>
      </c>
      <c r="K263" s="69"/>
      <c r="L263" s="69">
        <f t="shared" si="52"/>
        <v>3.06</v>
      </c>
      <c r="M263" s="69">
        <f t="shared" si="53"/>
        <v>52.02</v>
      </c>
      <c r="N263" s="69">
        <f t="shared" si="54"/>
        <v>212.33</v>
      </c>
      <c r="O263" s="69">
        <f t="shared" si="57"/>
        <v>264.35000000000002</v>
      </c>
      <c r="P263" s="19">
        <f t="shared" si="55"/>
        <v>0</v>
      </c>
      <c r="Q263" s="69"/>
      <c r="R263" s="69"/>
      <c r="S263" s="69">
        <f t="shared" si="56"/>
        <v>212.33</v>
      </c>
      <c r="T263" s="69"/>
      <c r="U263" s="69"/>
      <c r="V263" s="69"/>
      <c r="W263" s="69"/>
      <c r="X263" s="69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69"/>
      <c r="AJ263" s="69"/>
    </row>
    <row r="264" spans="1:36 16335:16384" ht="38.700000000000003" customHeight="1">
      <c r="A264" s="70" t="s">
        <v>697</v>
      </c>
      <c r="B264" s="71" t="s">
        <v>698</v>
      </c>
      <c r="C264" s="71" t="s">
        <v>27</v>
      </c>
      <c r="D264" s="72" t="s">
        <v>699</v>
      </c>
      <c r="E264" s="55" t="s">
        <v>29</v>
      </c>
      <c r="F264" s="73">
        <v>34</v>
      </c>
      <c r="G264" s="73">
        <v>8.6</v>
      </c>
      <c r="H264" s="73">
        <f t="shared" si="58"/>
        <v>10.7</v>
      </c>
      <c r="I264" s="73">
        <f t="shared" si="59"/>
        <v>363.8</v>
      </c>
      <c r="J264" s="68">
        <f t="shared" si="60"/>
        <v>1.8074273140224111E-4</v>
      </c>
      <c r="K264" s="69"/>
      <c r="L264" s="69">
        <f t="shared" si="52"/>
        <v>2.1</v>
      </c>
      <c r="M264" s="69">
        <f t="shared" si="53"/>
        <v>71.400000000000006</v>
      </c>
      <c r="N264" s="69">
        <f t="shared" si="54"/>
        <v>292.39999999999998</v>
      </c>
      <c r="O264" s="69">
        <f t="shared" si="57"/>
        <v>363.8</v>
      </c>
      <c r="P264" s="19">
        <f t="shared" si="55"/>
        <v>0</v>
      </c>
      <c r="Q264" s="69"/>
      <c r="R264" s="69"/>
      <c r="S264" s="69">
        <f t="shared" si="56"/>
        <v>292.39999999999998</v>
      </c>
      <c r="T264" s="69"/>
      <c r="U264" s="69"/>
      <c r="V264" s="69"/>
      <c r="W264" s="69"/>
      <c r="X264" s="69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69"/>
      <c r="AJ264" s="69"/>
    </row>
    <row r="265" spans="1:36 16335:16384" ht="38.700000000000003" customHeight="1">
      <c r="A265" s="70" t="s">
        <v>700</v>
      </c>
      <c r="B265" s="71" t="s">
        <v>562</v>
      </c>
      <c r="C265" s="71" t="s">
        <v>27</v>
      </c>
      <c r="D265" s="72" t="s">
        <v>563</v>
      </c>
      <c r="E265" s="55" t="s">
        <v>46</v>
      </c>
      <c r="F265" s="73">
        <v>102</v>
      </c>
      <c r="G265" s="73">
        <v>23.52</v>
      </c>
      <c r="H265" s="73">
        <f t="shared" si="58"/>
        <v>29.28</v>
      </c>
      <c r="I265" s="73">
        <f t="shared" si="59"/>
        <v>2986.56</v>
      </c>
      <c r="J265" s="68">
        <f t="shared" si="60"/>
        <v>1.4837795819040054E-3</v>
      </c>
      <c r="K265" s="69"/>
      <c r="L265" s="69">
        <f t="shared" si="52"/>
        <v>5.76</v>
      </c>
      <c r="M265" s="69">
        <f t="shared" si="53"/>
        <v>587.52</v>
      </c>
      <c r="N265" s="69">
        <f t="shared" si="54"/>
        <v>2399.04</v>
      </c>
      <c r="O265" s="69">
        <f t="shared" si="57"/>
        <v>2986.56</v>
      </c>
      <c r="P265" s="19">
        <f t="shared" si="55"/>
        <v>0</v>
      </c>
      <c r="Q265" s="69"/>
      <c r="R265" s="69"/>
      <c r="S265" s="69">
        <f t="shared" si="56"/>
        <v>2399.04</v>
      </c>
      <c r="T265" s="69"/>
      <c r="U265" s="69"/>
      <c r="V265" s="69"/>
      <c r="W265" s="69"/>
      <c r="X265" s="69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69"/>
      <c r="AJ265" s="69"/>
    </row>
    <row r="266" spans="1:36 16335:16384" ht="26.7" customHeight="1">
      <c r="A266" s="70" t="s">
        <v>701</v>
      </c>
      <c r="B266" s="71" t="s">
        <v>702</v>
      </c>
      <c r="C266" s="71" t="s">
        <v>27</v>
      </c>
      <c r="D266" s="72" t="s">
        <v>703</v>
      </c>
      <c r="E266" s="55" t="s">
        <v>29</v>
      </c>
      <c r="F266" s="73">
        <v>1</v>
      </c>
      <c r="G266" s="73">
        <v>23.49</v>
      </c>
      <c r="H266" s="73">
        <f t="shared" si="58"/>
        <v>29.24</v>
      </c>
      <c r="I266" s="73">
        <f t="shared" si="59"/>
        <v>29.24</v>
      </c>
      <c r="J266" s="68">
        <f t="shared" si="60"/>
        <v>1.4526985888404424E-5</v>
      </c>
      <c r="K266" s="69"/>
      <c r="L266" s="69">
        <f t="shared" si="52"/>
        <v>5.75</v>
      </c>
      <c r="M266" s="69">
        <f t="shared" si="53"/>
        <v>5.75</v>
      </c>
      <c r="N266" s="69">
        <f t="shared" si="54"/>
        <v>23.49</v>
      </c>
      <c r="O266" s="69">
        <f t="shared" si="57"/>
        <v>29.24</v>
      </c>
      <c r="P266" s="19">
        <f t="shared" si="55"/>
        <v>0</v>
      </c>
      <c r="Q266" s="69"/>
      <c r="R266" s="69"/>
      <c r="S266" s="69">
        <f t="shared" si="56"/>
        <v>23.49</v>
      </c>
      <c r="T266" s="69"/>
      <c r="U266" s="69"/>
      <c r="V266" s="69"/>
      <c r="W266" s="69"/>
      <c r="X266" s="69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69"/>
      <c r="AJ266" s="69"/>
    </row>
    <row r="267" spans="1:36 16335:16384" ht="15.15" customHeight="1">
      <c r="A267" s="70" t="s">
        <v>704</v>
      </c>
      <c r="B267" s="71" t="s">
        <v>705</v>
      </c>
      <c r="C267" s="71" t="s">
        <v>176</v>
      </c>
      <c r="D267" s="72" t="s">
        <v>706</v>
      </c>
      <c r="E267" s="55" t="s">
        <v>29</v>
      </c>
      <c r="F267" s="73">
        <v>1</v>
      </c>
      <c r="G267" s="73">
        <v>19.010000000000002</v>
      </c>
      <c r="H267" s="73">
        <f t="shared" si="58"/>
        <v>23.67</v>
      </c>
      <c r="I267" s="73">
        <f t="shared" si="59"/>
        <v>23.67</v>
      </c>
      <c r="J267" s="68">
        <f t="shared" si="60"/>
        <v>1.1759704376830806E-5</v>
      </c>
      <c r="K267" s="69"/>
      <c r="L267" s="69">
        <f t="shared" si="52"/>
        <v>4.66</v>
      </c>
      <c r="M267" s="69">
        <f t="shared" si="53"/>
        <v>4.66</v>
      </c>
      <c r="N267" s="69">
        <f t="shared" si="54"/>
        <v>19.010000000000002</v>
      </c>
      <c r="O267" s="69">
        <f t="shared" si="57"/>
        <v>23.67</v>
      </c>
      <c r="P267" s="19">
        <f t="shared" si="55"/>
        <v>0</v>
      </c>
      <c r="Q267" s="69"/>
      <c r="R267" s="69"/>
      <c r="S267" s="69">
        <f t="shared" si="56"/>
        <v>19.010000000000002</v>
      </c>
      <c r="T267" s="69"/>
      <c r="U267" s="69"/>
      <c r="V267" s="69"/>
      <c r="W267" s="69"/>
      <c r="X267" s="69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69"/>
      <c r="AJ267" s="69"/>
      <c r="XDG267" s="34"/>
      <c r="XDH267" s="34"/>
      <c r="XDI267" s="34"/>
      <c r="XDJ267" s="34"/>
      <c r="XDK267" s="34"/>
      <c r="XDL267" s="34"/>
      <c r="XDM267" s="34"/>
      <c r="XDN267" s="34"/>
      <c r="XDO267" s="34"/>
      <c r="XDP267" s="34"/>
      <c r="XDQ267" s="34"/>
      <c r="XDR267" s="34"/>
      <c r="XDS267" s="34"/>
      <c r="XDT267" s="34"/>
      <c r="XDU267" s="34"/>
      <c r="XDV267" s="34"/>
      <c r="XDW267" s="34"/>
      <c r="XDX267" s="34"/>
      <c r="XDY267" s="34"/>
      <c r="XDZ267" s="34"/>
      <c r="XEA267" s="34"/>
      <c r="XEB267" s="34"/>
      <c r="XEC267" s="34"/>
      <c r="XED267" s="34"/>
      <c r="XEE267" s="34"/>
      <c r="XEF267" s="34"/>
      <c r="XEG267" s="34"/>
      <c r="XEH267" s="34"/>
      <c r="XEI267" s="34"/>
      <c r="XEJ267" s="34"/>
      <c r="XEK267" s="34"/>
      <c r="XEL267" s="34"/>
      <c r="XEM267" s="34"/>
      <c r="XEN267" s="34"/>
      <c r="XEO267" s="34"/>
      <c r="XEP267" s="34"/>
      <c r="XEQ267" s="34"/>
      <c r="XER267" s="34"/>
      <c r="XES267" s="34"/>
      <c r="XET267" s="34"/>
      <c r="XEU267" s="34"/>
      <c r="XEV267" s="34"/>
      <c r="XEW267" s="34"/>
      <c r="XEX267" s="34"/>
      <c r="XEY267" s="34"/>
      <c r="XEZ267" s="34"/>
      <c r="XFA267" s="34"/>
      <c r="XFB267" s="34"/>
      <c r="XFC267" s="34"/>
      <c r="XFD267" s="34"/>
    </row>
    <row r="268" spans="1:36 16335:16384" ht="26.7" customHeight="1">
      <c r="A268" s="70" t="s">
        <v>707</v>
      </c>
      <c r="B268" s="71" t="s">
        <v>708</v>
      </c>
      <c r="C268" s="71" t="s">
        <v>176</v>
      </c>
      <c r="D268" s="72" t="s">
        <v>709</v>
      </c>
      <c r="E268" s="55" t="s">
        <v>29</v>
      </c>
      <c r="F268" s="73">
        <v>1</v>
      </c>
      <c r="G268" s="73">
        <v>4555.84</v>
      </c>
      <c r="H268" s="73">
        <f t="shared" si="58"/>
        <v>5672.87</v>
      </c>
      <c r="I268" s="73">
        <f t="shared" si="59"/>
        <v>5672.87</v>
      </c>
      <c r="J268" s="68">
        <f t="shared" si="60"/>
        <v>2.8183892762227362E-3</v>
      </c>
      <c r="K268" s="69"/>
      <c r="L268" s="69">
        <f t="shared" si="52"/>
        <v>1117.03</v>
      </c>
      <c r="M268" s="69">
        <f t="shared" si="53"/>
        <v>1117.03</v>
      </c>
      <c r="N268" s="69">
        <f t="shared" si="54"/>
        <v>4555.84</v>
      </c>
      <c r="O268" s="69">
        <f t="shared" si="57"/>
        <v>5672.87</v>
      </c>
      <c r="P268" s="19">
        <f t="shared" si="55"/>
        <v>0</v>
      </c>
      <c r="Q268" s="69"/>
      <c r="R268" s="69"/>
      <c r="S268" s="69">
        <f t="shared" si="56"/>
        <v>4555.84</v>
      </c>
      <c r="T268" s="69"/>
      <c r="U268" s="69"/>
      <c r="V268" s="69"/>
      <c r="W268" s="69"/>
      <c r="X268" s="69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69"/>
      <c r="AJ268" s="69"/>
    </row>
    <row r="269" spans="1:36 16335:16384" ht="38.700000000000003" customHeight="1">
      <c r="A269" s="70" t="s">
        <v>710</v>
      </c>
      <c r="B269" s="71" t="s">
        <v>711</v>
      </c>
      <c r="C269" s="71" t="s">
        <v>27</v>
      </c>
      <c r="D269" s="72" t="s">
        <v>712</v>
      </c>
      <c r="E269" s="55" t="s">
        <v>50</v>
      </c>
      <c r="F269" s="73">
        <v>0.2</v>
      </c>
      <c r="G269" s="73">
        <v>431.37</v>
      </c>
      <c r="H269" s="73">
        <f t="shared" si="58"/>
        <v>537.13</v>
      </c>
      <c r="I269" s="73">
        <f t="shared" si="59"/>
        <v>107.42</v>
      </c>
      <c r="J269" s="68">
        <f t="shared" si="60"/>
        <v>5.3368290839001484E-5</v>
      </c>
      <c r="K269" s="69"/>
      <c r="L269" s="69">
        <f t="shared" si="52"/>
        <v>105.76</v>
      </c>
      <c r="M269" s="69">
        <f t="shared" si="53"/>
        <v>21.152000000000001</v>
      </c>
      <c r="N269" s="69">
        <f t="shared" si="54"/>
        <v>86.274000000000001</v>
      </c>
      <c r="O269" s="69">
        <f t="shared" si="57"/>
        <v>107.42</v>
      </c>
      <c r="P269" s="19">
        <f t="shared" si="55"/>
        <v>0</v>
      </c>
      <c r="Q269" s="69"/>
      <c r="R269" s="69"/>
      <c r="S269" s="69">
        <f t="shared" si="56"/>
        <v>86.274000000000001</v>
      </c>
      <c r="T269" s="69"/>
      <c r="U269" s="69"/>
      <c r="V269" s="69"/>
      <c r="W269" s="69"/>
      <c r="X269" s="69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69"/>
      <c r="AJ269" s="69"/>
    </row>
    <row r="270" spans="1:36 16335:16384" ht="50.7" customHeight="1">
      <c r="A270" s="70" t="s">
        <v>713</v>
      </c>
      <c r="B270" s="71" t="s">
        <v>714</v>
      </c>
      <c r="C270" s="71" t="s">
        <v>27</v>
      </c>
      <c r="D270" s="72" t="s">
        <v>715</v>
      </c>
      <c r="E270" s="55" t="s">
        <v>29</v>
      </c>
      <c r="F270" s="73">
        <v>19</v>
      </c>
      <c r="G270" s="73">
        <v>10.71</v>
      </c>
      <c r="H270" s="73">
        <f t="shared" si="58"/>
        <v>13.33</v>
      </c>
      <c r="I270" s="73">
        <f t="shared" si="59"/>
        <v>253.27</v>
      </c>
      <c r="J270" s="68">
        <f t="shared" si="60"/>
        <v>1.2582933365103244E-4</v>
      </c>
      <c r="K270" s="69"/>
      <c r="L270" s="69">
        <f t="shared" ref="L270:L333" si="61">TRUNC(G270*$I$4,2)</f>
        <v>2.62</v>
      </c>
      <c r="M270" s="69">
        <f t="shared" ref="M270:M333" si="62">F270*L270</f>
        <v>49.78</v>
      </c>
      <c r="N270" s="69">
        <f t="shared" ref="N270:N333" si="63">F270*G270</f>
        <v>203.49</v>
      </c>
      <c r="O270" s="69">
        <f t="shared" si="57"/>
        <v>253.27</v>
      </c>
      <c r="P270" s="19">
        <f t="shared" ref="P270:P333" si="64">I270-O270</f>
        <v>0</v>
      </c>
      <c r="Q270" s="69"/>
      <c r="R270" s="69"/>
      <c r="S270" s="69">
        <f t="shared" ref="S270:S333" si="65">F270*G270</f>
        <v>203.49</v>
      </c>
      <c r="T270" s="69"/>
      <c r="U270" s="69"/>
      <c r="V270" s="69"/>
      <c r="W270" s="69"/>
      <c r="X270" s="69"/>
      <c r="Y270" s="69"/>
      <c r="Z270" s="69"/>
      <c r="AA270" s="69"/>
      <c r="AB270" s="69"/>
      <c r="AC270" s="69"/>
      <c r="AD270" s="69"/>
      <c r="AE270" s="69"/>
      <c r="AF270" s="69"/>
      <c r="AG270" s="69"/>
      <c r="AH270" s="69"/>
      <c r="AI270" s="69"/>
      <c r="AJ270" s="69"/>
    </row>
    <row r="271" spans="1:36 16335:16384" ht="50.7" customHeight="1">
      <c r="A271" s="70" t="s">
        <v>716</v>
      </c>
      <c r="B271" s="71" t="s">
        <v>717</v>
      </c>
      <c r="C271" s="71" t="s">
        <v>27</v>
      </c>
      <c r="D271" s="72" t="s">
        <v>718</v>
      </c>
      <c r="E271" s="55" t="s">
        <v>29</v>
      </c>
      <c r="F271" s="73">
        <v>17</v>
      </c>
      <c r="G271" s="73">
        <v>16.489999999999998</v>
      </c>
      <c r="H271" s="73">
        <f t="shared" si="58"/>
        <v>20.53</v>
      </c>
      <c r="I271" s="73">
        <f t="shared" si="59"/>
        <v>349.01</v>
      </c>
      <c r="J271" s="68">
        <f t="shared" si="60"/>
        <v>1.7339477923775746E-4</v>
      </c>
      <c r="K271" s="69"/>
      <c r="L271" s="69">
        <f t="shared" si="61"/>
        <v>4.04</v>
      </c>
      <c r="M271" s="69">
        <f t="shared" si="62"/>
        <v>68.680000000000007</v>
      </c>
      <c r="N271" s="69">
        <f t="shared" si="63"/>
        <v>280.33</v>
      </c>
      <c r="O271" s="69">
        <f t="shared" si="57"/>
        <v>349.01</v>
      </c>
      <c r="P271" s="19">
        <f t="shared" si="64"/>
        <v>0</v>
      </c>
      <c r="Q271" s="69"/>
      <c r="R271" s="69"/>
      <c r="S271" s="69">
        <f t="shared" si="65"/>
        <v>280.33</v>
      </c>
      <c r="T271" s="69"/>
      <c r="U271" s="69"/>
      <c r="V271" s="69"/>
      <c r="W271" s="69"/>
      <c r="X271" s="69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69"/>
      <c r="AJ271" s="69"/>
    </row>
    <row r="272" spans="1:36 16335:16384" ht="50.7" customHeight="1">
      <c r="A272" s="70" t="s">
        <v>719</v>
      </c>
      <c r="B272" s="71" t="s">
        <v>720</v>
      </c>
      <c r="C272" s="71" t="s">
        <v>27</v>
      </c>
      <c r="D272" s="72" t="s">
        <v>721</v>
      </c>
      <c r="E272" s="55" t="s">
        <v>29</v>
      </c>
      <c r="F272" s="73">
        <v>1</v>
      </c>
      <c r="G272" s="73">
        <v>34.799999999999997</v>
      </c>
      <c r="H272" s="73">
        <f t="shared" si="58"/>
        <v>43.33</v>
      </c>
      <c r="I272" s="73">
        <f t="shared" si="59"/>
        <v>43.33</v>
      </c>
      <c r="J272" s="68">
        <f t="shared" si="60"/>
        <v>2.1527164792905737E-5</v>
      </c>
      <c r="K272" s="69"/>
      <c r="L272" s="69">
        <f t="shared" si="61"/>
        <v>8.5299999999999994</v>
      </c>
      <c r="M272" s="69">
        <f t="shared" si="62"/>
        <v>8.5299999999999994</v>
      </c>
      <c r="N272" s="69">
        <f t="shared" si="63"/>
        <v>34.799999999999997</v>
      </c>
      <c r="O272" s="69">
        <f t="shared" si="57"/>
        <v>43.33</v>
      </c>
      <c r="P272" s="19">
        <f t="shared" si="64"/>
        <v>0</v>
      </c>
      <c r="Q272" s="69"/>
      <c r="R272" s="69"/>
      <c r="S272" s="69">
        <f t="shared" si="65"/>
        <v>34.799999999999997</v>
      </c>
      <c r="T272" s="69"/>
      <c r="U272" s="69"/>
      <c r="V272" s="69"/>
      <c r="W272" s="69"/>
      <c r="X272" s="69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69"/>
      <c r="AJ272" s="69"/>
    </row>
    <row r="273" spans="1:36 16335:16384" ht="15.15" customHeight="1">
      <c r="A273" s="52" t="s">
        <v>722</v>
      </c>
      <c r="B273" s="53"/>
      <c r="C273" s="53"/>
      <c r="D273" s="54" t="s">
        <v>723</v>
      </c>
      <c r="E273" s="55"/>
      <c r="F273" s="73"/>
      <c r="G273" s="73"/>
      <c r="H273" s="73"/>
      <c r="I273" s="73"/>
      <c r="J273" s="68"/>
      <c r="K273" s="69"/>
      <c r="L273" s="69">
        <f t="shared" si="61"/>
        <v>0</v>
      </c>
      <c r="M273" s="69">
        <f t="shared" si="62"/>
        <v>0</v>
      </c>
      <c r="N273" s="69">
        <f t="shared" si="63"/>
        <v>0</v>
      </c>
      <c r="O273" s="69">
        <f t="shared" si="57"/>
        <v>0</v>
      </c>
      <c r="P273" s="19">
        <f t="shared" si="64"/>
        <v>0</v>
      </c>
      <c r="Q273" s="69"/>
      <c r="R273" s="69"/>
      <c r="S273" s="69">
        <f t="shared" si="65"/>
        <v>0</v>
      </c>
      <c r="T273" s="69"/>
      <c r="U273" s="69"/>
      <c r="V273" s="69"/>
      <c r="W273" s="69"/>
      <c r="X273" s="69"/>
      <c r="Y273" s="69"/>
      <c r="Z273" s="69"/>
      <c r="AA273" s="69"/>
      <c r="AB273" s="69"/>
      <c r="AC273" s="69"/>
      <c r="AD273" s="69"/>
      <c r="AE273" s="69"/>
      <c r="AF273" s="69"/>
      <c r="AG273" s="69"/>
      <c r="AH273" s="69"/>
      <c r="AI273" s="69"/>
      <c r="AJ273" s="69"/>
    </row>
    <row r="274" spans="1:36 16335:16384" ht="38.700000000000003" customHeight="1">
      <c r="A274" s="70" t="s">
        <v>724</v>
      </c>
      <c r="B274" s="71" t="s">
        <v>725</v>
      </c>
      <c r="C274" s="71" t="s">
        <v>176</v>
      </c>
      <c r="D274" s="72" t="s">
        <v>726</v>
      </c>
      <c r="E274" s="55" t="s">
        <v>29</v>
      </c>
      <c r="F274" s="73">
        <v>4</v>
      </c>
      <c r="G274" s="73">
        <v>543.91999999999996</v>
      </c>
      <c r="H274" s="73">
        <f t="shared" ref="H274:H291" si="66">TRUNC(G274+(G274*$I$4),2)</f>
        <v>677.28</v>
      </c>
      <c r="I274" s="73">
        <f t="shared" ref="I274:I291" si="67">TRUNC(H274*F274,2)</f>
        <v>2709.12</v>
      </c>
      <c r="J274" s="68">
        <f t="shared" ref="J274:J291" si="68">I274/$I$447</f>
        <v>1.3459421344047262E-3</v>
      </c>
      <c r="K274" s="69"/>
      <c r="L274" s="69">
        <f t="shared" si="61"/>
        <v>133.36000000000001</v>
      </c>
      <c r="M274" s="69">
        <f t="shared" si="62"/>
        <v>533.44000000000005</v>
      </c>
      <c r="N274" s="69">
        <f t="shared" si="63"/>
        <v>2175.6799999999998</v>
      </c>
      <c r="O274" s="69">
        <f t="shared" si="57"/>
        <v>2709.12</v>
      </c>
      <c r="P274" s="19">
        <f t="shared" si="64"/>
        <v>0</v>
      </c>
      <c r="Q274" s="69"/>
      <c r="R274" s="69"/>
      <c r="S274" s="69">
        <f t="shared" si="65"/>
        <v>2175.6799999999998</v>
      </c>
      <c r="T274" s="69"/>
      <c r="U274" s="69"/>
      <c r="V274" s="69"/>
      <c r="W274" s="69"/>
      <c r="X274" s="69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69"/>
      <c r="AJ274" s="69"/>
    </row>
    <row r="275" spans="1:36 16335:16384" ht="38.700000000000003" customHeight="1">
      <c r="A275" s="70" t="s">
        <v>727</v>
      </c>
      <c r="B275" s="71" t="s">
        <v>728</v>
      </c>
      <c r="C275" s="71" t="s">
        <v>176</v>
      </c>
      <c r="D275" s="72" t="s">
        <v>729</v>
      </c>
      <c r="E275" s="55" t="s">
        <v>29</v>
      </c>
      <c r="F275" s="73">
        <v>2</v>
      </c>
      <c r="G275" s="73">
        <v>620.22</v>
      </c>
      <c r="H275" s="73">
        <f t="shared" si="66"/>
        <v>772.28</v>
      </c>
      <c r="I275" s="73">
        <f t="shared" si="67"/>
        <v>1544.56</v>
      </c>
      <c r="J275" s="68">
        <f t="shared" si="68"/>
        <v>7.6736666634042198E-4</v>
      </c>
      <c r="K275" s="69"/>
      <c r="L275" s="69">
        <f t="shared" si="61"/>
        <v>152.06</v>
      </c>
      <c r="M275" s="69">
        <f t="shared" si="62"/>
        <v>304.12</v>
      </c>
      <c r="N275" s="69">
        <f t="shared" si="63"/>
        <v>1240.44</v>
      </c>
      <c r="O275" s="69">
        <f t="shared" si="57"/>
        <v>1544.56</v>
      </c>
      <c r="P275" s="19">
        <f t="shared" si="64"/>
        <v>0</v>
      </c>
      <c r="Q275" s="69"/>
      <c r="R275" s="69"/>
      <c r="S275" s="69">
        <f t="shared" si="65"/>
        <v>1240.44</v>
      </c>
      <c r="T275" s="69"/>
      <c r="U275" s="69"/>
      <c r="V275" s="69"/>
      <c r="W275" s="69"/>
      <c r="X275" s="69"/>
      <c r="Y275" s="69"/>
      <c r="Z275" s="69"/>
      <c r="AA275" s="69"/>
      <c r="AB275" s="69"/>
      <c r="AC275" s="69"/>
      <c r="AD275" s="69"/>
      <c r="AE275" s="69"/>
      <c r="AF275" s="69"/>
      <c r="AG275" s="69"/>
      <c r="AH275" s="69"/>
      <c r="AI275" s="69"/>
      <c r="AJ275" s="69"/>
    </row>
    <row r="276" spans="1:36 16335:16384" ht="15.15" customHeight="1">
      <c r="A276" s="70" t="s">
        <v>730</v>
      </c>
      <c r="B276" s="71" t="s">
        <v>731</v>
      </c>
      <c r="C276" s="71" t="s">
        <v>93</v>
      </c>
      <c r="D276" s="72" t="s">
        <v>732</v>
      </c>
      <c r="E276" s="55" t="s">
        <v>29</v>
      </c>
      <c r="F276" s="73">
        <v>2</v>
      </c>
      <c r="G276" s="73">
        <v>72.88</v>
      </c>
      <c r="H276" s="73">
        <f t="shared" si="66"/>
        <v>90.74</v>
      </c>
      <c r="I276" s="73">
        <f t="shared" si="67"/>
        <v>181.48</v>
      </c>
      <c r="J276" s="68">
        <f t="shared" si="68"/>
        <v>9.0162701745131156E-5</v>
      </c>
      <c r="K276" s="69"/>
      <c r="L276" s="69">
        <f t="shared" si="61"/>
        <v>17.86</v>
      </c>
      <c r="M276" s="69">
        <f t="shared" si="62"/>
        <v>35.72</v>
      </c>
      <c r="N276" s="69">
        <f t="shared" si="63"/>
        <v>145.76</v>
      </c>
      <c r="O276" s="69">
        <f t="shared" ref="O276:O339" si="69">TRUNC(N276+M276,2)</f>
        <v>181.48</v>
      </c>
      <c r="P276" s="19">
        <f t="shared" si="64"/>
        <v>0</v>
      </c>
      <c r="Q276" s="69"/>
      <c r="R276" s="69"/>
      <c r="S276" s="69">
        <f t="shared" si="65"/>
        <v>145.76</v>
      </c>
      <c r="T276" s="69"/>
      <c r="U276" s="69"/>
      <c r="V276" s="69"/>
      <c r="W276" s="69"/>
      <c r="X276" s="69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69"/>
      <c r="AJ276" s="69"/>
    </row>
    <row r="277" spans="1:36 16335:16384" ht="38.700000000000003" customHeight="1">
      <c r="A277" s="70" t="s">
        <v>733</v>
      </c>
      <c r="B277" s="71" t="s">
        <v>630</v>
      </c>
      <c r="C277" s="71" t="s">
        <v>27</v>
      </c>
      <c r="D277" s="72" t="s">
        <v>631</v>
      </c>
      <c r="E277" s="55" t="s">
        <v>29</v>
      </c>
      <c r="F277" s="73">
        <v>3</v>
      </c>
      <c r="G277" s="73">
        <v>65.790000000000006</v>
      </c>
      <c r="H277" s="73">
        <f t="shared" si="66"/>
        <v>81.92</v>
      </c>
      <c r="I277" s="73">
        <f t="shared" si="67"/>
        <v>245.76</v>
      </c>
      <c r="J277" s="68">
        <f t="shared" si="68"/>
        <v>1.2209822339036494E-4</v>
      </c>
      <c r="K277" s="69"/>
      <c r="L277" s="69">
        <f t="shared" si="61"/>
        <v>16.13</v>
      </c>
      <c r="M277" s="69">
        <f t="shared" si="62"/>
        <v>48.39</v>
      </c>
      <c r="N277" s="69">
        <f t="shared" si="63"/>
        <v>197.37</v>
      </c>
      <c r="O277" s="69">
        <f t="shared" si="69"/>
        <v>245.76</v>
      </c>
      <c r="P277" s="19">
        <f t="shared" si="64"/>
        <v>0</v>
      </c>
      <c r="Q277" s="69"/>
      <c r="R277" s="69"/>
      <c r="S277" s="69">
        <f t="shared" si="65"/>
        <v>197.37</v>
      </c>
      <c r="T277" s="69"/>
      <c r="U277" s="69"/>
      <c r="V277" s="69"/>
      <c r="W277" s="69"/>
      <c r="X277" s="69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69"/>
      <c r="AJ277" s="69"/>
    </row>
    <row r="278" spans="1:36 16335:16384" ht="50.7" customHeight="1">
      <c r="A278" s="70" t="s">
        <v>734</v>
      </c>
      <c r="B278" s="71" t="s">
        <v>633</v>
      </c>
      <c r="C278" s="71" t="s">
        <v>27</v>
      </c>
      <c r="D278" s="72" t="s">
        <v>634</v>
      </c>
      <c r="E278" s="55" t="s">
        <v>29</v>
      </c>
      <c r="F278" s="73">
        <v>15</v>
      </c>
      <c r="G278" s="73">
        <v>42.53</v>
      </c>
      <c r="H278" s="73">
        <f t="shared" si="66"/>
        <v>52.95</v>
      </c>
      <c r="I278" s="73">
        <f t="shared" si="67"/>
        <v>794.25</v>
      </c>
      <c r="J278" s="68">
        <f t="shared" si="68"/>
        <v>3.9459844534422761E-4</v>
      </c>
      <c r="K278" s="69"/>
      <c r="L278" s="69">
        <f t="shared" si="61"/>
        <v>10.42</v>
      </c>
      <c r="M278" s="69">
        <f t="shared" si="62"/>
        <v>156.30000000000001</v>
      </c>
      <c r="N278" s="69">
        <f t="shared" si="63"/>
        <v>637.95000000000005</v>
      </c>
      <c r="O278" s="69">
        <f t="shared" si="69"/>
        <v>794.25</v>
      </c>
      <c r="P278" s="19">
        <f t="shared" si="64"/>
        <v>0</v>
      </c>
      <c r="Q278" s="69"/>
      <c r="R278" s="69"/>
      <c r="S278" s="69">
        <f t="shared" si="65"/>
        <v>637.95000000000005</v>
      </c>
      <c r="T278" s="69"/>
      <c r="U278" s="69"/>
      <c r="V278" s="69"/>
      <c r="W278" s="69"/>
      <c r="X278" s="69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69"/>
      <c r="AJ278" s="69"/>
    </row>
    <row r="279" spans="1:36 16335:16384" ht="50.7" customHeight="1">
      <c r="A279" s="70" t="s">
        <v>735</v>
      </c>
      <c r="B279" s="71" t="s">
        <v>736</v>
      </c>
      <c r="C279" s="71" t="s">
        <v>27</v>
      </c>
      <c r="D279" s="72" t="s">
        <v>737</v>
      </c>
      <c r="E279" s="55" t="s">
        <v>29</v>
      </c>
      <c r="F279" s="73">
        <v>1</v>
      </c>
      <c r="G279" s="73">
        <v>38.549999999999997</v>
      </c>
      <c r="H279" s="73">
        <f t="shared" si="66"/>
        <v>48</v>
      </c>
      <c r="I279" s="73">
        <f t="shared" si="67"/>
        <v>48</v>
      </c>
      <c r="J279" s="68">
        <f t="shared" si="68"/>
        <v>2.3847309255930655E-5</v>
      </c>
      <c r="K279" s="69"/>
      <c r="L279" s="69">
        <f t="shared" si="61"/>
        <v>9.4499999999999993</v>
      </c>
      <c r="M279" s="69">
        <f t="shared" si="62"/>
        <v>9.4499999999999993</v>
      </c>
      <c r="N279" s="69">
        <f t="shared" si="63"/>
        <v>38.549999999999997</v>
      </c>
      <c r="O279" s="69">
        <f t="shared" si="69"/>
        <v>48</v>
      </c>
      <c r="P279" s="19">
        <f t="shared" si="64"/>
        <v>0</v>
      </c>
      <c r="Q279" s="69"/>
      <c r="R279" s="69"/>
      <c r="S279" s="69">
        <f t="shared" si="65"/>
        <v>38.549999999999997</v>
      </c>
      <c r="T279" s="69"/>
      <c r="U279" s="69"/>
      <c r="V279" s="69"/>
      <c r="W279" s="69"/>
      <c r="X279" s="69"/>
      <c r="Y279" s="69"/>
      <c r="Z279" s="69"/>
      <c r="AA279" s="69"/>
      <c r="AB279" s="69"/>
      <c r="AC279" s="69"/>
      <c r="AD279" s="69"/>
      <c r="AE279" s="69"/>
      <c r="AF279" s="69"/>
      <c r="AG279" s="69"/>
      <c r="AH279" s="69"/>
      <c r="AI279" s="69"/>
      <c r="AJ279" s="69"/>
    </row>
    <row r="280" spans="1:36 16335:16384" ht="50.7" customHeight="1">
      <c r="A280" s="70" t="s">
        <v>738</v>
      </c>
      <c r="B280" s="71" t="s">
        <v>739</v>
      </c>
      <c r="C280" s="71" t="s">
        <v>27</v>
      </c>
      <c r="D280" s="72" t="s">
        <v>740</v>
      </c>
      <c r="E280" s="55" t="s">
        <v>29</v>
      </c>
      <c r="F280" s="73">
        <v>1</v>
      </c>
      <c r="G280" s="73">
        <v>49.58</v>
      </c>
      <c r="H280" s="73">
        <f t="shared" si="66"/>
        <v>61.73</v>
      </c>
      <c r="I280" s="73">
        <f t="shared" si="67"/>
        <v>61.73</v>
      </c>
      <c r="J280" s="68">
        <f t="shared" si="68"/>
        <v>3.0668633341012486E-5</v>
      </c>
      <c r="K280" s="69"/>
      <c r="L280" s="69">
        <f t="shared" si="61"/>
        <v>12.15</v>
      </c>
      <c r="M280" s="69">
        <f t="shared" si="62"/>
        <v>12.15</v>
      </c>
      <c r="N280" s="69">
        <f t="shared" si="63"/>
        <v>49.58</v>
      </c>
      <c r="O280" s="69">
        <f t="shared" si="69"/>
        <v>61.73</v>
      </c>
      <c r="P280" s="19">
        <f t="shared" si="64"/>
        <v>0</v>
      </c>
      <c r="Q280" s="69"/>
      <c r="R280" s="69"/>
      <c r="S280" s="69">
        <f t="shared" si="65"/>
        <v>49.58</v>
      </c>
      <c r="T280" s="69"/>
      <c r="U280" s="69"/>
      <c r="V280" s="69"/>
      <c r="W280" s="69"/>
      <c r="X280" s="69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69"/>
      <c r="AJ280" s="69"/>
    </row>
    <row r="281" spans="1:36 16335:16384" ht="15.15" customHeight="1">
      <c r="A281" s="70" t="s">
        <v>741</v>
      </c>
      <c r="B281" s="71" t="s">
        <v>742</v>
      </c>
      <c r="C281" s="71" t="s">
        <v>93</v>
      </c>
      <c r="D281" s="72" t="s">
        <v>743</v>
      </c>
      <c r="E281" s="55" t="s">
        <v>29</v>
      </c>
      <c r="F281" s="73">
        <v>1</v>
      </c>
      <c r="G281" s="73">
        <v>60.39</v>
      </c>
      <c r="H281" s="73">
        <f t="shared" si="66"/>
        <v>75.19</v>
      </c>
      <c r="I281" s="73">
        <f t="shared" si="67"/>
        <v>75.19</v>
      </c>
      <c r="J281" s="68">
        <f t="shared" si="68"/>
        <v>3.7355816311529708E-5</v>
      </c>
      <c r="K281" s="69"/>
      <c r="L281" s="69">
        <f t="shared" si="61"/>
        <v>14.8</v>
      </c>
      <c r="M281" s="69">
        <f t="shared" si="62"/>
        <v>14.8</v>
      </c>
      <c r="N281" s="69">
        <f t="shared" si="63"/>
        <v>60.39</v>
      </c>
      <c r="O281" s="69">
        <f t="shared" si="69"/>
        <v>75.19</v>
      </c>
      <c r="P281" s="19">
        <f t="shared" si="64"/>
        <v>0</v>
      </c>
      <c r="Q281" s="69"/>
      <c r="R281" s="69"/>
      <c r="S281" s="69">
        <f t="shared" si="65"/>
        <v>60.39</v>
      </c>
      <c r="T281" s="69"/>
      <c r="U281" s="69"/>
      <c r="V281" s="69"/>
      <c r="W281" s="69"/>
      <c r="X281" s="69"/>
      <c r="Y281" s="69"/>
      <c r="Z281" s="69"/>
      <c r="AA281" s="69"/>
      <c r="AB281" s="69"/>
      <c r="AC281" s="69"/>
      <c r="AD281" s="69"/>
      <c r="AE281" s="69"/>
      <c r="AF281" s="69"/>
      <c r="AG281" s="69"/>
      <c r="AH281" s="69"/>
      <c r="AI281" s="69"/>
      <c r="AJ281" s="69"/>
      <c r="XDG281" s="34"/>
      <c r="XDH281" s="34"/>
      <c r="XDI281" s="34"/>
      <c r="XDJ281" s="34"/>
      <c r="XDK281" s="34"/>
      <c r="XDL281" s="34"/>
      <c r="XDM281" s="34"/>
      <c r="XDN281" s="34"/>
      <c r="XDO281" s="34"/>
      <c r="XDP281" s="34"/>
      <c r="XDQ281" s="34"/>
      <c r="XDR281" s="34"/>
      <c r="XDS281" s="34"/>
      <c r="XDT281" s="34"/>
      <c r="XDU281" s="34"/>
      <c r="XDV281" s="34"/>
      <c r="XDW281" s="34"/>
      <c r="XDX281" s="34"/>
      <c r="XDY281" s="34"/>
      <c r="XDZ281" s="34"/>
      <c r="XEA281" s="34"/>
      <c r="XEB281" s="34"/>
      <c r="XEC281" s="34"/>
      <c r="XED281" s="34"/>
      <c r="XEE281" s="34"/>
      <c r="XEF281" s="34"/>
      <c r="XEG281" s="34"/>
      <c r="XEH281" s="34"/>
      <c r="XEI281" s="34"/>
      <c r="XEJ281" s="34"/>
      <c r="XEK281" s="34"/>
      <c r="XEL281" s="34"/>
      <c r="XEM281" s="34"/>
      <c r="XEN281" s="34"/>
      <c r="XEO281" s="34"/>
      <c r="XEP281" s="34"/>
      <c r="XEQ281" s="34"/>
      <c r="XER281" s="34"/>
      <c r="XES281" s="34"/>
      <c r="XET281" s="34"/>
      <c r="XEU281" s="34"/>
      <c r="XEV281" s="34"/>
      <c r="XEW281" s="34"/>
      <c r="XEX281" s="34"/>
      <c r="XEY281" s="34"/>
      <c r="XEZ281" s="34"/>
      <c r="XFA281" s="34"/>
      <c r="XFB281" s="34"/>
      <c r="XFC281" s="34"/>
      <c r="XFD281" s="34"/>
    </row>
    <row r="282" spans="1:36 16335:16384" ht="50.7" customHeight="1">
      <c r="A282" s="70" t="s">
        <v>744</v>
      </c>
      <c r="B282" s="71" t="s">
        <v>745</v>
      </c>
      <c r="C282" s="71" t="s">
        <v>27</v>
      </c>
      <c r="D282" s="72" t="s">
        <v>746</v>
      </c>
      <c r="E282" s="55" t="s">
        <v>29</v>
      </c>
      <c r="F282" s="73">
        <v>1</v>
      </c>
      <c r="G282" s="73">
        <v>23.89</v>
      </c>
      <c r="H282" s="73">
        <f t="shared" si="66"/>
        <v>29.74</v>
      </c>
      <c r="I282" s="73">
        <f t="shared" si="67"/>
        <v>29.74</v>
      </c>
      <c r="J282" s="68">
        <f t="shared" si="68"/>
        <v>1.4775395359820369E-5</v>
      </c>
      <c r="K282" s="69"/>
      <c r="L282" s="69">
        <f t="shared" si="61"/>
        <v>5.85</v>
      </c>
      <c r="M282" s="69">
        <f t="shared" si="62"/>
        <v>5.85</v>
      </c>
      <c r="N282" s="69">
        <f t="shared" si="63"/>
        <v>23.89</v>
      </c>
      <c r="O282" s="69">
        <f t="shared" si="69"/>
        <v>29.74</v>
      </c>
      <c r="P282" s="19">
        <f t="shared" si="64"/>
        <v>0</v>
      </c>
      <c r="Q282" s="69"/>
      <c r="R282" s="69"/>
      <c r="S282" s="69">
        <f t="shared" si="65"/>
        <v>23.89</v>
      </c>
      <c r="T282" s="69"/>
      <c r="U282" s="69"/>
      <c r="V282" s="69"/>
      <c r="W282" s="69"/>
      <c r="X282" s="69"/>
      <c r="Y282" s="69"/>
      <c r="Z282" s="69"/>
      <c r="AA282" s="69"/>
      <c r="AB282" s="69"/>
      <c r="AC282" s="69"/>
      <c r="AD282" s="69"/>
      <c r="AE282" s="69"/>
      <c r="AF282" s="69"/>
      <c r="AG282" s="69"/>
      <c r="AH282" s="69"/>
      <c r="AI282" s="69"/>
      <c r="AJ282" s="69"/>
    </row>
    <row r="283" spans="1:36 16335:16384" ht="50.7" customHeight="1">
      <c r="A283" s="70" t="s">
        <v>747</v>
      </c>
      <c r="B283" s="71" t="s">
        <v>748</v>
      </c>
      <c r="C283" s="71" t="s">
        <v>27</v>
      </c>
      <c r="D283" s="72" t="s">
        <v>749</v>
      </c>
      <c r="E283" s="55" t="s">
        <v>29</v>
      </c>
      <c r="F283" s="73">
        <v>1</v>
      </c>
      <c r="G283" s="73">
        <v>30.24</v>
      </c>
      <c r="H283" s="73">
        <f t="shared" si="66"/>
        <v>37.65</v>
      </c>
      <c r="I283" s="73">
        <f t="shared" si="67"/>
        <v>37.65</v>
      </c>
      <c r="J283" s="68">
        <f t="shared" si="68"/>
        <v>1.8705233197620608E-5</v>
      </c>
      <c r="K283" s="69"/>
      <c r="L283" s="69">
        <f t="shared" si="61"/>
        <v>7.41</v>
      </c>
      <c r="M283" s="69">
        <f t="shared" si="62"/>
        <v>7.41</v>
      </c>
      <c r="N283" s="69">
        <f t="shared" si="63"/>
        <v>30.24</v>
      </c>
      <c r="O283" s="69">
        <f t="shared" si="69"/>
        <v>37.65</v>
      </c>
      <c r="P283" s="19">
        <f t="shared" si="64"/>
        <v>0</v>
      </c>
      <c r="Q283" s="69"/>
      <c r="R283" s="69"/>
      <c r="S283" s="69">
        <f t="shared" si="65"/>
        <v>30.24</v>
      </c>
      <c r="T283" s="69"/>
      <c r="U283" s="69"/>
      <c r="V283" s="69"/>
      <c r="W283" s="69"/>
      <c r="X283" s="69"/>
      <c r="Y283" s="69"/>
      <c r="Z283" s="69"/>
      <c r="AA283" s="69"/>
      <c r="AB283" s="69"/>
      <c r="AC283" s="69"/>
      <c r="AD283" s="69"/>
      <c r="AE283" s="69"/>
      <c r="AF283" s="69"/>
      <c r="AG283" s="69"/>
      <c r="AH283" s="69"/>
      <c r="AI283" s="69"/>
      <c r="AJ283" s="69"/>
    </row>
    <row r="284" spans="1:36 16335:16384" ht="26.7" customHeight="1">
      <c r="A284" s="70" t="s">
        <v>750</v>
      </c>
      <c r="B284" s="71" t="s">
        <v>751</v>
      </c>
      <c r="C284" s="71" t="s">
        <v>253</v>
      </c>
      <c r="D284" s="72" t="s">
        <v>752</v>
      </c>
      <c r="E284" s="55" t="s">
        <v>46</v>
      </c>
      <c r="F284" s="73">
        <v>84.2</v>
      </c>
      <c r="G284" s="73">
        <v>46.72</v>
      </c>
      <c r="H284" s="73">
        <f t="shared" si="66"/>
        <v>58.17</v>
      </c>
      <c r="I284" s="73">
        <f t="shared" si="67"/>
        <v>4897.91</v>
      </c>
      <c r="J284" s="68">
        <f t="shared" si="68"/>
        <v>2.433374468285736E-3</v>
      </c>
      <c r="K284" s="69"/>
      <c r="L284" s="69">
        <f t="shared" si="61"/>
        <v>11.45</v>
      </c>
      <c r="M284" s="69">
        <f t="shared" si="62"/>
        <v>964.08999999999992</v>
      </c>
      <c r="N284" s="69">
        <f t="shared" si="63"/>
        <v>3933.8240000000001</v>
      </c>
      <c r="O284" s="69">
        <f t="shared" si="69"/>
        <v>4897.91</v>
      </c>
      <c r="P284" s="19">
        <f t="shared" si="64"/>
        <v>0</v>
      </c>
      <c r="Q284" s="69"/>
      <c r="R284" s="69"/>
      <c r="S284" s="69">
        <f t="shared" si="65"/>
        <v>3933.8240000000001</v>
      </c>
      <c r="T284" s="69"/>
      <c r="U284" s="69"/>
      <c r="V284" s="69"/>
      <c r="W284" s="69"/>
      <c r="X284" s="69"/>
      <c r="Y284" s="69"/>
      <c r="Z284" s="69"/>
      <c r="AA284" s="69"/>
      <c r="AB284" s="69"/>
      <c r="AC284" s="69"/>
      <c r="AD284" s="69"/>
      <c r="AE284" s="69"/>
      <c r="AF284" s="69"/>
      <c r="AG284" s="69"/>
      <c r="AH284" s="69"/>
      <c r="AI284" s="69"/>
      <c r="AJ284" s="69"/>
    </row>
    <row r="285" spans="1:36 16335:16384" ht="26.7" customHeight="1">
      <c r="A285" s="70" t="s">
        <v>753</v>
      </c>
      <c r="B285" s="71" t="s">
        <v>754</v>
      </c>
      <c r="C285" s="71" t="s">
        <v>253</v>
      </c>
      <c r="D285" s="72" t="s">
        <v>755</v>
      </c>
      <c r="E285" s="55" t="s">
        <v>46</v>
      </c>
      <c r="F285" s="73">
        <v>41.7</v>
      </c>
      <c r="G285" s="73">
        <v>67.31</v>
      </c>
      <c r="H285" s="73">
        <f t="shared" si="66"/>
        <v>83.81</v>
      </c>
      <c r="I285" s="73">
        <f t="shared" si="67"/>
        <v>3494.87</v>
      </c>
      <c r="J285" s="68">
        <f t="shared" si="68"/>
        <v>1.7363176187348828E-3</v>
      </c>
      <c r="K285" s="69"/>
      <c r="L285" s="69">
        <f t="shared" si="61"/>
        <v>16.5</v>
      </c>
      <c r="M285" s="69">
        <f t="shared" si="62"/>
        <v>688.05000000000007</v>
      </c>
      <c r="N285" s="69">
        <f t="shared" si="63"/>
        <v>2806.8270000000002</v>
      </c>
      <c r="O285" s="69">
        <f t="shared" si="69"/>
        <v>3494.87</v>
      </c>
      <c r="P285" s="19">
        <f t="shared" si="64"/>
        <v>0</v>
      </c>
      <c r="Q285" s="69"/>
      <c r="R285" s="69"/>
      <c r="S285" s="69">
        <f t="shared" si="65"/>
        <v>2806.8270000000002</v>
      </c>
      <c r="T285" s="69"/>
      <c r="U285" s="69"/>
      <c r="V285" s="69"/>
      <c r="W285" s="69"/>
      <c r="X285" s="69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69"/>
      <c r="AJ285" s="69"/>
    </row>
    <row r="286" spans="1:36 16335:16384" ht="26.7" customHeight="1">
      <c r="A286" s="70" t="s">
        <v>756</v>
      </c>
      <c r="B286" s="71" t="s">
        <v>757</v>
      </c>
      <c r="C286" s="71" t="s">
        <v>253</v>
      </c>
      <c r="D286" s="72" t="s">
        <v>758</v>
      </c>
      <c r="E286" s="55" t="s">
        <v>46</v>
      </c>
      <c r="F286" s="73">
        <v>6</v>
      </c>
      <c r="G286" s="73">
        <v>99.62</v>
      </c>
      <c r="H286" s="73">
        <f t="shared" si="66"/>
        <v>124.04</v>
      </c>
      <c r="I286" s="73">
        <f t="shared" si="67"/>
        <v>744.24</v>
      </c>
      <c r="J286" s="68">
        <f t="shared" si="68"/>
        <v>3.6975253001320481E-4</v>
      </c>
      <c r="K286" s="69"/>
      <c r="L286" s="69">
        <f t="shared" si="61"/>
        <v>24.42</v>
      </c>
      <c r="M286" s="69">
        <f t="shared" si="62"/>
        <v>146.52000000000001</v>
      </c>
      <c r="N286" s="69">
        <f t="shared" si="63"/>
        <v>597.72</v>
      </c>
      <c r="O286" s="69">
        <f t="shared" si="69"/>
        <v>744.24</v>
      </c>
      <c r="P286" s="19">
        <f t="shared" si="64"/>
        <v>0</v>
      </c>
      <c r="Q286" s="69"/>
      <c r="R286" s="69"/>
      <c r="S286" s="69">
        <f t="shared" si="65"/>
        <v>597.72</v>
      </c>
      <c r="T286" s="69"/>
      <c r="U286" s="69"/>
      <c r="V286" s="69"/>
      <c r="W286" s="69"/>
      <c r="X286" s="69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69"/>
      <c r="AJ286" s="69"/>
    </row>
    <row r="287" spans="1:36 16335:16384" ht="26.7" customHeight="1">
      <c r="A287" s="70" t="s">
        <v>759</v>
      </c>
      <c r="B287" s="71" t="s">
        <v>760</v>
      </c>
      <c r="C287" s="71" t="s">
        <v>115</v>
      </c>
      <c r="D287" s="72" t="s">
        <v>761</v>
      </c>
      <c r="E287" s="55" t="s">
        <v>29</v>
      </c>
      <c r="F287" s="73">
        <v>1</v>
      </c>
      <c r="G287" s="73">
        <f>COMPOSIÇÃO!L137</f>
        <v>380.48</v>
      </c>
      <c r="H287" s="73">
        <f t="shared" si="66"/>
        <v>473.76</v>
      </c>
      <c r="I287" s="73">
        <f t="shared" si="67"/>
        <v>473.76</v>
      </c>
      <c r="J287" s="68">
        <f t="shared" si="68"/>
        <v>2.3537294235603557E-4</v>
      </c>
      <c r="K287" s="69"/>
      <c r="L287" s="69">
        <f t="shared" si="61"/>
        <v>93.28</v>
      </c>
      <c r="M287" s="69">
        <f t="shared" si="62"/>
        <v>93.28</v>
      </c>
      <c r="N287" s="69">
        <f t="shared" si="63"/>
        <v>380.48</v>
      </c>
      <c r="O287" s="69">
        <f t="shared" si="69"/>
        <v>473.76</v>
      </c>
      <c r="P287" s="19">
        <f t="shared" si="64"/>
        <v>0</v>
      </c>
      <c r="Q287" s="69"/>
      <c r="R287" s="69"/>
      <c r="S287" s="69">
        <f t="shared" si="65"/>
        <v>380.48</v>
      </c>
      <c r="T287" s="69"/>
      <c r="U287" s="69"/>
      <c r="V287" s="69"/>
      <c r="W287" s="69"/>
      <c r="X287" s="69"/>
      <c r="Y287" s="69"/>
      <c r="Z287" s="69"/>
      <c r="AA287" s="69"/>
      <c r="AB287" s="69"/>
      <c r="AC287" s="69"/>
      <c r="AD287" s="69"/>
      <c r="AE287" s="69"/>
      <c r="AF287" s="69"/>
      <c r="AG287" s="69"/>
      <c r="AH287" s="69"/>
      <c r="AI287" s="69"/>
      <c r="AJ287" s="69"/>
    </row>
    <row r="288" spans="1:36 16335:16384" ht="38.700000000000003" customHeight="1">
      <c r="A288" s="70" t="s">
        <v>762</v>
      </c>
      <c r="B288" s="71" t="s">
        <v>763</v>
      </c>
      <c r="C288" s="71" t="s">
        <v>27</v>
      </c>
      <c r="D288" s="72" t="s">
        <v>764</v>
      </c>
      <c r="E288" s="55" t="s">
        <v>46</v>
      </c>
      <c r="F288" s="73">
        <v>10.3</v>
      </c>
      <c r="G288" s="73">
        <v>142.22</v>
      </c>
      <c r="H288" s="73">
        <f t="shared" si="66"/>
        <v>177.09</v>
      </c>
      <c r="I288" s="73">
        <f t="shared" si="67"/>
        <v>1824.02</v>
      </c>
      <c r="J288" s="68">
        <f t="shared" si="68"/>
        <v>9.0620768810422163E-4</v>
      </c>
      <c r="K288" s="69"/>
      <c r="L288" s="69">
        <f t="shared" si="61"/>
        <v>34.869999999999997</v>
      </c>
      <c r="M288" s="69">
        <f t="shared" si="62"/>
        <v>359.161</v>
      </c>
      <c r="N288" s="69">
        <f t="shared" si="63"/>
        <v>1464.866</v>
      </c>
      <c r="O288" s="69">
        <f t="shared" si="69"/>
        <v>1824.02</v>
      </c>
      <c r="P288" s="19">
        <f t="shared" si="64"/>
        <v>0</v>
      </c>
      <c r="Q288" s="69"/>
      <c r="R288" s="69"/>
      <c r="S288" s="69">
        <f t="shared" si="65"/>
        <v>1464.866</v>
      </c>
      <c r="T288" s="69"/>
      <c r="U288" s="69"/>
      <c r="V288" s="69"/>
      <c r="W288" s="69"/>
      <c r="X288" s="69"/>
      <c r="Y288" s="69"/>
      <c r="Z288" s="69"/>
      <c r="AA288" s="69"/>
      <c r="AB288" s="69"/>
      <c r="AC288" s="69"/>
      <c r="AD288" s="69"/>
      <c r="AE288" s="69"/>
      <c r="AF288" s="69"/>
      <c r="AG288" s="69"/>
      <c r="AH288" s="69"/>
      <c r="AI288" s="69"/>
      <c r="AJ288" s="69"/>
    </row>
    <row r="289" spans="1:36 16335:16384" ht="38.700000000000003" customHeight="1">
      <c r="A289" s="70" t="s">
        <v>765</v>
      </c>
      <c r="B289" s="71" t="s">
        <v>698</v>
      </c>
      <c r="C289" s="71" t="s">
        <v>27</v>
      </c>
      <c r="D289" s="72" t="s">
        <v>699</v>
      </c>
      <c r="E289" s="55" t="s">
        <v>29</v>
      </c>
      <c r="F289" s="73">
        <v>18</v>
      </c>
      <c r="G289" s="73">
        <v>8.6</v>
      </c>
      <c r="H289" s="73">
        <f t="shared" si="66"/>
        <v>10.7</v>
      </c>
      <c r="I289" s="73">
        <f t="shared" si="67"/>
        <v>192.6</v>
      </c>
      <c r="J289" s="68">
        <f t="shared" si="68"/>
        <v>9.5687328389421755E-5</v>
      </c>
      <c r="K289" s="69"/>
      <c r="L289" s="69">
        <f t="shared" si="61"/>
        <v>2.1</v>
      </c>
      <c r="M289" s="69">
        <f t="shared" si="62"/>
        <v>37.800000000000004</v>
      </c>
      <c r="N289" s="69">
        <f t="shared" si="63"/>
        <v>154.79999999999998</v>
      </c>
      <c r="O289" s="69">
        <f t="shared" si="69"/>
        <v>192.6</v>
      </c>
      <c r="P289" s="19">
        <f t="shared" si="64"/>
        <v>0</v>
      </c>
      <c r="Q289" s="69"/>
      <c r="R289" s="69"/>
      <c r="S289" s="69">
        <f t="shared" si="65"/>
        <v>154.79999999999998</v>
      </c>
      <c r="T289" s="69"/>
      <c r="U289" s="69"/>
      <c r="V289" s="69"/>
      <c r="W289" s="69"/>
      <c r="X289" s="69"/>
      <c r="Y289" s="69"/>
      <c r="Z289" s="69"/>
      <c r="AA289" s="69"/>
      <c r="AB289" s="69"/>
      <c r="AC289" s="69"/>
      <c r="AD289" s="69"/>
      <c r="AE289" s="69"/>
      <c r="AF289" s="69"/>
      <c r="AG289" s="69"/>
      <c r="AH289" s="69"/>
      <c r="AI289" s="69"/>
      <c r="AJ289" s="69"/>
    </row>
    <row r="290" spans="1:36 16335:16384" ht="38.700000000000003" customHeight="1">
      <c r="A290" s="70" t="s">
        <v>766</v>
      </c>
      <c r="B290" s="71" t="s">
        <v>562</v>
      </c>
      <c r="C290" s="71" t="s">
        <v>27</v>
      </c>
      <c r="D290" s="72" t="s">
        <v>563</v>
      </c>
      <c r="E290" s="55" t="s">
        <v>46</v>
      </c>
      <c r="F290" s="73">
        <v>109.9</v>
      </c>
      <c r="G290" s="73">
        <v>23.52</v>
      </c>
      <c r="H290" s="73">
        <f t="shared" si="66"/>
        <v>29.28</v>
      </c>
      <c r="I290" s="73">
        <f t="shared" si="67"/>
        <v>3217.87</v>
      </c>
      <c r="J290" s="68">
        <f t="shared" si="68"/>
        <v>1.5986987715704496E-3</v>
      </c>
      <c r="K290" s="69"/>
      <c r="L290" s="69">
        <f t="shared" si="61"/>
        <v>5.76</v>
      </c>
      <c r="M290" s="69">
        <f t="shared" si="62"/>
        <v>633.024</v>
      </c>
      <c r="N290" s="69">
        <f t="shared" si="63"/>
        <v>2584.848</v>
      </c>
      <c r="O290" s="69">
        <f t="shared" si="69"/>
        <v>3217.87</v>
      </c>
      <c r="P290" s="19">
        <f t="shared" si="64"/>
        <v>0</v>
      </c>
      <c r="Q290" s="69"/>
      <c r="R290" s="69"/>
      <c r="S290" s="69">
        <f t="shared" si="65"/>
        <v>2584.848</v>
      </c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69"/>
      <c r="AJ290" s="69"/>
      <c r="XDG290" s="34"/>
      <c r="XDH290" s="34"/>
      <c r="XDI290" s="34"/>
      <c r="XDJ290" s="34"/>
      <c r="XDK290" s="34"/>
      <c r="XDL290" s="34"/>
      <c r="XDM290" s="34"/>
      <c r="XDN290" s="34"/>
      <c r="XDO290" s="34"/>
      <c r="XDP290" s="34"/>
      <c r="XDQ290" s="34"/>
      <c r="XDR290" s="34"/>
      <c r="XDS290" s="34"/>
      <c r="XDT290" s="34"/>
      <c r="XDU290" s="34"/>
      <c r="XDV290" s="34"/>
      <c r="XDW290" s="34"/>
      <c r="XDX290" s="34"/>
      <c r="XDY290" s="34"/>
      <c r="XDZ290" s="34"/>
      <c r="XEA290" s="34"/>
      <c r="XEB290" s="34"/>
      <c r="XEC290" s="34"/>
      <c r="XED290" s="34"/>
      <c r="XEE290" s="34"/>
      <c r="XEF290" s="34"/>
      <c r="XEG290" s="34"/>
      <c r="XEH290" s="34"/>
      <c r="XEI290" s="34"/>
      <c r="XEJ290" s="34"/>
      <c r="XEK290" s="34"/>
      <c r="XEL290" s="34"/>
      <c r="XEM290" s="34"/>
      <c r="XEN290" s="34"/>
      <c r="XEO290" s="34"/>
      <c r="XEP290" s="34"/>
      <c r="XEQ290" s="34"/>
      <c r="XER290" s="34"/>
      <c r="XES290" s="34"/>
      <c r="XET290" s="34"/>
      <c r="XEU290" s="34"/>
      <c r="XEV290" s="34"/>
      <c r="XEW290" s="34"/>
      <c r="XEX290" s="34"/>
      <c r="XEY290" s="34"/>
      <c r="XEZ290" s="34"/>
      <c r="XFA290" s="34"/>
      <c r="XFB290" s="34"/>
      <c r="XFC290" s="34"/>
      <c r="XFD290" s="34"/>
    </row>
    <row r="291" spans="1:36 16335:16384" ht="38.700000000000003" customHeight="1">
      <c r="A291" s="70" t="s">
        <v>767</v>
      </c>
      <c r="B291" s="71" t="s">
        <v>571</v>
      </c>
      <c r="C291" s="71" t="s">
        <v>27</v>
      </c>
      <c r="D291" s="72" t="s">
        <v>572</v>
      </c>
      <c r="E291" s="55" t="s">
        <v>29</v>
      </c>
      <c r="F291" s="73">
        <v>10</v>
      </c>
      <c r="G291" s="73">
        <v>10.039999999999999</v>
      </c>
      <c r="H291" s="73">
        <f t="shared" si="66"/>
        <v>12.5</v>
      </c>
      <c r="I291" s="73">
        <f t="shared" si="67"/>
        <v>125</v>
      </c>
      <c r="J291" s="68">
        <f t="shared" si="68"/>
        <v>6.2102367853986092E-5</v>
      </c>
      <c r="K291" s="69"/>
      <c r="L291" s="69">
        <f t="shared" si="61"/>
        <v>2.46</v>
      </c>
      <c r="M291" s="69">
        <f t="shared" si="62"/>
        <v>24.6</v>
      </c>
      <c r="N291" s="69">
        <f t="shared" si="63"/>
        <v>100.39999999999999</v>
      </c>
      <c r="O291" s="69">
        <f t="shared" si="69"/>
        <v>125</v>
      </c>
      <c r="P291" s="19">
        <f t="shared" si="64"/>
        <v>0</v>
      </c>
      <c r="Q291" s="69"/>
      <c r="R291" s="69"/>
      <c r="S291" s="69">
        <f t="shared" si="65"/>
        <v>100.39999999999999</v>
      </c>
      <c r="T291" s="69"/>
      <c r="U291" s="69"/>
      <c r="V291" s="69"/>
      <c r="W291" s="69"/>
      <c r="X291" s="69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69"/>
      <c r="AJ291" s="69"/>
    </row>
    <row r="292" spans="1:36 16335:16384" ht="15.15" customHeight="1">
      <c r="A292" s="52" t="s">
        <v>768</v>
      </c>
      <c r="B292" s="53"/>
      <c r="C292" s="53"/>
      <c r="D292" s="54" t="s">
        <v>769</v>
      </c>
      <c r="E292" s="55"/>
      <c r="F292" s="73"/>
      <c r="G292" s="73"/>
      <c r="H292" s="73"/>
      <c r="I292" s="73"/>
      <c r="J292" s="68"/>
      <c r="K292" s="69"/>
      <c r="L292" s="69">
        <f t="shared" si="61"/>
        <v>0</v>
      </c>
      <c r="M292" s="69">
        <f t="shared" si="62"/>
        <v>0</v>
      </c>
      <c r="N292" s="69">
        <f t="shared" si="63"/>
        <v>0</v>
      </c>
      <c r="O292" s="69">
        <f t="shared" si="69"/>
        <v>0</v>
      </c>
      <c r="P292" s="19">
        <f t="shared" si="64"/>
        <v>0</v>
      </c>
      <c r="Q292" s="69"/>
      <c r="R292" s="69"/>
      <c r="S292" s="69">
        <f t="shared" si="65"/>
        <v>0</v>
      </c>
      <c r="T292" s="69"/>
      <c r="U292" s="69"/>
      <c r="V292" s="69"/>
      <c r="W292" s="69"/>
      <c r="X292" s="69"/>
      <c r="Y292" s="69"/>
      <c r="Z292" s="69"/>
      <c r="AA292" s="69"/>
      <c r="AB292" s="69"/>
      <c r="AC292" s="69"/>
      <c r="AD292" s="69"/>
      <c r="AE292" s="69"/>
      <c r="AF292" s="69"/>
      <c r="AG292" s="69"/>
      <c r="AH292" s="69"/>
      <c r="AI292" s="69"/>
      <c r="AJ292" s="69"/>
    </row>
    <row r="293" spans="1:36 16335:16384" ht="38.700000000000003" customHeight="1">
      <c r="A293" s="70" t="s">
        <v>770</v>
      </c>
      <c r="B293" s="71" t="s">
        <v>771</v>
      </c>
      <c r="C293" s="71" t="s">
        <v>176</v>
      </c>
      <c r="D293" s="72" t="s">
        <v>772</v>
      </c>
      <c r="E293" s="55" t="s">
        <v>29</v>
      </c>
      <c r="F293" s="73">
        <v>5</v>
      </c>
      <c r="G293" s="73">
        <v>17.899999999999999</v>
      </c>
      <c r="H293" s="73">
        <f t="shared" ref="H293:H303" si="70">TRUNC(G293+(G293*$I$4),2)</f>
        <v>22.28</v>
      </c>
      <c r="I293" s="73">
        <f t="shared" ref="I293:I303" si="71">TRUNC(H293*F293,2)</f>
        <v>111.4</v>
      </c>
      <c r="J293" s="68">
        <f t="shared" ref="J293:J304" si="72">I293/$I$447</f>
        <v>5.5345630231472403E-5</v>
      </c>
      <c r="K293" s="69"/>
      <c r="L293" s="69">
        <f t="shared" si="61"/>
        <v>4.38</v>
      </c>
      <c r="M293" s="69">
        <f t="shared" si="62"/>
        <v>21.9</v>
      </c>
      <c r="N293" s="69">
        <f t="shared" si="63"/>
        <v>89.5</v>
      </c>
      <c r="O293" s="69">
        <f t="shared" si="69"/>
        <v>111.4</v>
      </c>
      <c r="P293" s="19">
        <f t="shared" si="64"/>
        <v>0</v>
      </c>
      <c r="Q293" s="69"/>
      <c r="R293" s="69"/>
      <c r="S293" s="69">
        <f t="shared" si="65"/>
        <v>89.5</v>
      </c>
      <c r="T293" s="69"/>
      <c r="U293" s="69"/>
      <c r="V293" s="69"/>
      <c r="W293" s="69"/>
      <c r="X293" s="69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69"/>
      <c r="AJ293" s="69"/>
    </row>
    <row r="294" spans="1:36 16335:16384" ht="38.700000000000003" customHeight="1">
      <c r="A294" s="70" t="s">
        <v>773</v>
      </c>
      <c r="B294" s="71" t="s">
        <v>774</v>
      </c>
      <c r="C294" s="71" t="s">
        <v>27</v>
      </c>
      <c r="D294" s="72" t="s">
        <v>775</v>
      </c>
      <c r="E294" s="55" t="s">
        <v>29</v>
      </c>
      <c r="F294" s="73">
        <v>8</v>
      </c>
      <c r="G294" s="73">
        <v>226.66</v>
      </c>
      <c r="H294" s="73">
        <f t="shared" si="70"/>
        <v>282.23</v>
      </c>
      <c r="I294" s="73">
        <f t="shared" si="71"/>
        <v>2257.84</v>
      </c>
      <c r="J294" s="68">
        <f t="shared" si="72"/>
        <v>1.1217376818835516E-3</v>
      </c>
      <c r="K294" s="69"/>
      <c r="L294" s="69">
        <f t="shared" si="61"/>
        <v>55.57</v>
      </c>
      <c r="M294" s="69">
        <f t="shared" si="62"/>
        <v>444.56</v>
      </c>
      <c r="N294" s="69">
        <f t="shared" si="63"/>
        <v>1813.28</v>
      </c>
      <c r="O294" s="69">
        <f t="shared" si="69"/>
        <v>2257.84</v>
      </c>
      <c r="P294" s="19">
        <f t="shared" si="64"/>
        <v>0</v>
      </c>
      <c r="Q294" s="69"/>
      <c r="R294" s="69"/>
      <c r="S294" s="69">
        <f t="shared" si="65"/>
        <v>1813.28</v>
      </c>
      <c r="T294" s="69"/>
      <c r="U294" s="69"/>
      <c r="V294" s="69"/>
      <c r="W294" s="69"/>
      <c r="X294" s="69"/>
      <c r="Y294" s="69"/>
      <c r="Z294" s="69"/>
      <c r="AA294" s="69"/>
      <c r="AB294" s="69"/>
      <c r="AC294" s="69"/>
      <c r="AD294" s="69"/>
      <c r="AE294" s="69"/>
      <c r="AF294" s="69"/>
      <c r="AG294" s="69"/>
      <c r="AH294" s="69"/>
      <c r="AI294" s="69"/>
      <c r="AJ294" s="69"/>
    </row>
    <row r="295" spans="1:36 16335:16384" ht="38.700000000000003" customHeight="1">
      <c r="A295" s="70" t="s">
        <v>776</v>
      </c>
      <c r="B295" s="71" t="s">
        <v>777</v>
      </c>
      <c r="C295" s="71" t="s">
        <v>176</v>
      </c>
      <c r="D295" s="72" t="s">
        <v>778</v>
      </c>
      <c r="E295" s="55" t="s">
        <v>29</v>
      </c>
      <c r="F295" s="73">
        <v>8</v>
      </c>
      <c r="G295" s="73">
        <v>16.54</v>
      </c>
      <c r="H295" s="73">
        <f t="shared" si="70"/>
        <v>20.59</v>
      </c>
      <c r="I295" s="73">
        <f t="shared" si="71"/>
        <v>164.72</v>
      </c>
      <c r="J295" s="68">
        <f t="shared" si="72"/>
        <v>8.1836016263268707E-5</v>
      </c>
      <c r="K295" s="69"/>
      <c r="L295" s="69">
        <f t="shared" si="61"/>
        <v>4.05</v>
      </c>
      <c r="M295" s="69">
        <f t="shared" si="62"/>
        <v>32.4</v>
      </c>
      <c r="N295" s="69">
        <f t="shared" si="63"/>
        <v>132.32</v>
      </c>
      <c r="O295" s="69">
        <f t="shared" si="69"/>
        <v>164.72</v>
      </c>
      <c r="P295" s="19">
        <f t="shared" si="64"/>
        <v>0</v>
      </c>
      <c r="Q295" s="69"/>
      <c r="R295" s="69"/>
      <c r="S295" s="69">
        <f t="shared" si="65"/>
        <v>132.32</v>
      </c>
      <c r="T295" s="69"/>
      <c r="U295" s="69"/>
      <c r="V295" s="69"/>
      <c r="W295" s="69"/>
      <c r="X295" s="69"/>
      <c r="Y295" s="69"/>
      <c r="Z295" s="69"/>
      <c r="AA295" s="69"/>
      <c r="AB295" s="69"/>
      <c r="AC295" s="69"/>
      <c r="AD295" s="69"/>
      <c r="AE295" s="69"/>
      <c r="AF295" s="69"/>
      <c r="AG295" s="69"/>
      <c r="AH295" s="69"/>
      <c r="AI295" s="69"/>
      <c r="AJ295" s="69"/>
    </row>
    <row r="296" spans="1:36 16335:16384" ht="15.15" customHeight="1">
      <c r="A296" s="70" t="s">
        <v>779</v>
      </c>
      <c r="B296" s="71" t="s">
        <v>780</v>
      </c>
      <c r="C296" s="71" t="s">
        <v>253</v>
      </c>
      <c r="D296" s="72" t="s">
        <v>781</v>
      </c>
      <c r="E296" s="55" t="s">
        <v>29</v>
      </c>
      <c r="F296" s="73">
        <v>1</v>
      </c>
      <c r="G296" s="73">
        <v>213.19</v>
      </c>
      <c r="H296" s="73">
        <f t="shared" si="70"/>
        <v>265.45999999999998</v>
      </c>
      <c r="I296" s="73">
        <f t="shared" si="71"/>
        <v>265.45999999999998</v>
      </c>
      <c r="J296" s="68">
        <f t="shared" si="72"/>
        <v>1.3188555656415315E-4</v>
      </c>
      <c r="K296" s="69"/>
      <c r="L296" s="69">
        <f t="shared" si="61"/>
        <v>52.27</v>
      </c>
      <c r="M296" s="69">
        <f t="shared" si="62"/>
        <v>52.27</v>
      </c>
      <c r="N296" s="69">
        <f t="shared" si="63"/>
        <v>213.19</v>
      </c>
      <c r="O296" s="69">
        <f t="shared" si="69"/>
        <v>265.45999999999998</v>
      </c>
      <c r="P296" s="19">
        <f t="shared" si="64"/>
        <v>0</v>
      </c>
      <c r="Q296" s="69"/>
      <c r="R296" s="69"/>
      <c r="S296" s="69">
        <f t="shared" si="65"/>
        <v>213.19</v>
      </c>
      <c r="T296" s="69"/>
      <c r="U296" s="69"/>
      <c r="V296" s="69"/>
      <c r="W296" s="69"/>
      <c r="X296" s="69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69"/>
      <c r="AJ296" s="69"/>
    </row>
    <row r="297" spans="1:36 16335:16384" ht="50.7" customHeight="1">
      <c r="A297" s="70" t="s">
        <v>782</v>
      </c>
      <c r="B297" s="71" t="s">
        <v>783</v>
      </c>
      <c r="C297" s="71" t="s">
        <v>176</v>
      </c>
      <c r="D297" s="72" t="s">
        <v>784</v>
      </c>
      <c r="E297" s="55" t="s">
        <v>29</v>
      </c>
      <c r="F297" s="73">
        <v>3</v>
      </c>
      <c r="G297" s="73">
        <v>18.64</v>
      </c>
      <c r="H297" s="73">
        <f t="shared" si="70"/>
        <v>23.21</v>
      </c>
      <c r="I297" s="73">
        <f t="shared" si="71"/>
        <v>69.63</v>
      </c>
      <c r="J297" s="68">
        <f t="shared" si="72"/>
        <v>3.4593502989384409E-5</v>
      </c>
      <c r="K297" s="69"/>
      <c r="L297" s="69">
        <f t="shared" si="61"/>
        <v>4.57</v>
      </c>
      <c r="M297" s="69">
        <f t="shared" si="62"/>
        <v>13.71</v>
      </c>
      <c r="N297" s="69">
        <f t="shared" si="63"/>
        <v>55.92</v>
      </c>
      <c r="O297" s="69">
        <f t="shared" si="69"/>
        <v>69.63</v>
      </c>
      <c r="P297" s="19">
        <f t="shared" si="64"/>
        <v>0</v>
      </c>
      <c r="Q297" s="69"/>
      <c r="R297" s="69"/>
      <c r="S297" s="69">
        <f t="shared" si="65"/>
        <v>55.92</v>
      </c>
      <c r="T297" s="69"/>
      <c r="U297" s="69"/>
      <c r="V297" s="69"/>
      <c r="W297" s="69"/>
      <c r="X297" s="69"/>
      <c r="Y297" s="69"/>
      <c r="Z297" s="69"/>
      <c r="AA297" s="69"/>
      <c r="AB297" s="69"/>
      <c r="AC297" s="69"/>
      <c r="AD297" s="69"/>
      <c r="AE297" s="69"/>
      <c r="AF297" s="69"/>
      <c r="AG297" s="69"/>
      <c r="AH297" s="69"/>
      <c r="AI297" s="69"/>
      <c r="AJ297" s="69"/>
    </row>
    <row r="298" spans="1:36 16335:16384" ht="26.7" customHeight="1">
      <c r="A298" s="70" t="s">
        <v>785</v>
      </c>
      <c r="B298" s="71" t="s">
        <v>786</v>
      </c>
      <c r="C298" s="71" t="s">
        <v>253</v>
      </c>
      <c r="D298" s="72" t="s">
        <v>787</v>
      </c>
      <c r="E298" s="55" t="s">
        <v>29</v>
      </c>
      <c r="F298" s="73">
        <v>2</v>
      </c>
      <c r="G298" s="73">
        <v>14.5</v>
      </c>
      <c r="H298" s="73">
        <f t="shared" si="70"/>
        <v>18.05</v>
      </c>
      <c r="I298" s="73">
        <f t="shared" si="71"/>
        <v>36.1</v>
      </c>
      <c r="J298" s="68">
        <f t="shared" si="72"/>
        <v>1.7935163836231183E-5</v>
      </c>
      <c r="K298" s="69"/>
      <c r="L298" s="69">
        <f t="shared" si="61"/>
        <v>3.55</v>
      </c>
      <c r="M298" s="69">
        <f t="shared" si="62"/>
        <v>7.1</v>
      </c>
      <c r="N298" s="69">
        <f t="shared" si="63"/>
        <v>29</v>
      </c>
      <c r="O298" s="69">
        <f t="shared" si="69"/>
        <v>36.1</v>
      </c>
      <c r="P298" s="19">
        <f t="shared" si="64"/>
        <v>0</v>
      </c>
      <c r="Q298" s="69"/>
      <c r="R298" s="69"/>
      <c r="S298" s="69">
        <f t="shared" si="65"/>
        <v>29</v>
      </c>
      <c r="T298" s="69"/>
      <c r="U298" s="69"/>
      <c r="V298" s="69"/>
      <c r="W298" s="69"/>
      <c r="X298" s="69"/>
      <c r="Y298" s="69"/>
      <c r="Z298" s="69"/>
      <c r="AA298" s="69"/>
      <c r="AB298" s="69"/>
      <c r="AC298" s="69"/>
      <c r="AD298" s="69"/>
      <c r="AE298" s="69"/>
      <c r="AF298" s="69"/>
      <c r="AG298" s="69"/>
      <c r="AH298" s="69"/>
      <c r="AI298" s="69"/>
      <c r="AJ298" s="69"/>
    </row>
    <row r="299" spans="1:36 16335:16384" ht="50.7" customHeight="1">
      <c r="A299" s="70" t="s">
        <v>788</v>
      </c>
      <c r="B299" s="71" t="s">
        <v>789</v>
      </c>
      <c r="C299" s="71" t="s">
        <v>176</v>
      </c>
      <c r="D299" s="72" t="s">
        <v>790</v>
      </c>
      <c r="E299" s="55" t="s">
        <v>29</v>
      </c>
      <c r="F299" s="73">
        <v>37</v>
      </c>
      <c r="G299" s="73">
        <v>23.68</v>
      </c>
      <c r="H299" s="73">
        <f t="shared" si="70"/>
        <v>29.48</v>
      </c>
      <c r="I299" s="73">
        <f t="shared" si="71"/>
        <v>1090.76</v>
      </c>
      <c r="J299" s="68">
        <f t="shared" si="72"/>
        <v>5.4191023008331085E-4</v>
      </c>
      <c r="K299" s="69"/>
      <c r="L299" s="69">
        <f t="shared" si="61"/>
        <v>5.8</v>
      </c>
      <c r="M299" s="69">
        <f t="shared" si="62"/>
        <v>214.6</v>
      </c>
      <c r="N299" s="69">
        <f t="shared" si="63"/>
        <v>876.16</v>
      </c>
      <c r="O299" s="69">
        <f t="shared" si="69"/>
        <v>1090.76</v>
      </c>
      <c r="P299" s="19">
        <f t="shared" si="64"/>
        <v>0</v>
      </c>
      <c r="Q299" s="69"/>
      <c r="R299" s="69"/>
      <c r="S299" s="69">
        <f t="shared" si="65"/>
        <v>876.16</v>
      </c>
      <c r="T299" s="69"/>
      <c r="U299" s="69"/>
      <c r="V299" s="69"/>
      <c r="W299" s="69"/>
      <c r="X299" s="69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69"/>
      <c r="AJ299" s="69"/>
    </row>
    <row r="300" spans="1:36 16335:16384" ht="50.7" customHeight="1">
      <c r="A300" s="70" t="s">
        <v>791</v>
      </c>
      <c r="B300" s="71" t="s">
        <v>792</v>
      </c>
      <c r="C300" s="71" t="s">
        <v>253</v>
      </c>
      <c r="D300" s="72" t="s">
        <v>793</v>
      </c>
      <c r="E300" s="55" t="s">
        <v>29</v>
      </c>
      <c r="F300" s="73">
        <v>1</v>
      </c>
      <c r="G300" s="73">
        <v>242.44</v>
      </c>
      <c r="H300" s="73">
        <f t="shared" si="70"/>
        <v>301.88</v>
      </c>
      <c r="I300" s="73">
        <f t="shared" si="71"/>
        <v>301.88</v>
      </c>
      <c r="J300" s="68">
        <f t="shared" si="72"/>
        <v>1.4997970246209054E-4</v>
      </c>
      <c r="K300" s="69"/>
      <c r="L300" s="69">
        <f t="shared" si="61"/>
        <v>59.44</v>
      </c>
      <c r="M300" s="69">
        <f t="shared" si="62"/>
        <v>59.44</v>
      </c>
      <c r="N300" s="69">
        <f t="shared" si="63"/>
        <v>242.44</v>
      </c>
      <c r="O300" s="69">
        <f t="shared" si="69"/>
        <v>301.88</v>
      </c>
      <c r="P300" s="19">
        <f t="shared" si="64"/>
        <v>0</v>
      </c>
      <c r="Q300" s="69"/>
      <c r="R300" s="69"/>
      <c r="S300" s="69">
        <f t="shared" si="65"/>
        <v>242.44</v>
      </c>
      <c r="T300" s="69"/>
      <c r="U300" s="69"/>
      <c r="V300" s="69"/>
      <c r="W300" s="69"/>
      <c r="X300" s="69"/>
      <c r="Y300" s="69"/>
      <c r="Z300" s="69"/>
      <c r="AA300" s="69"/>
      <c r="AB300" s="69"/>
      <c r="AC300" s="69"/>
      <c r="AD300" s="69"/>
      <c r="AE300" s="69"/>
      <c r="AF300" s="69"/>
      <c r="AG300" s="69"/>
      <c r="AH300" s="69"/>
      <c r="AI300" s="69"/>
      <c r="AJ300" s="69"/>
    </row>
    <row r="301" spans="1:36 16335:16384" ht="38.700000000000003" customHeight="1">
      <c r="A301" s="70" t="s">
        <v>794</v>
      </c>
      <c r="B301" s="71" t="s">
        <v>795</v>
      </c>
      <c r="C301" s="71" t="s">
        <v>176</v>
      </c>
      <c r="D301" s="72" t="s">
        <v>796</v>
      </c>
      <c r="E301" s="55" t="s">
        <v>29</v>
      </c>
      <c r="F301" s="73">
        <v>4</v>
      </c>
      <c r="G301" s="73">
        <v>353.44</v>
      </c>
      <c r="H301" s="73">
        <f t="shared" si="70"/>
        <v>440.09</v>
      </c>
      <c r="I301" s="73">
        <f t="shared" si="71"/>
        <v>1760.36</v>
      </c>
      <c r="J301" s="68">
        <f t="shared" si="72"/>
        <v>8.7458019420354346E-4</v>
      </c>
      <c r="K301" s="69"/>
      <c r="L301" s="69">
        <f t="shared" si="61"/>
        <v>86.65</v>
      </c>
      <c r="M301" s="69">
        <f t="shared" si="62"/>
        <v>346.6</v>
      </c>
      <c r="N301" s="69">
        <f t="shared" si="63"/>
        <v>1413.76</v>
      </c>
      <c r="O301" s="69">
        <f t="shared" si="69"/>
        <v>1760.36</v>
      </c>
      <c r="P301" s="19">
        <f t="shared" si="64"/>
        <v>0</v>
      </c>
      <c r="Q301" s="69"/>
      <c r="R301" s="69"/>
      <c r="S301" s="69">
        <f t="shared" si="65"/>
        <v>1413.76</v>
      </c>
      <c r="T301" s="69"/>
      <c r="U301" s="69"/>
      <c r="V301" s="69"/>
      <c r="W301" s="69"/>
      <c r="X301" s="69"/>
      <c r="Y301" s="69"/>
      <c r="Z301" s="69"/>
      <c r="AA301" s="69"/>
      <c r="AB301" s="69"/>
      <c r="AC301" s="69"/>
      <c r="AD301" s="69"/>
      <c r="AE301" s="69"/>
      <c r="AF301" s="69"/>
      <c r="AG301" s="69"/>
      <c r="AH301" s="69"/>
      <c r="AI301" s="69"/>
      <c r="AJ301" s="69"/>
    </row>
    <row r="302" spans="1:36 16335:16384" ht="38.700000000000003" customHeight="1">
      <c r="A302" s="70" t="s">
        <v>797</v>
      </c>
      <c r="B302" s="71" t="s">
        <v>798</v>
      </c>
      <c r="C302" s="71" t="s">
        <v>429</v>
      </c>
      <c r="D302" s="72" t="s">
        <v>799</v>
      </c>
      <c r="E302" s="55" t="s">
        <v>14</v>
      </c>
      <c r="F302" s="73">
        <v>2</v>
      </c>
      <c r="G302" s="73">
        <v>26.9</v>
      </c>
      <c r="H302" s="73">
        <f t="shared" si="70"/>
        <v>33.49</v>
      </c>
      <c r="I302" s="73">
        <f t="shared" si="71"/>
        <v>66.98</v>
      </c>
      <c r="J302" s="68">
        <f t="shared" si="72"/>
        <v>3.3276932790879908E-5</v>
      </c>
      <c r="K302" s="69"/>
      <c r="L302" s="69">
        <f t="shared" si="61"/>
        <v>6.59</v>
      </c>
      <c r="M302" s="69">
        <f t="shared" si="62"/>
        <v>13.18</v>
      </c>
      <c r="N302" s="69">
        <f t="shared" si="63"/>
        <v>53.8</v>
      </c>
      <c r="O302" s="69">
        <f t="shared" si="69"/>
        <v>66.98</v>
      </c>
      <c r="P302" s="19">
        <f t="shared" si="64"/>
        <v>0</v>
      </c>
      <c r="Q302" s="69"/>
      <c r="R302" s="69"/>
      <c r="S302" s="69">
        <f t="shared" si="65"/>
        <v>53.8</v>
      </c>
      <c r="T302" s="69"/>
      <c r="U302" s="69"/>
      <c r="V302" s="69"/>
      <c r="W302" s="69"/>
      <c r="X302" s="69"/>
      <c r="Y302" s="69"/>
      <c r="Z302" s="69"/>
      <c r="AA302" s="69"/>
      <c r="AB302" s="69"/>
      <c r="AC302" s="69"/>
      <c r="AD302" s="69"/>
      <c r="AE302" s="69"/>
      <c r="AF302" s="69"/>
      <c r="AG302" s="69"/>
      <c r="AH302" s="69"/>
      <c r="AI302" s="69"/>
      <c r="AJ302" s="69"/>
      <c r="XDG302" s="34"/>
      <c r="XDH302" s="34"/>
      <c r="XDI302" s="34"/>
      <c r="XDJ302" s="34"/>
      <c r="XDK302" s="34"/>
      <c r="XDL302" s="34"/>
      <c r="XDM302" s="34"/>
      <c r="XDN302" s="34"/>
      <c r="XDO302" s="34"/>
      <c r="XDP302" s="34"/>
      <c r="XDQ302" s="34"/>
      <c r="XDR302" s="34"/>
      <c r="XDS302" s="34"/>
      <c r="XDT302" s="34"/>
      <c r="XDU302" s="34"/>
      <c r="XDV302" s="34"/>
      <c r="XDW302" s="34"/>
      <c r="XDX302" s="34"/>
      <c r="XDY302" s="34"/>
      <c r="XDZ302" s="34"/>
      <c r="XEA302" s="34"/>
      <c r="XEB302" s="34"/>
      <c r="XEC302" s="34"/>
      <c r="XED302" s="34"/>
      <c r="XEE302" s="34"/>
      <c r="XEF302" s="34"/>
      <c r="XEG302" s="34"/>
      <c r="XEH302" s="34"/>
      <c r="XEI302" s="34"/>
      <c r="XEJ302" s="34"/>
      <c r="XEK302" s="34"/>
      <c r="XEL302" s="34"/>
      <c r="XEM302" s="34"/>
      <c r="XEN302" s="34"/>
      <c r="XEO302" s="34"/>
      <c r="XEP302" s="34"/>
      <c r="XEQ302" s="34"/>
      <c r="XER302" s="34"/>
      <c r="XES302" s="34"/>
      <c r="XET302" s="34"/>
      <c r="XEU302" s="34"/>
      <c r="XEV302" s="34"/>
      <c r="XEW302" s="34"/>
      <c r="XEX302" s="34"/>
      <c r="XEY302" s="34"/>
      <c r="XEZ302" s="34"/>
      <c r="XFA302" s="34"/>
      <c r="XFB302" s="34"/>
      <c r="XFC302" s="34"/>
      <c r="XFD302" s="34"/>
    </row>
    <row r="303" spans="1:36 16335:16384" ht="74.849999999999994" customHeight="1">
      <c r="A303" s="70" t="s">
        <v>800</v>
      </c>
      <c r="B303" s="71" t="s">
        <v>801</v>
      </c>
      <c r="C303" s="71" t="s">
        <v>273</v>
      </c>
      <c r="D303" s="72" t="s">
        <v>802</v>
      </c>
      <c r="E303" s="55" t="s">
        <v>29</v>
      </c>
      <c r="F303" s="73">
        <v>1</v>
      </c>
      <c r="G303" s="73">
        <v>11.93</v>
      </c>
      <c r="H303" s="73">
        <f t="shared" si="70"/>
        <v>14.85</v>
      </c>
      <c r="I303" s="73">
        <f t="shared" si="71"/>
        <v>14.85</v>
      </c>
      <c r="J303" s="68">
        <f t="shared" si="72"/>
        <v>7.3777613010535469E-6</v>
      </c>
      <c r="K303" s="69"/>
      <c r="L303" s="69">
        <f t="shared" si="61"/>
        <v>2.92</v>
      </c>
      <c r="M303" s="69">
        <f t="shared" si="62"/>
        <v>2.92</v>
      </c>
      <c r="N303" s="69">
        <f t="shared" si="63"/>
        <v>11.93</v>
      </c>
      <c r="O303" s="69">
        <f t="shared" si="69"/>
        <v>14.85</v>
      </c>
      <c r="P303" s="19">
        <f t="shared" si="64"/>
        <v>0</v>
      </c>
      <c r="Q303" s="69"/>
      <c r="R303" s="69"/>
      <c r="S303" s="69">
        <f t="shared" si="65"/>
        <v>11.93</v>
      </c>
      <c r="T303" s="69"/>
      <c r="U303" s="69"/>
      <c r="V303" s="69"/>
      <c r="W303" s="69"/>
      <c r="X303" s="69"/>
      <c r="Y303" s="69"/>
      <c r="Z303" s="69"/>
      <c r="AA303" s="69"/>
      <c r="AB303" s="69"/>
      <c r="AC303" s="69"/>
      <c r="AD303" s="69"/>
      <c r="AE303" s="69"/>
      <c r="AF303" s="69"/>
      <c r="AG303" s="69"/>
      <c r="AH303" s="69"/>
      <c r="AI303" s="69"/>
      <c r="AJ303" s="69"/>
    </row>
    <row r="304" spans="1:36 16335:16384" s="66" customFormat="1" ht="15.15" customHeight="1">
      <c r="A304" s="58">
        <v>16</v>
      </c>
      <c r="B304" s="59"/>
      <c r="C304" s="59"/>
      <c r="D304" s="60" t="s">
        <v>803</v>
      </c>
      <c r="E304" s="61"/>
      <c r="F304" s="74"/>
      <c r="G304" s="74"/>
      <c r="H304" s="74"/>
      <c r="I304" s="63">
        <f>SUM(I306:I396)</f>
        <v>224626.28</v>
      </c>
      <c r="J304" s="64">
        <f t="shared" si="72"/>
        <v>0.11159859096185983</v>
      </c>
      <c r="K304" s="65"/>
      <c r="L304" s="65">
        <f t="shared" si="61"/>
        <v>0</v>
      </c>
      <c r="M304" s="65">
        <f t="shared" si="62"/>
        <v>0</v>
      </c>
      <c r="N304" s="65">
        <f t="shared" si="63"/>
        <v>0</v>
      </c>
      <c r="O304" s="65">
        <f t="shared" si="69"/>
        <v>0</v>
      </c>
      <c r="P304" s="67">
        <f t="shared" si="64"/>
        <v>224626.28</v>
      </c>
      <c r="Q304" s="65"/>
      <c r="R304" s="65"/>
      <c r="S304" s="69">
        <f t="shared" si="65"/>
        <v>0</v>
      </c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  <c r="AH304" s="65"/>
      <c r="AI304" s="65"/>
      <c r="AJ304" s="65"/>
      <c r="XDG304" s="20"/>
      <c r="XDH304" s="20"/>
      <c r="XDI304" s="20"/>
      <c r="XDJ304" s="20"/>
      <c r="XDK304" s="20"/>
      <c r="XDL304" s="20"/>
      <c r="XDM304" s="20"/>
      <c r="XDN304" s="20"/>
      <c r="XDO304" s="20"/>
      <c r="XDP304" s="20"/>
      <c r="XDQ304" s="20"/>
      <c r="XDR304" s="20"/>
      <c r="XDS304" s="20"/>
      <c r="XDT304" s="20"/>
      <c r="XDU304" s="20"/>
      <c r="XDV304" s="20"/>
      <c r="XDW304" s="20"/>
      <c r="XDX304" s="20"/>
      <c r="XDY304" s="20"/>
      <c r="XDZ304" s="20"/>
      <c r="XEA304" s="20"/>
      <c r="XEB304" s="20"/>
      <c r="XEC304" s="20"/>
      <c r="XED304" s="20"/>
      <c r="XEE304" s="20"/>
      <c r="XEF304" s="20"/>
      <c r="XEG304" s="20"/>
      <c r="XEH304" s="20"/>
      <c r="XEI304" s="20"/>
      <c r="XEJ304" s="20"/>
      <c r="XEK304" s="20"/>
      <c r="XEL304" s="20"/>
      <c r="XEM304" s="20"/>
      <c r="XEN304" s="20"/>
      <c r="XEO304" s="20"/>
      <c r="XEP304" s="20"/>
      <c r="XEQ304" s="20"/>
      <c r="XER304" s="20"/>
      <c r="XES304" s="20"/>
      <c r="XET304" s="20"/>
      <c r="XEU304" s="20"/>
      <c r="XEV304" s="20"/>
      <c r="XEW304" s="20"/>
      <c r="XEX304" s="20"/>
      <c r="XEY304" s="20"/>
      <c r="XEZ304" s="20"/>
      <c r="XFA304" s="20"/>
      <c r="XFB304" s="20"/>
      <c r="XFC304" s="20"/>
      <c r="XFD304" s="20"/>
    </row>
    <row r="305" spans="1:36 16335:16384" ht="15.15" customHeight="1">
      <c r="A305" s="52" t="s">
        <v>804</v>
      </c>
      <c r="B305" s="53"/>
      <c r="C305" s="53"/>
      <c r="D305" s="54" t="s">
        <v>805</v>
      </c>
      <c r="E305" s="55"/>
      <c r="F305" s="73"/>
      <c r="G305" s="73"/>
      <c r="H305" s="73"/>
      <c r="I305" s="73"/>
      <c r="J305" s="68"/>
      <c r="K305" s="69"/>
      <c r="L305" s="69">
        <f t="shared" si="61"/>
        <v>0</v>
      </c>
      <c r="M305" s="69">
        <f t="shared" si="62"/>
        <v>0</v>
      </c>
      <c r="N305" s="69">
        <f t="shared" si="63"/>
        <v>0</v>
      </c>
      <c r="O305" s="69">
        <f t="shared" si="69"/>
        <v>0</v>
      </c>
      <c r="P305" s="19">
        <f t="shared" si="64"/>
        <v>0</v>
      </c>
      <c r="Q305" s="69"/>
      <c r="R305" s="69"/>
      <c r="S305" s="69">
        <f t="shared" si="65"/>
        <v>0</v>
      </c>
      <c r="T305" s="69"/>
      <c r="U305" s="69"/>
      <c r="V305" s="69"/>
      <c r="W305" s="69"/>
      <c r="X305" s="69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69"/>
      <c r="AJ305" s="69"/>
    </row>
    <row r="306" spans="1:36 16335:16384" ht="26.7" customHeight="1">
      <c r="A306" s="70" t="s">
        <v>806</v>
      </c>
      <c r="B306" s="71" t="s">
        <v>807</v>
      </c>
      <c r="C306" s="71" t="s">
        <v>176</v>
      </c>
      <c r="D306" s="72" t="s">
        <v>808</v>
      </c>
      <c r="E306" s="55" t="s">
        <v>29</v>
      </c>
      <c r="F306" s="73">
        <v>1</v>
      </c>
      <c r="G306" s="73">
        <v>1.99</v>
      </c>
      <c r="H306" s="73">
        <f t="shared" ref="H306:H337" si="73">TRUNC(G306+(G306*$I$4),2)</f>
        <v>2.4700000000000002</v>
      </c>
      <c r="I306" s="73">
        <f t="shared" ref="I306:I337" si="74">TRUNC(H306*F306,2)</f>
        <v>2.4700000000000002</v>
      </c>
      <c r="J306" s="68">
        <f t="shared" ref="J306:J337" si="75">I306/$I$447</f>
        <v>1.2271427887947652E-6</v>
      </c>
      <c r="K306" s="69"/>
      <c r="L306" s="69">
        <f t="shared" si="61"/>
        <v>0.48</v>
      </c>
      <c r="M306" s="69">
        <f t="shared" si="62"/>
        <v>0.48</v>
      </c>
      <c r="N306" s="69">
        <f t="shared" si="63"/>
        <v>1.99</v>
      </c>
      <c r="O306" s="69">
        <f t="shared" si="69"/>
        <v>2.4700000000000002</v>
      </c>
      <c r="P306" s="19">
        <f t="shared" si="64"/>
        <v>0</v>
      </c>
      <c r="Q306" s="69"/>
      <c r="R306" s="69"/>
      <c r="S306" s="69">
        <f t="shared" si="65"/>
        <v>1.99</v>
      </c>
      <c r="T306" s="69"/>
      <c r="U306" s="69"/>
      <c r="V306" s="69"/>
      <c r="W306" s="69"/>
      <c r="X306" s="69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69"/>
      <c r="AJ306" s="69"/>
    </row>
    <row r="307" spans="1:36 16335:16384" ht="38.700000000000003" customHeight="1">
      <c r="A307" s="70" t="s">
        <v>809</v>
      </c>
      <c r="B307" s="71" t="s">
        <v>810</v>
      </c>
      <c r="C307" s="71" t="s">
        <v>27</v>
      </c>
      <c r="D307" s="72" t="s">
        <v>811</v>
      </c>
      <c r="E307" s="55" t="s">
        <v>29</v>
      </c>
      <c r="F307" s="73">
        <v>292</v>
      </c>
      <c r="G307" s="73">
        <v>18.75</v>
      </c>
      <c r="H307" s="73">
        <f t="shared" si="73"/>
        <v>23.34</v>
      </c>
      <c r="I307" s="73">
        <f t="shared" si="74"/>
        <v>6815.28</v>
      </c>
      <c r="J307" s="68">
        <f t="shared" si="75"/>
        <v>3.3859602047033141E-3</v>
      </c>
      <c r="K307" s="69"/>
      <c r="L307" s="69">
        <f t="shared" si="61"/>
        <v>4.59</v>
      </c>
      <c r="M307" s="69">
        <f t="shared" si="62"/>
        <v>1340.28</v>
      </c>
      <c r="N307" s="69">
        <f t="shared" si="63"/>
        <v>5475</v>
      </c>
      <c r="O307" s="69">
        <f t="shared" si="69"/>
        <v>6815.28</v>
      </c>
      <c r="P307" s="19">
        <f t="shared" si="64"/>
        <v>0</v>
      </c>
      <c r="Q307" s="69"/>
      <c r="R307" s="69"/>
      <c r="S307" s="69">
        <f t="shared" si="65"/>
        <v>5475</v>
      </c>
      <c r="T307" s="69"/>
      <c r="U307" s="69"/>
      <c r="V307" s="69"/>
      <c r="W307" s="69"/>
      <c r="X307" s="69"/>
      <c r="Y307" s="69"/>
      <c r="Z307" s="69"/>
      <c r="AA307" s="69"/>
      <c r="AB307" s="69"/>
      <c r="AC307" s="69"/>
      <c r="AD307" s="69"/>
      <c r="AE307" s="69"/>
      <c r="AF307" s="69"/>
      <c r="AG307" s="69"/>
      <c r="AH307" s="69"/>
      <c r="AI307" s="69"/>
      <c r="AJ307" s="69"/>
    </row>
    <row r="308" spans="1:36 16335:16384" ht="26.7" customHeight="1">
      <c r="A308" s="70" t="s">
        <v>812</v>
      </c>
      <c r="B308" s="71" t="s">
        <v>813</v>
      </c>
      <c r="C308" s="71" t="s">
        <v>27</v>
      </c>
      <c r="D308" s="72" t="s">
        <v>814</v>
      </c>
      <c r="E308" s="55" t="s">
        <v>29</v>
      </c>
      <c r="F308" s="73">
        <v>86</v>
      </c>
      <c r="G308" s="73">
        <v>16.78</v>
      </c>
      <c r="H308" s="73">
        <f t="shared" si="73"/>
        <v>20.89</v>
      </c>
      <c r="I308" s="73">
        <f t="shared" si="74"/>
        <v>1796.54</v>
      </c>
      <c r="J308" s="68">
        <f t="shared" si="75"/>
        <v>8.9255510355520126E-4</v>
      </c>
      <c r="K308" s="69"/>
      <c r="L308" s="69">
        <f t="shared" si="61"/>
        <v>4.1100000000000003</v>
      </c>
      <c r="M308" s="69">
        <f t="shared" si="62"/>
        <v>353.46000000000004</v>
      </c>
      <c r="N308" s="69">
        <f t="shared" si="63"/>
        <v>1443.0800000000002</v>
      </c>
      <c r="O308" s="69">
        <f t="shared" si="69"/>
        <v>1796.54</v>
      </c>
      <c r="P308" s="19">
        <f t="shared" si="64"/>
        <v>0</v>
      </c>
      <c r="Q308" s="69"/>
      <c r="R308" s="69"/>
      <c r="S308" s="69">
        <f t="shared" si="65"/>
        <v>1443.0800000000002</v>
      </c>
      <c r="T308" s="69"/>
      <c r="U308" s="69"/>
      <c r="V308" s="69"/>
      <c r="W308" s="69"/>
      <c r="X308" s="69"/>
      <c r="Y308" s="69"/>
      <c r="Z308" s="69"/>
      <c r="AA308" s="69"/>
      <c r="AB308" s="69"/>
      <c r="AC308" s="69"/>
      <c r="AD308" s="69"/>
      <c r="AE308" s="69"/>
      <c r="AF308" s="69"/>
      <c r="AG308" s="69"/>
      <c r="AH308" s="69"/>
      <c r="AI308" s="69"/>
      <c r="AJ308" s="69"/>
    </row>
    <row r="309" spans="1:36 16335:16384" ht="38.700000000000003" customHeight="1">
      <c r="A309" s="70" t="s">
        <v>815</v>
      </c>
      <c r="B309" s="71" t="s">
        <v>816</v>
      </c>
      <c r="C309" s="71" t="s">
        <v>27</v>
      </c>
      <c r="D309" s="72" t="s">
        <v>817</v>
      </c>
      <c r="E309" s="55" t="s">
        <v>29</v>
      </c>
      <c r="F309" s="73">
        <v>5</v>
      </c>
      <c r="G309" s="73">
        <v>17.5</v>
      </c>
      <c r="H309" s="73">
        <f t="shared" si="73"/>
        <v>21.79</v>
      </c>
      <c r="I309" s="73">
        <f t="shared" si="74"/>
        <v>108.95</v>
      </c>
      <c r="J309" s="68">
        <f t="shared" si="75"/>
        <v>5.4128423821534272E-5</v>
      </c>
      <c r="K309" s="69"/>
      <c r="L309" s="69">
        <f t="shared" si="61"/>
        <v>4.29</v>
      </c>
      <c r="M309" s="69">
        <f t="shared" si="62"/>
        <v>21.45</v>
      </c>
      <c r="N309" s="69">
        <f t="shared" si="63"/>
        <v>87.5</v>
      </c>
      <c r="O309" s="69">
        <f t="shared" si="69"/>
        <v>108.95</v>
      </c>
      <c r="P309" s="19">
        <f t="shared" si="64"/>
        <v>0</v>
      </c>
      <c r="Q309" s="69"/>
      <c r="R309" s="69"/>
      <c r="S309" s="69">
        <f t="shared" si="65"/>
        <v>87.5</v>
      </c>
      <c r="T309" s="69"/>
      <c r="U309" s="69"/>
      <c r="V309" s="69"/>
      <c r="W309" s="69"/>
      <c r="X309" s="69"/>
      <c r="Y309" s="69"/>
      <c r="Z309" s="69"/>
      <c r="AA309" s="69"/>
      <c r="AB309" s="69"/>
      <c r="AC309" s="69"/>
      <c r="AD309" s="69"/>
      <c r="AE309" s="69"/>
      <c r="AF309" s="69"/>
      <c r="AG309" s="69"/>
      <c r="AH309" s="69"/>
      <c r="AI309" s="69"/>
      <c r="AJ309" s="69"/>
    </row>
    <row r="310" spans="1:36 16335:16384" ht="50.7" customHeight="1">
      <c r="A310" s="70" t="s">
        <v>818</v>
      </c>
      <c r="B310" s="71" t="s">
        <v>819</v>
      </c>
      <c r="C310" s="71" t="s">
        <v>27</v>
      </c>
      <c r="D310" s="72" t="s">
        <v>820</v>
      </c>
      <c r="E310" s="55" t="s">
        <v>29</v>
      </c>
      <c r="F310" s="73">
        <v>1</v>
      </c>
      <c r="G310" s="73">
        <v>24.85</v>
      </c>
      <c r="H310" s="73">
        <f t="shared" si="73"/>
        <v>30.94</v>
      </c>
      <c r="I310" s="73">
        <f t="shared" si="74"/>
        <v>30.94</v>
      </c>
      <c r="J310" s="68">
        <f t="shared" si="75"/>
        <v>1.5371578091218635E-5</v>
      </c>
      <c r="K310" s="69"/>
      <c r="L310" s="69">
        <f t="shared" si="61"/>
        <v>6.09</v>
      </c>
      <c r="M310" s="69">
        <f t="shared" si="62"/>
        <v>6.09</v>
      </c>
      <c r="N310" s="69">
        <f t="shared" si="63"/>
        <v>24.85</v>
      </c>
      <c r="O310" s="69">
        <f t="shared" si="69"/>
        <v>30.94</v>
      </c>
      <c r="P310" s="19">
        <f t="shared" si="64"/>
        <v>0</v>
      </c>
      <c r="Q310" s="69"/>
      <c r="R310" s="69"/>
      <c r="S310" s="69">
        <f t="shared" si="65"/>
        <v>24.85</v>
      </c>
      <c r="T310" s="69"/>
      <c r="U310" s="69"/>
      <c r="V310" s="69"/>
      <c r="W310" s="69"/>
      <c r="X310" s="69"/>
      <c r="Y310" s="69"/>
      <c r="Z310" s="69"/>
      <c r="AA310" s="69"/>
      <c r="AB310" s="69"/>
      <c r="AC310" s="69"/>
      <c r="AD310" s="69"/>
      <c r="AE310" s="69"/>
      <c r="AF310" s="69"/>
      <c r="AG310" s="69"/>
      <c r="AH310" s="69"/>
      <c r="AI310" s="69"/>
      <c r="AJ310" s="69"/>
    </row>
    <row r="311" spans="1:36 16335:16384" ht="15.15" customHeight="1">
      <c r="A311" s="70" t="s">
        <v>821</v>
      </c>
      <c r="B311" s="71" t="s">
        <v>822</v>
      </c>
      <c r="C311" s="78" t="s">
        <v>823</v>
      </c>
      <c r="D311" s="75" t="s">
        <v>824</v>
      </c>
      <c r="E311" s="55" t="s">
        <v>506</v>
      </c>
      <c r="F311" s="73">
        <v>185</v>
      </c>
      <c r="G311" s="73">
        <v>2.76</v>
      </c>
      <c r="H311" s="73">
        <f t="shared" si="73"/>
        <v>3.43</v>
      </c>
      <c r="I311" s="73">
        <f t="shared" si="74"/>
        <v>634.54999999999995</v>
      </c>
      <c r="J311" s="68">
        <f t="shared" si="75"/>
        <v>3.1525646017397491E-4</v>
      </c>
      <c r="K311" s="69"/>
      <c r="L311" s="69">
        <f t="shared" si="61"/>
        <v>0.67</v>
      </c>
      <c r="M311" s="69">
        <f t="shared" si="62"/>
        <v>123.95</v>
      </c>
      <c r="N311" s="69">
        <f t="shared" si="63"/>
        <v>510.59999999999997</v>
      </c>
      <c r="O311" s="69">
        <f t="shared" si="69"/>
        <v>634.54999999999995</v>
      </c>
      <c r="P311" s="19">
        <f t="shared" si="64"/>
        <v>0</v>
      </c>
      <c r="Q311" s="69"/>
      <c r="R311" s="69"/>
      <c r="S311" s="69">
        <f t="shared" si="65"/>
        <v>510.59999999999997</v>
      </c>
      <c r="T311" s="69"/>
      <c r="U311" s="69"/>
      <c r="V311" s="69"/>
      <c r="W311" s="69"/>
      <c r="X311" s="69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69"/>
      <c r="AJ311" s="69"/>
      <c r="XDG311" s="34"/>
      <c r="XDH311" s="34"/>
      <c r="XDI311" s="34"/>
      <c r="XDJ311" s="34"/>
      <c r="XDK311" s="34"/>
      <c r="XDL311" s="34"/>
      <c r="XDM311" s="34"/>
      <c r="XDN311" s="34"/>
      <c r="XDO311" s="34"/>
      <c r="XDP311" s="34"/>
      <c r="XDQ311" s="34"/>
      <c r="XDR311" s="34"/>
      <c r="XDS311" s="34"/>
      <c r="XDT311" s="34"/>
      <c r="XDU311" s="34"/>
      <c r="XDV311" s="34"/>
      <c r="XDW311" s="34"/>
      <c r="XDX311" s="34"/>
      <c r="XDY311" s="34"/>
      <c r="XDZ311" s="34"/>
      <c r="XEA311" s="34"/>
      <c r="XEB311" s="34"/>
      <c r="XEC311" s="34"/>
      <c r="XED311" s="34"/>
      <c r="XEE311" s="34"/>
      <c r="XEF311" s="34"/>
      <c r="XEG311" s="34"/>
      <c r="XEH311" s="34"/>
      <c r="XEI311" s="34"/>
      <c r="XEJ311" s="34"/>
      <c r="XEK311" s="34"/>
      <c r="XEL311" s="34"/>
      <c r="XEM311" s="34"/>
      <c r="XEN311" s="34"/>
      <c r="XEO311" s="34"/>
      <c r="XEP311" s="34"/>
      <c r="XEQ311" s="34"/>
      <c r="XER311" s="34"/>
      <c r="XES311" s="34"/>
      <c r="XET311" s="34"/>
      <c r="XEU311" s="34"/>
      <c r="XEV311" s="34"/>
      <c r="XEW311" s="34"/>
      <c r="XEX311" s="34"/>
      <c r="XEY311" s="34"/>
      <c r="XEZ311" s="34"/>
      <c r="XFA311" s="34"/>
      <c r="XFB311" s="34"/>
      <c r="XFC311" s="34"/>
      <c r="XFD311" s="34"/>
    </row>
    <row r="312" spans="1:36 16335:16384" ht="15.15" customHeight="1">
      <c r="A312" s="70" t="s">
        <v>825</v>
      </c>
      <c r="B312" s="71" t="s">
        <v>826</v>
      </c>
      <c r="C312" s="78" t="s">
        <v>827</v>
      </c>
      <c r="D312" s="72" t="s">
        <v>828</v>
      </c>
      <c r="E312" s="55" t="s">
        <v>506</v>
      </c>
      <c r="F312" s="73">
        <v>22</v>
      </c>
      <c r="G312" s="73">
        <v>7.7</v>
      </c>
      <c r="H312" s="73">
        <f t="shared" si="73"/>
        <v>9.58</v>
      </c>
      <c r="I312" s="73">
        <f t="shared" si="74"/>
        <v>210.76</v>
      </c>
      <c r="J312" s="68">
        <f t="shared" si="75"/>
        <v>1.0470956039124886E-4</v>
      </c>
      <c r="K312" s="69"/>
      <c r="L312" s="69">
        <f t="shared" si="61"/>
        <v>1.88</v>
      </c>
      <c r="M312" s="69">
        <f t="shared" si="62"/>
        <v>41.36</v>
      </c>
      <c r="N312" s="69">
        <f t="shared" si="63"/>
        <v>169.4</v>
      </c>
      <c r="O312" s="69">
        <f t="shared" si="69"/>
        <v>210.76</v>
      </c>
      <c r="P312" s="19">
        <f t="shared" si="64"/>
        <v>0</v>
      </c>
      <c r="Q312" s="69"/>
      <c r="R312" s="69"/>
      <c r="S312" s="69">
        <f t="shared" si="65"/>
        <v>169.4</v>
      </c>
      <c r="T312" s="69"/>
      <c r="U312" s="69"/>
      <c r="V312" s="69"/>
      <c r="W312" s="69"/>
      <c r="X312" s="69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69"/>
      <c r="AJ312" s="69"/>
    </row>
    <row r="313" spans="1:36 16335:16384" ht="26.7" customHeight="1">
      <c r="A313" s="70" t="s">
        <v>829</v>
      </c>
      <c r="B313" s="71" t="s">
        <v>830</v>
      </c>
      <c r="C313" s="78" t="s">
        <v>831</v>
      </c>
      <c r="D313" s="75" t="s">
        <v>832</v>
      </c>
      <c r="E313" s="55" t="s">
        <v>29</v>
      </c>
      <c r="F313" s="73">
        <v>22</v>
      </c>
      <c r="G313" s="73">
        <v>10.73</v>
      </c>
      <c r="H313" s="73">
        <f t="shared" si="73"/>
        <v>13.36</v>
      </c>
      <c r="I313" s="73">
        <f t="shared" si="74"/>
        <v>293.92</v>
      </c>
      <c r="J313" s="68">
        <f t="shared" si="75"/>
        <v>1.4602502367714874E-4</v>
      </c>
      <c r="K313" s="69"/>
      <c r="L313" s="69">
        <f t="shared" si="61"/>
        <v>2.63</v>
      </c>
      <c r="M313" s="69">
        <f t="shared" si="62"/>
        <v>57.86</v>
      </c>
      <c r="N313" s="69">
        <f t="shared" si="63"/>
        <v>236.06</v>
      </c>
      <c r="O313" s="69">
        <f t="shared" si="69"/>
        <v>293.92</v>
      </c>
      <c r="P313" s="19">
        <f t="shared" si="64"/>
        <v>0</v>
      </c>
      <c r="Q313" s="69"/>
      <c r="R313" s="69"/>
      <c r="S313" s="69">
        <f t="shared" si="65"/>
        <v>236.06</v>
      </c>
      <c r="T313" s="69"/>
      <c r="U313" s="69"/>
      <c r="V313" s="69"/>
      <c r="W313" s="69"/>
      <c r="X313" s="69"/>
      <c r="Y313" s="69"/>
      <c r="Z313" s="69"/>
      <c r="AA313" s="69"/>
      <c r="AB313" s="69"/>
      <c r="AC313" s="69"/>
      <c r="AD313" s="69"/>
      <c r="AE313" s="69"/>
      <c r="AF313" s="69"/>
      <c r="AG313" s="69"/>
      <c r="AH313" s="69"/>
      <c r="AI313" s="69"/>
      <c r="AJ313" s="69"/>
    </row>
    <row r="314" spans="1:36 16335:16384" ht="15.15" customHeight="1">
      <c r="A314" s="70" t="s">
        <v>833</v>
      </c>
      <c r="B314" s="71" t="s">
        <v>834</v>
      </c>
      <c r="C314" s="71" t="s">
        <v>93</v>
      </c>
      <c r="D314" s="72" t="s">
        <v>835</v>
      </c>
      <c r="E314" s="55" t="s">
        <v>29</v>
      </c>
      <c r="F314" s="73">
        <v>104</v>
      </c>
      <c r="G314" s="73">
        <v>1.34</v>
      </c>
      <c r="H314" s="73">
        <f t="shared" si="73"/>
        <v>1.66</v>
      </c>
      <c r="I314" s="73">
        <f t="shared" si="74"/>
        <v>172.64</v>
      </c>
      <c r="J314" s="68">
        <f t="shared" si="75"/>
        <v>8.577082229049725E-5</v>
      </c>
      <c r="K314" s="69"/>
      <c r="L314" s="69">
        <f t="shared" si="61"/>
        <v>0.32</v>
      </c>
      <c r="M314" s="69">
        <f t="shared" si="62"/>
        <v>33.28</v>
      </c>
      <c r="N314" s="69">
        <f t="shared" si="63"/>
        <v>139.36000000000001</v>
      </c>
      <c r="O314" s="69">
        <f t="shared" si="69"/>
        <v>172.64</v>
      </c>
      <c r="P314" s="19">
        <f t="shared" si="64"/>
        <v>0</v>
      </c>
      <c r="Q314" s="69"/>
      <c r="R314" s="69"/>
      <c r="S314" s="69">
        <f t="shared" si="65"/>
        <v>139.36000000000001</v>
      </c>
      <c r="T314" s="69"/>
      <c r="U314" s="69"/>
      <c r="V314" s="69"/>
      <c r="W314" s="69"/>
      <c r="X314" s="69"/>
      <c r="Y314" s="69"/>
      <c r="Z314" s="69"/>
      <c r="AA314" s="69"/>
      <c r="AB314" s="69"/>
      <c r="AC314" s="69"/>
      <c r="AD314" s="69"/>
      <c r="AE314" s="69"/>
      <c r="AF314" s="69"/>
      <c r="AG314" s="69"/>
      <c r="AH314" s="69"/>
      <c r="AI314" s="69"/>
      <c r="AJ314" s="69"/>
    </row>
    <row r="315" spans="1:36 16335:16384" ht="26.7" customHeight="1">
      <c r="A315" s="70" t="s">
        <v>836</v>
      </c>
      <c r="B315" s="71" t="s">
        <v>837</v>
      </c>
      <c r="C315" s="71" t="s">
        <v>93</v>
      </c>
      <c r="D315" s="72" t="s">
        <v>838</v>
      </c>
      <c r="E315" s="55" t="s">
        <v>29</v>
      </c>
      <c r="F315" s="73">
        <v>22</v>
      </c>
      <c r="G315" s="73">
        <v>5.12</v>
      </c>
      <c r="H315" s="73">
        <f t="shared" si="73"/>
        <v>6.37</v>
      </c>
      <c r="I315" s="73">
        <f t="shared" si="74"/>
        <v>140.13999999999999</v>
      </c>
      <c r="J315" s="68">
        <f t="shared" si="75"/>
        <v>6.9624206648460872E-5</v>
      </c>
      <c r="K315" s="69"/>
      <c r="L315" s="69">
        <f t="shared" si="61"/>
        <v>1.25</v>
      </c>
      <c r="M315" s="69">
        <f t="shared" si="62"/>
        <v>27.5</v>
      </c>
      <c r="N315" s="69">
        <f t="shared" si="63"/>
        <v>112.64</v>
      </c>
      <c r="O315" s="69">
        <f t="shared" si="69"/>
        <v>140.13999999999999</v>
      </c>
      <c r="P315" s="19">
        <f t="shared" si="64"/>
        <v>0</v>
      </c>
      <c r="Q315" s="69"/>
      <c r="R315" s="69"/>
      <c r="S315" s="69">
        <f t="shared" si="65"/>
        <v>112.64</v>
      </c>
      <c r="T315" s="69"/>
      <c r="U315" s="69"/>
      <c r="V315" s="69"/>
      <c r="W315" s="69"/>
      <c r="X315" s="69"/>
      <c r="Y315" s="69"/>
      <c r="Z315" s="69"/>
      <c r="AA315" s="69"/>
      <c r="AB315" s="69"/>
      <c r="AC315" s="69"/>
      <c r="AD315" s="69"/>
      <c r="AE315" s="69"/>
      <c r="AF315" s="69"/>
      <c r="AG315" s="69"/>
      <c r="AH315" s="69"/>
      <c r="AI315" s="69"/>
      <c r="AJ315" s="69"/>
    </row>
    <row r="316" spans="1:36 16335:16384" ht="26.7" customHeight="1">
      <c r="A316" s="70" t="s">
        <v>839</v>
      </c>
      <c r="B316" s="71" t="s">
        <v>840</v>
      </c>
      <c r="C316" s="71" t="s">
        <v>93</v>
      </c>
      <c r="D316" s="72" t="s">
        <v>841</v>
      </c>
      <c r="E316" s="55" t="s">
        <v>46</v>
      </c>
      <c r="F316" s="73">
        <v>22</v>
      </c>
      <c r="G316" s="73">
        <v>14.28</v>
      </c>
      <c r="H316" s="73">
        <f t="shared" si="73"/>
        <v>17.78</v>
      </c>
      <c r="I316" s="73">
        <f t="shared" si="74"/>
        <v>391.16</v>
      </c>
      <c r="J316" s="68">
        <f t="shared" si="75"/>
        <v>1.9433569767812159E-4</v>
      </c>
      <c r="K316" s="69"/>
      <c r="L316" s="69">
        <f t="shared" si="61"/>
        <v>3.5</v>
      </c>
      <c r="M316" s="69">
        <f t="shared" si="62"/>
        <v>77</v>
      </c>
      <c r="N316" s="69">
        <f t="shared" si="63"/>
        <v>314.15999999999997</v>
      </c>
      <c r="O316" s="69">
        <f t="shared" si="69"/>
        <v>391.16</v>
      </c>
      <c r="P316" s="19">
        <f t="shared" si="64"/>
        <v>0</v>
      </c>
      <c r="Q316" s="69"/>
      <c r="R316" s="69"/>
      <c r="S316" s="69">
        <f t="shared" si="65"/>
        <v>314.15999999999997</v>
      </c>
      <c r="T316" s="69"/>
      <c r="U316" s="69"/>
      <c r="V316" s="69"/>
      <c r="W316" s="69"/>
      <c r="X316" s="69"/>
      <c r="Y316" s="69"/>
      <c r="Z316" s="69"/>
      <c r="AA316" s="69"/>
      <c r="AB316" s="69"/>
      <c r="AC316" s="69"/>
      <c r="AD316" s="69"/>
      <c r="AE316" s="69"/>
      <c r="AF316" s="69"/>
      <c r="AG316" s="69"/>
      <c r="AH316" s="69"/>
      <c r="AI316" s="69"/>
      <c r="AJ316" s="69"/>
    </row>
    <row r="317" spans="1:36 16335:16384" ht="38.700000000000003" customHeight="1">
      <c r="A317" s="70" t="s">
        <v>842</v>
      </c>
      <c r="B317" s="71" t="s">
        <v>843</v>
      </c>
      <c r="C317" s="71" t="s">
        <v>27</v>
      </c>
      <c r="D317" s="72" t="s">
        <v>844</v>
      </c>
      <c r="E317" s="55" t="s">
        <v>46</v>
      </c>
      <c r="F317" s="73">
        <v>258</v>
      </c>
      <c r="G317" s="73">
        <v>25.66</v>
      </c>
      <c r="H317" s="73">
        <f t="shared" si="73"/>
        <v>31.95</v>
      </c>
      <c r="I317" s="73">
        <f t="shared" si="74"/>
        <v>8243.1</v>
      </c>
      <c r="J317" s="68">
        <f t="shared" si="75"/>
        <v>4.0953282276575418E-3</v>
      </c>
      <c r="K317" s="69"/>
      <c r="L317" s="69">
        <f t="shared" si="61"/>
        <v>6.29</v>
      </c>
      <c r="M317" s="69">
        <f t="shared" si="62"/>
        <v>1622.82</v>
      </c>
      <c r="N317" s="69">
        <f t="shared" si="63"/>
        <v>6620.28</v>
      </c>
      <c r="O317" s="69">
        <f t="shared" si="69"/>
        <v>8243.1</v>
      </c>
      <c r="P317" s="19">
        <f t="shared" si="64"/>
        <v>0</v>
      </c>
      <c r="Q317" s="69"/>
      <c r="R317" s="69"/>
      <c r="S317" s="69">
        <f t="shared" si="65"/>
        <v>6620.28</v>
      </c>
      <c r="T317" s="69"/>
      <c r="U317" s="69"/>
      <c r="V317" s="69"/>
      <c r="W317" s="69"/>
      <c r="X317" s="69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69"/>
      <c r="AJ317" s="69"/>
    </row>
    <row r="318" spans="1:36 16335:16384" ht="50.7" customHeight="1">
      <c r="A318" s="70" t="s">
        <v>845</v>
      </c>
      <c r="B318" s="71" t="s">
        <v>846</v>
      </c>
      <c r="C318" s="71" t="s">
        <v>27</v>
      </c>
      <c r="D318" s="72" t="s">
        <v>847</v>
      </c>
      <c r="E318" s="55" t="s">
        <v>46</v>
      </c>
      <c r="F318" s="73">
        <v>152.69999999999999</v>
      </c>
      <c r="G318" s="73">
        <v>28.08</v>
      </c>
      <c r="H318" s="73">
        <f t="shared" si="73"/>
        <v>34.96</v>
      </c>
      <c r="I318" s="73">
        <f t="shared" si="74"/>
        <v>5338.39</v>
      </c>
      <c r="J318" s="68">
        <f t="shared" si="75"/>
        <v>2.6522132762243265E-3</v>
      </c>
      <c r="K318" s="69"/>
      <c r="L318" s="69">
        <f t="shared" si="61"/>
        <v>6.88</v>
      </c>
      <c r="M318" s="69">
        <f t="shared" si="62"/>
        <v>1050.5759999999998</v>
      </c>
      <c r="N318" s="69">
        <f t="shared" si="63"/>
        <v>4287.8159999999998</v>
      </c>
      <c r="O318" s="69">
        <f t="shared" si="69"/>
        <v>5338.39</v>
      </c>
      <c r="P318" s="19">
        <f t="shared" si="64"/>
        <v>0</v>
      </c>
      <c r="Q318" s="69"/>
      <c r="R318" s="69"/>
      <c r="S318" s="69">
        <f t="shared" si="65"/>
        <v>4287.8159999999998</v>
      </c>
      <c r="T318" s="69"/>
      <c r="U318" s="69"/>
      <c r="V318" s="69"/>
      <c r="W318" s="69"/>
      <c r="X318" s="69"/>
      <c r="Y318" s="69"/>
      <c r="Z318" s="69"/>
      <c r="AA318" s="69"/>
      <c r="AB318" s="69"/>
      <c r="AC318" s="69"/>
      <c r="AD318" s="69"/>
      <c r="AE318" s="69"/>
      <c r="AF318" s="69"/>
      <c r="AG318" s="69"/>
      <c r="AH318" s="69"/>
      <c r="AI318" s="69"/>
      <c r="AJ318" s="69"/>
    </row>
    <row r="319" spans="1:36 16335:16384" ht="50.7" customHeight="1">
      <c r="A319" s="70" t="s">
        <v>848</v>
      </c>
      <c r="B319" s="71" t="s">
        <v>849</v>
      </c>
      <c r="C319" s="71" t="s">
        <v>27</v>
      </c>
      <c r="D319" s="72" t="s">
        <v>850</v>
      </c>
      <c r="E319" s="55" t="s">
        <v>46</v>
      </c>
      <c r="F319" s="73">
        <v>206.4</v>
      </c>
      <c r="G319" s="73">
        <v>38.82</v>
      </c>
      <c r="H319" s="73">
        <f t="shared" si="73"/>
        <v>48.33</v>
      </c>
      <c r="I319" s="73">
        <f t="shared" si="74"/>
        <v>9975.31</v>
      </c>
      <c r="J319" s="68">
        <f t="shared" si="75"/>
        <v>4.9559229686203668E-3</v>
      </c>
      <c r="K319" s="69"/>
      <c r="L319" s="69">
        <f t="shared" si="61"/>
        <v>9.51</v>
      </c>
      <c r="M319" s="69">
        <f t="shared" si="62"/>
        <v>1962.864</v>
      </c>
      <c r="N319" s="69">
        <f t="shared" si="63"/>
        <v>8012.4480000000003</v>
      </c>
      <c r="O319" s="69">
        <f t="shared" si="69"/>
        <v>9975.31</v>
      </c>
      <c r="P319" s="19">
        <f t="shared" si="64"/>
        <v>0</v>
      </c>
      <c r="Q319" s="69"/>
      <c r="R319" s="69"/>
      <c r="S319" s="69">
        <f t="shared" si="65"/>
        <v>8012.4480000000003</v>
      </c>
      <c r="T319" s="69"/>
      <c r="U319" s="69"/>
      <c r="V319" s="69"/>
      <c r="W319" s="69"/>
      <c r="X319" s="69"/>
      <c r="Y319" s="69"/>
      <c r="Z319" s="69"/>
      <c r="AA319" s="69"/>
      <c r="AB319" s="69"/>
      <c r="AC319" s="69"/>
      <c r="AD319" s="69"/>
      <c r="AE319" s="69"/>
      <c r="AF319" s="69"/>
      <c r="AG319" s="69"/>
      <c r="AH319" s="69"/>
      <c r="AI319" s="69"/>
      <c r="AJ319" s="69"/>
    </row>
    <row r="320" spans="1:36 16335:16384" ht="50.7" customHeight="1">
      <c r="A320" s="70" t="s">
        <v>851</v>
      </c>
      <c r="B320" s="71" t="s">
        <v>852</v>
      </c>
      <c r="C320" s="71" t="s">
        <v>27</v>
      </c>
      <c r="D320" s="72" t="s">
        <v>853</v>
      </c>
      <c r="E320" s="55" t="s">
        <v>46</v>
      </c>
      <c r="F320" s="73">
        <v>10.4</v>
      </c>
      <c r="G320" s="73">
        <v>56.36</v>
      </c>
      <c r="H320" s="73">
        <f t="shared" si="73"/>
        <v>70.17</v>
      </c>
      <c r="I320" s="73">
        <f t="shared" si="74"/>
        <v>729.76</v>
      </c>
      <c r="J320" s="68">
        <f t="shared" si="75"/>
        <v>3.625585917209991E-4</v>
      </c>
      <c r="K320" s="69"/>
      <c r="L320" s="69">
        <f t="shared" si="61"/>
        <v>13.81</v>
      </c>
      <c r="M320" s="69">
        <f t="shared" si="62"/>
        <v>143.62400000000002</v>
      </c>
      <c r="N320" s="69">
        <f t="shared" si="63"/>
        <v>586.14400000000001</v>
      </c>
      <c r="O320" s="69">
        <f t="shared" si="69"/>
        <v>729.76</v>
      </c>
      <c r="P320" s="19">
        <f t="shared" si="64"/>
        <v>0</v>
      </c>
      <c r="Q320" s="69"/>
      <c r="R320" s="69"/>
      <c r="S320" s="69">
        <f t="shared" si="65"/>
        <v>586.14400000000001</v>
      </c>
      <c r="T320" s="69"/>
      <c r="U320" s="69"/>
      <c r="V320" s="69"/>
      <c r="W320" s="69"/>
      <c r="X320" s="69"/>
      <c r="Y320" s="69"/>
      <c r="Z320" s="69"/>
      <c r="AA320" s="69"/>
      <c r="AB320" s="69"/>
      <c r="AC320" s="69"/>
      <c r="AD320" s="69"/>
      <c r="AE320" s="69"/>
      <c r="AF320" s="69"/>
      <c r="AG320" s="69"/>
      <c r="AH320" s="69"/>
      <c r="AI320" s="69"/>
      <c r="AJ320" s="69"/>
    </row>
    <row r="321" spans="1:36" ht="38.700000000000003" customHeight="1">
      <c r="A321" s="70" t="s">
        <v>854</v>
      </c>
      <c r="B321" s="71" t="s">
        <v>855</v>
      </c>
      <c r="C321" s="71" t="s">
        <v>27</v>
      </c>
      <c r="D321" s="72" t="s">
        <v>856</v>
      </c>
      <c r="E321" s="55" t="s">
        <v>46</v>
      </c>
      <c r="F321" s="73">
        <v>83.6</v>
      </c>
      <c r="G321" s="73">
        <v>10.220000000000001</v>
      </c>
      <c r="H321" s="73">
        <f t="shared" si="73"/>
        <v>12.72</v>
      </c>
      <c r="I321" s="73">
        <f t="shared" si="74"/>
        <v>1063.3900000000001</v>
      </c>
      <c r="J321" s="68">
        <f t="shared" si="75"/>
        <v>5.2831229561800216E-4</v>
      </c>
      <c r="K321" s="69"/>
      <c r="L321" s="69">
        <f t="shared" si="61"/>
        <v>2.5</v>
      </c>
      <c r="M321" s="69">
        <f t="shared" si="62"/>
        <v>209</v>
      </c>
      <c r="N321" s="69">
        <f t="shared" si="63"/>
        <v>854.39199999999994</v>
      </c>
      <c r="O321" s="69">
        <f t="shared" si="69"/>
        <v>1063.3900000000001</v>
      </c>
      <c r="P321" s="19">
        <f t="shared" si="64"/>
        <v>0</v>
      </c>
      <c r="Q321" s="69"/>
      <c r="R321" s="69"/>
      <c r="S321" s="69">
        <f t="shared" si="65"/>
        <v>854.39199999999994</v>
      </c>
      <c r="T321" s="69"/>
      <c r="U321" s="69"/>
      <c r="V321" s="69"/>
      <c r="W321" s="69"/>
      <c r="X321" s="69"/>
      <c r="Y321" s="69"/>
      <c r="Z321" s="69"/>
      <c r="AA321" s="69"/>
      <c r="AB321" s="69"/>
      <c r="AC321" s="69"/>
      <c r="AD321" s="69"/>
      <c r="AE321" s="69"/>
      <c r="AF321" s="69"/>
      <c r="AG321" s="69"/>
      <c r="AH321" s="69"/>
      <c r="AI321" s="69"/>
      <c r="AJ321" s="69"/>
    </row>
    <row r="322" spans="1:36" ht="38.700000000000003" customHeight="1">
      <c r="A322" s="70" t="s">
        <v>857</v>
      </c>
      <c r="B322" s="71" t="s">
        <v>858</v>
      </c>
      <c r="C322" s="71" t="s">
        <v>27</v>
      </c>
      <c r="D322" s="72" t="s">
        <v>859</v>
      </c>
      <c r="E322" s="55" t="s">
        <v>46</v>
      </c>
      <c r="F322" s="73">
        <v>1935.3</v>
      </c>
      <c r="G322" s="73">
        <v>3.02</v>
      </c>
      <c r="H322" s="73">
        <f t="shared" si="73"/>
        <v>3.76</v>
      </c>
      <c r="I322" s="73">
        <f t="shared" si="74"/>
        <v>7276.72</v>
      </c>
      <c r="J322" s="68">
        <f t="shared" si="75"/>
        <v>3.615212337683661E-3</v>
      </c>
      <c r="K322" s="69"/>
      <c r="L322" s="69">
        <f t="shared" si="61"/>
        <v>0.74</v>
      </c>
      <c r="M322" s="69">
        <f t="shared" si="62"/>
        <v>1432.1219999999998</v>
      </c>
      <c r="N322" s="69">
        <f t="shared" si="63"/>
        <v>5844.6059999999998</v>
      </c>
      <c r="O322" s="69">
        <f t="shared" si="69"/>
        <v>7276.72</v>
      </c>
      <c r="P322" s="19">
        <f t="shared" si="64"/>
        <v>0</v>
      </c>
      <c r="Q322" s="69"/>
      <c r="R322" s="69"/>
      <c r="S322" s="69">
        <f t="shared" si="65"/>
        <v>5844.6059999999998</v>
      </c>
      <c r="T322" s="69"/>
      <c r="U322" s="69"/>
      <c r="V322" s="69"/>
      <c r="W322" s="69"/>
      <c r="X322" s="69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69"/>
      <c r="AJ322" s="69"/>
    </row>
    <row r="323" spans="1:36" ht="38.700000000000003" customHeight="1">
      <c r="A323" s="70" t="s">
        <v>860</v>
      </c>
      <c r="B323" s="71" t="s">
        <v>861</v>
      </c>
      <c r="C323" s="71" t="s">
        <v>27</v>
      </c>
      <c r="D323" s="72" t="s">
        <v>862</v>
      </c>
      <c r="E323" s="55" t="s">
        <v>46</v>
      </c>
      <c r="F323" s="73">
        <v>3658.8</v>
      </c>
      <c r="G323" s="73">
        <v>4.38</v>
      </c>
      <c r="H323" s="73">
        <f t="shared" si="73"/>
        <v>5.45</v>
      </c>
      <c r="I323" s="73">
        <f t="shared" si="74"/>
        <v>19940.46</v>
      </c>
      <c r="J323" s="68">
        <f t="shared" si="75"/>
        <v>9.9067982567815627E-3</v>
      </c>
      <c r="K323" s="69"/>
      <c r="L323" s="69">
        <f t="shared" si="61"/>
        <v>1.07</v>
      </c>
      <c r="M323" s="69">
        <f t="shared" si="62"/>
        <v>3914.9160000000006</v>
      </c>
      <c r="N323" s="69">
        <f t="shared" si="63"/>
        <v>16025.544</v>
      </c>
      <c r="O323" s="69">
        <f t="shared" si="69"/>
        <v>19940.46</v>
      </c>
      <c r="P323" s="19">
        <f t="shared" si="64"/>
        <v>0</v>
      </c>
      <c r="Q323" s="69"/>
      <c r="R323" s="69"/>
      <c r="S323" s="69">
        <f t="shared" si="65"/>
        <v>16025.544</v>
      </c>
      <c r="T323" s="69"/>
      <c r="U323" s="69"/>
      <c r="V323" s="69"/>
      <c r="W323" s="69"/>
      <c r="X323" s="69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69"/>
      <c r="AJ323" s="69"/>
    </row>
    <row r="324" spans="1:36" ht="38.700000000000003" customHeight="1">
      <c r="A324" s="70" t="s">
        <v>863</v>
      </c>
      <c r="B324" s="71" t="s">
        <v>864</v>
      </c>
      <c r="C324" s="71" t="s">
        <v>27</v>
      </c>
      <c r="D324" s="72" t="s">
        <v>865</v>
      </c>
      <c r="E324" s="55" t="s">
        <v>46</v>
      </c>
      <c r="F324" s="73">
        <v>677</v>
      </c>
      <c r="G324" s="73">
        <v>6.78</v>
      </c>
      <c r="H324" s="73">
        <f t="shared" si="73"/>
        <v>8.44</v>
      </c>
      <c r="I324" s="73">
        <f t="shared" si="74"/>
        <v>5713.88</v>
      </c>
      <c r="J324" s="68">
        <f t="shared" si="75"/>
        <v>2.8387638210682722E-3</v>
      </c>
      <c r="K324" s="69"/>
      <c r="L324" s="69">
        <f t="shared" si="61"/>
        <v>1.66</v>
      </c>
      <c r="M324" s="69">
        <f t="shared" si="62"/>
        <v>1123.82</v>
      </c>
      <c r="N324" s="69">
        <f t="shared" si="63"/>
        <v>4590.0600000000004</v>
      </c>
      <c r="O324" s="69">
        <f t="shared" si="69"/>
        <v>5713.88</v>
      </c>
      <c r="P324" s="19">
        <f t="shared" si="64"/>
        <v>0</v>
      </c>
      <c r="Q324" s="69"/>
      <c r="R324" s="69"/>
      <c r="S324" s="69">
        <f t="shared" si="65"/>
        <v>4590.0600000000004</v>
      </c>
      <c r="T324" s="69"/>
      <c r="U324" s="69"/>
      <c r="V324" s="69"/>
      <c r="W324" s="69"/>
      <c r="X324" s="69"/>
      <c r="Y324" s="69"/>
      <c r="Z324" s="69"/>
      <c r="AA324" s="69"/>
      <c r="AB324" s="69"/>
      <c r="AC324" s="69"/>
      <c r="AD324" s="69"/>
      <c r="AE324" s="69"/>
      <c r="AF324" s="69"/>
      <c r="AG324" s="69"/>
      <c r="AH324" s="69"/>
      <c r="AI324" s="69"/>
      <c r="AJ324" s="69"/>
    </row>
    <row r="325" spans="1:36" ht="38.700000000000003" customHeight="1">
      <c r="A325" s="70" t="s">
        <v>866</v>
      </c>
      <c r="B325" s="71" t="s">
        <v>867</v>
      </c>
      <c r="C325" s="71" t="s">
        <v>27</v>
      </c>
      <c r="D325" s="72" t="s">
        <v>868</v>
      </c>
      <c r="E325" s="55" t="s">
        <v>46</v>
      </c>
      <c r="F325" s="73">
        <v>69.900000000000006</v>
      </c>
      <c r="G325" s="73">
        <v>9.4600000000000009</v>
      </c>
      <c r="H325" s="73">
        <f t="shared" si="73"/>
        <v>11.77</v>
      </c>
      <c r="I325" s="73">
        <f t="shared" si="74"/>
        <v>822.72</v>
      </c>
      <c r="J325" s="68">
        <f t="shared" si="75"/>
        <v>4.0874288064665149E-4</v>
      </c>
      <c r="K325" s="69"/>
      <c r="L325" s="69">
        <f t="shared" si="61"/>
        <v>2.31</v>
      </c>
      <c r="M325" s="69">
        <f t="shared" si="62"/>
        <v>161.46900000000002</v>
      </c>
      <c r="N325" s="69">
        <f t="shared" si="63"/>
        <v>661.25400000000013</v>
      </c>
      <c r="O325" s="69">
        <f t="shared" si="69"/>
        <v>822.72</v>
      </c>
      <c r="P325" s="19">
        <f t="shared" si="64"/>
        <v>0</v>
      </c>
      <c r="Q325" s="69"/>
      <c r="R325" s="69"/>
      <c r="S325" s="69">
        <f t="shared" si="65"/>
        <v>661.25400000000013</v>
      </c>
      <c r="T325" s="69"/>
      <c r="U325" s="69"/>
      <c r="V325" s="69"/>
      <c r="W325" s="69"/>
      <c r="X325" s="69"/>
      <c r="Y325" s="69"/>
      <c r="Z325" s="69"/>
      <c r="AA325" s="69"/>
      <c r="AB325" s="69"/>
      <c r="AC325" s="69"/>
      <c r="AD325" s="69"/>
      <c r="AE325" s="69"/>
      <c r="AF325" s="69"/>
      <c r="AG325" s="69"/>
      <c r="AH325" s="69"/>
      <c r="AI325" s="69"/>
      <c r="AJ325" s="69"/>
    </row>
    <row r="326" spans="1:36" ht="50.7" customHeight="1">
      <c r="A326" s="70" t="s">
        <v>869</v>
      </c>
      <c r="B326" s="71" t="s">
        <v>870</v>
      </c>
      <c r="C326" s="71" t="s">
        <v>27</v>
      </c>
      <c r="D326" s="72" t="s">
        <v>871</v>
      </c>
      <c r="E326" s="55" t="s">
        <v>29</v>
      </c>
      <c r="F326" s="73">
        <v>2</v>
      </c>
      <c r="G326" s="73">
        <v>164.64</v>
      </c>
      <c r="H326" s="73">
        <f t="shared" si="73"/>
        <v>205</v>
      </c>
      <c r="I326" s="73">
        <f t="shared" si="74"/>
        <v>410</v>
      </c>
      <c r="J326" s="68">
        <f t="shared" si="75"/>
        <v>2.0369576656107435E-4</v>
      </c>
      <c r="K326" s="69"/>
      <c r="L326" s="69">
        <f t="shared" si="61"/>
        <v>40.36</v>
      </c>
      <c r="M326" s="69">
        <f t="shared" si="62"/>
        <v>80.72</v>
      </c>
      <c r="N326" s="69">
        <f t="shared" si="63"/>
        <v>329.28</v>
      </c>
      <c r="O326" s="69">
        <f t="shared" si="69"/>
        <v>410</v>
      </c>
      <c r="P326" s="19">
        <f t="shared" si="64"/>
        <v>0</v>
      </c>
      <c r="Q326" s="69"/>
      <c r="R326" s="69"/>
      <c r="S326" s="69">
        <f t="shared" si="65"/>
        <v>329.28</v>
      </c>
      <c r="T326" s="69"/>
      <c r="U326" s="69"/>
      <c r="V326" s="69"/>
      <c r="W326" s="69"/>
      <c r="X326" s="69"/>
      <c r="Y326" s="69"/>
      <c r="Z326" s="69"/>
      <c r="AA326" s="69"/>
      <c r="AB326" s="69"/>
      <c r="AC326" s="69"/>
      <c r="AD326" s="69"/>
      <c r="AE326" s="69"/>
      <c r="AF326" s="69"/>
      <c r="AG326" s="69"/>
      <c r="AH326" s="69"/>
      <c r="AI326" s="69"/>
      <c r="AJ326" s="69"/>
    </row>
    <row r="327" spans="1:36" ht="26.7" customHeight="1">
      <c r="A327" s="70" t="s">
        <v>872</v>
      </c>
      <c r="B327" s="71" t="s">
        <v>873</v>
      </c>
      <c r="C327" s="71" t="s">
        <v>93</v>
      </c>
      <c r="D327" s="72" t="s">
        <v>874</v>
      </c>
      <c r="E327" s="55" t="s">
        <v>29</v>
      </c>
      <c r="F327" s="73">
        <v>3</v>
      </c>
      <c r="G327" s="73">
        <v>101.19</v>
      </c>
      <c r="H327" s="73">
        <f t="shared" si="73"/>
        <v>126</v>
      </c>
      <c r="I327" s="73">
        <f t="shared" si="74"/>
        <v>378</v>
      </c>
      <c r="J327" s="68">
        <f t="shared" si="75"/>
        <v>1.8779756039045392E-4</v>
      </c>
      <c r="K327" s="69"/>
      <c r="L327" s="69">
        <f t="shared" si="61"/>
        <v>24.81</v>
      </c>
      <c r="M327" s="69">
        <f t="shared" si="62"/>
        <v>74.429999999999993</v>
      </c>
      <c r="N327" s="69">
        <f t="shared" si="63"/>
        <v>303.57</v>
      </c>
      <c r="O327" s="69">
        <f t="shared" si="69"/>
        <v>378</v>
      </c>
      <c r="P327" s="19">
        <f t="shared" si="64"/>
        <v>0</v>
      </c>
      <c r="Q327" s="69"/>
      <c r="R327" s="69"/>
      <c r="S327" s="69">
        <f t="shared" si="65"/>
        <v>303.57</v>
      </c>
      <c r="T327" s="69"/>
      <c r="U327" s="69"/>
      <c r="V327" s="69"/>
      <c r="W327" s="69"/>
      <c r="X327" s="69"/>
      <c r="Y327" s="69"/>
      <c r="Z327" s="69"/>
      <c r="AA327" s="69"/>
      <c r="AB327" s="69"/>
      <c r="AC327" s="69"/>
      <c r="AD327" s="69"/>
      <c r="AE327" s="69"/>
      <c r="AF327" s="69"/>
      <c r="AG327" s="69"/>
      <c r="AH327" s="69"/>
      <c r="AI327" s="69"/>
      <c r="AJ327" s="69"/>
    </row>
    <row r="328" spans="1:36" ht="26.7" customHeight="1">
      <c r="A328" s="70" t="s">
        <v>875</v>
      </c>
      <c r="B328" s="71" t="s">
        <v>876</v>
      </c>
      <c r="C328" s="71" t="s">
        <v>93</v>
      </c>
      <c r="D328" s="72" t="s">
        <v>877</v>
      </c>
      <c r="E328" s="55" t="s">
        <v>29</v>
      </c>
      <c r="F328" s="73">
        <v>1</v>
      </c>
      <c r="G328" s="73">
        <v>218.18</v>
      </c>
      <c r="H328" s="73">
        <f t="shared" si="73"/>
        <v>271.67</v>
      </c>
      <c r="I328" s="73">
        <f t="shared" si="74"/>
        <v>271.67</v>
      </c>
      <c r="J328" s="68">
        <f t="shared" si="75"/>
        <v>1.3497080219913922E-4</v>
      </c>
      <c r="K328" s="69"/>
      <c r="L328" s="69">
        <f t="shared" si="61"/>
        <v>53.49</v>
      </c>
      <c r="M328" s="69">
        <f t="shared" si="62"/>
        <v>53.49</v>
      </c>
      <c r="N328" s="69">
        <f t="shared" si="63"/>
        <v>218.18</v>
      </c>
      <c r="O328" s="69">
        <f t="shared" si="69"/>
        <v>271.67</v>
      </c>
      <c r="P328" s="19">
        <f t="shared" si="64"/>
        <v>0</v>
      </c>
      <c r="Q328" s="69"/>
      <c r="R328" s="69"/>
      <c r="S328" s="69">
        <f t="shared" si="65"/>
        <v>218.18</v>
      </c>
      <c r="T328" s="69"/>
      <c r="U328" s="69"/>
      <c r="V328" s="69"/>
      <c r="W328" s="69"/>
      <c r="X328" s="69"/>
      <c r="Y328" s="69"/>
      <c r="Z328" s="69"/>
      <c r="AA328" s="69"/>
      <c r="AB328" s="69"/>
      <c r="AC328" s="69"/>
      <c r="AD328" s="69"/>
      <c r="AE328" s="69"/>
      <c r="AF328" s="69"/>
      <c r="AG328" s="69"/>
      <c r="AH328" s="69"/>
      <c r="AI328" s="69"/>
      <c r="AJ328" s="69"/>
    </row>
    <row r="329" spans="1:36" ht="38.700000000000003" customHeight="1">
      <c r="A329" s="70" t="s">
        <v>878</v>
      </c>
      <c r="B329" s="71" t="s">
        <v>879</v>
      </c>
      <c r="C329" s="71" t="s">
        <v>27</v>
      </c>
      <c r="D329" s="72" t="s">
        <v>880</v>
      </c>
      <c r="E329" s="55" t="s">
        <v>29</v>
      </c>
      <c r="F329" s="73">
        <v>8</v>
      </c>
      <c r="G329" s="73">
        <v>35.79</v>
      </c>
      <c r="H329" s="73">
        <f t="shared" si="73"/>
        <v>44.56</v>
      </c>
      <c r="I329" s="73">
        <f t="shared" si="74"/>
        <v>356.48</v>
      </c>
      <c r="J329" s="68">
        <f t="shared" si="75"/>
        <v>1.7710601674071169E-4</v>
      </c>
      <c r="K329" s="69"/>
      <c r="L329" s="69">
        <f t="shared" si="61"/>
        <v>8.77</v>
      </c>
      <c r="M329" s="69">
        <f t="shared" si="62"/>
        <v>70.16</v>
      </c>
      <c r="N329" s="69">
        <f t="shared" si="63"/>
        <v>286.32</v>
      </c>
      <c r="O329" s="69">
        <f t="shared" si="69"/>
        <v>356.48</v>
      </c>
      <c r="P329" s="19">
        <f t="shared" si="64"/>
        <v>0</v>
      </c>
      <c r="Q329" s="69"/>
      <c r="R329" s="69"/>
      <c r="S329" s="69">
        <f t="shared" si="65"/>
        <v>286.32</v>
      </c>
      <c r="T329" s="69"/>
      <c r="U329" s="69"/>
      <c r="V329" s="69"/>
      <c r="W329" s="69"/>
      <c r="X329" s="69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</row>
    <row r="330" spans="1:36" ht="38.700000000000003" customHeight="1">
      <c r="A330" s="70" t="s">
        <v>881</v>
      </c>
      <c r="B330" s="71" t="s">
        <v>882</v>
      </c>
      <c r="C330" s="71" t="s">
        <v>27</v>
      </c>
      <c r="D330" s="72" t="s">
        <v>883</v>
      </c>
      <c r="E330" s="55" t="s">
        <v>29</v>
      </c>
      <c r="F330" s="73">
        <v>1</v>
      </c>
      <c r="G330" s="73">
        <v>57.51</v>
      </c>
      <c r="H330" s="73">
        <f t="shared" si="73"/>
        <v>71.61</v>
      </c>
      <c r="I330" s="73">
        <f t="shared" si="74"/>
        <v>71.61</v>
      </c>
      <c r="J330" s="68">
        <f t="shared" si="75"/>
        <v>3.5577204496191548E-5</v>
      </c>
      <c r="K330" s="69"/>
      <c r="L330" s="69">
        <f t="shared" si="61"/>
        <v>14.1</v>
      </c>
      <c r="M330" s="69">
        <f t="shared" si="62"/>
        <v>14.1</v>
      </c>
      <c r="N330" s="69">
        <f t="shared" si="63"/>
        <v>57.51</v>
      </c>
      <c r="O330" s="69">
        <f t="shared" si="69"/>
        <v>71.61</v>
      </c>
      <c r="P330" s="19">
        <f t="shared" si="64"/>
        <v>0</v>
      </c>
      <c r="Q330" s="69"/>
      <c r="R330" s="69"/>
      <c r="S330" s="69">
        <f t="shared" si="65"/>
        <v>57.51</v>
      </c>
      <c r="T330" s="69"/>
      <c r="U330" s="69"/>
      <c r="V330" s="69"/>
      <c r="W330" s="69"/>
      <c r="X330" s="69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69"/>
      <c r="AJ330" s="69"/>
    </row>
    <row r="331" spans="1:36" ht="38.700000000000003" customHeight="1">
      <c r="A331" s="70" t="s">
        <v>884</v>
      </c>
      <c r="B331" s="71" t="s">
        <v>885</v>
      </c>
      <c r="C331" s="71" t="s">
        <v>27</v>
      </c>
      <c r="D331" s="72" t="s">
        <v>886</v>
      </c>
      <c r="E331" s="55" t="s">
        <v>29</v>
      </c>
      <c r="F331" s="73">
        <v>2</v>
      </c>
      <c r="G331" s="73">
        <v>51.06</v>
      </c>
      <c r="H331" s="73">
        <f t="shared" si="73"/>
        <v>63.57</v>
      </c>
      <c r="I331" s="73">
        <f t="shared" si="74"/>
        <v>127.14</v>
      </c>
      <c r="J331" s="68">
        <f t="shared" si="75"/>
        <v>6.3165560391646332E-5</v>
      </c>
      <c r="K331" s="69"/>
      <c r="L331" s="69">
        <f t="shared" si="61"/>
        <v>12.51</v>
      </c>
      <c r="M331" s="69">
        <f t="shared" si="62"/>
        <v>25.02</v>
      </c>
      <c r="N331" s="69">
        <f t="shared" si="63"/>
        <v>102.12</v>
      </c>
      <c r="O331" s="69">
        <f t="shared" si="69"/>
        <v>127.14</v>
      </c>
      <c r="P331" s="19">
        <f t="shared" si="64"/>
        <v>0</v>
      </c>
      <c r="Q331" s="69"/>
      <c r="R331" s="69"/>
      <c r="S331" s="69">
        <f t="shared" si="65"/>
        <v>102.12</v>
      </c>
      <c r="T331" s="69"/>
      <c r="U331" s="69"/>
      <c r="V331" s="69"/>
      <c r="W331" s="69"/>
      <c r="X331" s="69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69"/>
      <c r="AJ331" s="69"/>
    </row>
    <row r="332" spans="1:36" ht="38.700000000000003" customHeight="1">
      <c r="A332" s="70" t="s">
        <v>887</v>
      </c>
      <c r="B332" s="71" t="s">
        <v>888</v>
      </c>
      <c r="C332" s="71" t="s">
        <v>27</v>
      </c>
      <c r="D332" s="72" t="s">
        <v>889</v>
      </c>
      <c r="E332" s="55" t="s">
        <v>29</v>
      </c>
      <c r="F332" s="73">
        <v>23</v>
      </c>
      <c r="G332" s="73">
        <v>29.39</v>
      </c>
      <c r="H332" s="73">
        <f t="shared" si="73"/>
        <v>36.590000000000003</v>
      </c>
      <c r="I332" s="73">
        <f t="shared" si="74"/>
        <v>841.57</v>
      </c>
      <c r="J332" s="68">
        <f t="shared" si="75"/>
        <v>4.1810791771903258E-4</v>
      </c>
      <c r="K332" s="69"/>
      <c r="L332" s="69">
        <f t="shared" si="61"/>
        <v>7.2</v>
      </c>
      <c r="M332" s="69">
        <f t="shared" si="62"/>
        <v>165.6</v>
      </c>
      <c r="N332" s="69">
        <f t="shared" si="63"/>
        <v>675.97</v>
      </c>
      <c r="O332" s="69">
        <f t="shared" si="69"/>
        <v>841.57</v>
      </c>
      <c r="P332" s="19">
        <f t="shared" si="64"/>
        <v>0</v>
      </c>
      <c r="Q332" s="69"/>
      <c r="R332" s="69"/>
      <c r="S332" s="69">
        <f t="shared" si="65"/>
        <v>675.97</v>
      </c>
      <c r="T332" s="69"/>
      <c r="U332" s="69"/>
      <c r="V332" s="69"/>
      <c r="W332" s="69"/>
      <c r="X332" s="69"/>
      <c r="Y332" s="69"/>
      <c r="Z332" s="69"/>
      <c r="AA332" s="69"/>
      <c r="AB332" s="69"/>
      <c r="AC332" s="69"/>
      <c r="AD332" s="69"/>
      <c r="AE332" s="69"/>
      <c r="AF332" s="69"/>
      <c r="AG332" s="69"/>
      <c r="AH332" s="69"/>
      <c r="AI332" s="69"/>
      <c r="AJ332" s="69"/>
    </row>
    <row r="333" spans="1:36" ht="26.7" customHeight="1">
      <c r="A333" s="70" t="s">
        <v>890</v>
      </c>
      <c r="B333" s="71" t="s">
        <v>891</v>
      </c>
      <c r="C333" s="71" t="s">
        <v>93</v>
      </c>
      <c r="D333" s="72" t="s">
        <v>892</v>
      </c>
      <c r="E333" s="55" t="s">
        <v>29</v>
      </c>
      <c r="F333" s="73">
        <v>26</v>
      </c>
      <c r="G333" s="73">
        <v>11.94</v>
      </c>
      <c r="H333" s="73">
        <f t="shared" si="73"/>
        <v>14.86</v>
      </c>
      <c r="I333" s="73">
        <f t="shared" si="74"/>
        <v>386.36</v>
      </c>
      <c r="J333" s="68">
        <f t="shared" si="75"/>
        <v>1.9195096675252851E-4</v>
      </c>
      <c r="K333" s="69"/>
      <c r="L333" s="69">
        <f t="shared" si="61"/>
        <v>2.92</v>
      </c>
      <c r="M333" s="69">
        <f t="shared" si="62"/>
        <v>75.92</v>
      </c>
      <c r="N333" s="69">
        <f t="shared" si="63"/>
        <v>310.44</v>
      </c>
      <c r="O333" s="69">
        <f t="shared" si="69"/>
        <v>386.36</v>
      </c>
      <c r="P333" s="19">
        <f t="shared" si="64"/>
        <v>0</v>
      </c>
      <c r="Q333" s="69"/>
      <c r="R333" s="69"/>
      <c r="S333" s="69">
        <f t="shared" si="65"/>
        <v>310.44</v>
      </c>
      <c r="T333" s="69"/>
      <c r="U333" s="69"/>
      <c r="V333" s="69"/>
      <c r="W333" s="69"/>
      <c r="X333" s="69"/>
      <c r="Y333" s="69"/>
      <c r="Z333" s="69"/>
      <c r="AA333" s="69"/>
      <c r="AB333" s="69"/>
      <c r="AC333" s="69"/>
      <c r="AD333" s="69"/>
      <c r="AE333" s="69"/>
      <c r="AF333" s="69"/>
      <c r="AG333" s="69"/>
      <c r="AH333" s="69"/>
      <c r="AI333" s="69"/>
      <c r="AJ333" s="69"/>
    </row>
    <row r="334" spans="1:36" ht="15.15" customHeight="1">
      <c r="A334" s="70" t="s">
        <v>893</v>
      </c>
      <c r="B334" s="71" t="s">
        <v>894</v>
      </c>
      <c r="C334" s="71" t="s">
        <v>93</v>
      </c>
      <c r="D334" s="72" t="s">
        <v>895</v>
      </c>
      <c r="E334" s="55" t="s">
        <v>29</v>
      </c>
      <c r="F334" s="73">
        <v>18</v>
      </c>
      <c r="G334" s="73">
        <v>5.94</v>
      </c>
      <c r="H334" s="73">
        <f t="shared" si="73"/>
        <v>7.39</v>
      </c>
      <c r="I334" s="73">
        <f t="shared" si="74"/>
        <v>133.02000000000001</v>
      </c>
      <c r="J334" s="68">
        <f t="shared" si="75"/>
        <v>6.6086855775497833E-5</v>
      </c>
      <c r="K334" s="69"/>
      <c r="L334" s="69">
        <f t="shared" ref="L334:L397" si="76">TRUNC(G334*$I$4,2)</f>
        <v>1.45</v>
      </c>
      <c r="M334" s="69">
        <f t="shared" ref="M334:M397" si="77">F334*L334</f>
        <v>26.099999999999998</v>
      </c>
      <c r="N334" s="69">
        <f t="shared" ref="N334:N397" si="78">F334*G334</f>
        <v>106.92</v>
      </c>
      <c r="O334" s="69">
        <f t="shared" si="69"/>
        <v>133.02000000000001</v>
      </c>
      <c r="P334" s="19">
        <f t="shared" ref="P334:P397" si="79">I334-O334</f>
        <v>0</v>
      </c>
      <c r="Q334" s="69"/>
      <c r="R334" s="69"/>
      <c r="S334" s="69">
        <f t="shared" ref="S334:S397" si="80">F334*G334</f>
        <v>106.92</v>
      </c>
      <c r="T334" s="69"/>
      <c r="U334" s="69"/>
      <c r="V334" s="69"/>
      <c r="W334" s="69"/>
      <c r="X334" s="69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69"/>
      <c r="AJ334" s="69"/>
    </row>
    <row r="335" spans="1:36" ht="15.15" customHeight="1">
      <c r="A335" s="70" t="s">
        <v>896</v>
      </c>
      <c r="B335" s="71" t="s">
        <v>897</v>
      </c>
      <c r="C335" s="71" t="s">
        <v>93</v>
      </c>
      <c r="D335" s="72" t="s">
        <v>898</v>
      </c>
      <c r="E335" s="55" t="s">
        <v>29</v>
      </c>
      <c r="F335" s="73">
        <v>212</v>
      </c>
      <c r="G335" s="73">
        <v>7.11</v>
      </c>
      <c r="H335" s="73">
        <f t="shared" si="73"/>
        <v>8.85</v>
      </c>
      <c r="I335" s="73">
        <f t="shared" si="74"/>
        <v>1876.2</v>
      </c>
      <c r="J335" s="68">
        <f t="shared" si="75"/>
        <v>9.3213170054118962E-4</v>
      </c>
      <c r="K335" s="69"/>
      <c r="L335" s="69">
        <f t="shared" si="76"/>
        <v>1.74</v>
      </c>
      <c r="M335" s="69">
        <f t="shared" si="77"/>
        <v>368.88</v>
      </c>
      <c r="N335" s="69">
        <f t="shared" si="78"/>
        <v>1507.3200000000002</v>
      </c>
      <c r="O335" s="69">
        <f t="shared" si="69"/>
        <v>1876.2</v>
      </c>
      <c r="P335" s="19">
        <f t="shared" si="79"/>
        <v>0</v>
      </c>
      <c r="Q335" s="69"/>
      <c r="R335" s="69"/>
      <c r="S335" s="69">
        <f t="shared" si="80"/>
        <v>1507.3200000000002</v>
      </c>
      <c r="T335" s="69"/>
      <c r="U335" s="69"/>
      <c r="V335" s="69"/>
      <c r="W335" s="69"/>
      <c r="X335" s="69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69"/>
      <c r="AJ335" s="69"/>
    </row>
    <row r="336" spans="1:36" ht="38.700000000000003" customHeight="1">
      <c r="A336" s="70" t="s">
        <v>899</v>
      </c>
      <c r="B336" s="71" t="s">
        <v>900</v>
      </c>
      <c r="C336" s="71" t="s">
        <v>27</v>
      </c>
      <c r="D336" s="72" t="s">
        <v>901</v>
      </c>
      <c r="E336" s="55" t="s">
        <v>29</v>
      </c>
      <c r="F336" s="73">
        <v>34</v>
      </c>
      <c r="G336" s="73">
        <v>34.729999999999997</v>
      </c>
      <c r="H336" s="73">
        <f t="shared" si="73"/>
        <v>43.24</v>
      </c>
      <c r="I336" s="73">
        <f t="shared" si="74"/>
        <v>1470.16</v>
      </c>
      <c r="J336" s="68">
        <f t="shared" si="75"/>
        <v>7.3040333699372949E-4</v>
      </c>
      <c r="K336" s="69"/>
      <c r="L336" s="69">
        <f t="shared" si="76"/>
        <v>8.51</v>
      </c>
      <c r="M336" s="69">
        <f t="shared" si="77"/>
        <v>289.33999999999997</v>
      </c>
      <c r="N336" s="69">
        <f t="shared" si="78"/>
        <v>1180.82</v>
      </c>
      <c r="O336" s="69">
        <f t="shared" si="69"/>
        <v>1470.16</v>
      </c>
      <c r="P336" s="19">
        <f t="shared" si="79"/>
        <v>0</v>
      </c>
      <c r="Q336" s="69"/>
      <c r="R336" s="69"/>
      <c r="S336" s="69">
        <f t="shared" si="80"/>
        <v>1180.82</v>
      </c>
      <c r="T336" s="69"/>
      <c r="U336" s="69"/>
      <c r="V336" s="69"/>
      <c r="W336" s="69"/>
      <c r="X336" s="69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69"/>
      <c r="AJ336" s="69"/>
    </row>
    <row r="337" spans="1:36" ht="38.700000000000003" customHeight="1">
      <c r="A337" s="70" t="s">
        <v>902</v>
      </c>
      <c r="B337" s="71" t="s">
        <v>903</v>
      </c>
      <c r="C337" s="71" t="s">
        <v>27</v>
      </c>
      <c r="D337" s="72" t="s">
        <v>904</v>
      </c>
      <c r="E337" s="55" t="s">
        <v>29</v>
      </c>
      <c r="F337" s="73">
        <v>1</v>
      </c>
      <c r="G337" s="73">
        <v>45.63</v>
      </c>
      <c r="H337" s="73">
        <f t="shared" si="73"/>
        <v>56.81</v>
      </c>
      <c r="I337" s="73">
        <f t="shared" si="74"/>
        <v>56.81</v>
      </c>
      <c r="J337" s="68">
        <f t="shared" si="75"/>
        <v>2.8224284142279597E-5</v>
      </c>
      <c r="K337" s="69"/>
      <c r="L337" s="69">
        <f t="shared" si="76"/>
        <v>11.18</v>
      </c>
      <c r="M337" s="69">
        <f t="shared" si="77"/>
        <v>11.18</v>
      </c>
      <c r="N337" s="69">
        <f t="shared" si="78"/>
        <v>45.63</v>
      </c>
      <c r="O337" s="69">
        <f t="shared" si="69"/>
        <v>56.81</v>
      </c>
      <c r="P337" s="19">
        <f t="shared" si="79"/>
        <v>0</v>
      </c>
      <c r="Q337" s="69"/>
      <c r="R337" s="69"/>
      <c r="S337" s="69">
        <f t="shared" si="80"/>
        <v>45.63</v>
      </c>
      <c r="T337" s="69"/>
      <c r="U337" s="69"/>
      <c r="V337" s="69"/>
      <c r="W337" s="69"/>
      <c r="X337" s="69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69"/>
      <c r="AJ337" s="69"/>
    </row>
    <row r="338" spans="1:36" ht="38.700000000000003" customHeight="1">
      <c r="A338" s="70" t="s">
        <v>905</v>
      </c>
      <c r="B338" s="71" t="s">
        <v>906</v>
      </c>
      <c r="C338" s="71" t="s">
        <v>27</v>
      </c>
      <c r="D338" s="72" t="s">
        <v>907</v>
      </c>
      <c r="E338" s="55" t="s">
        <v>29</v>
      </c>
      <c r="F338" s="73">
        <v>10</v>
      </c>
      <c r="G338" s="73">
        <v>39.18</v>
      </c>
      <c r="H338" s="73">
        <f t="shared" ref="H338:H369" si="81">TRUNC(G338+(G338*$I$4),2)</f>
        <v>48.78</v>
      </c>
      <c r="I338" s="73">
        <f t="shared" ref="I338:I369" si="82">TRUNC(H338*F338,2)</f>
        <v>487.8</v>
      </c>
      <c r="J338" s="68">
        <f t="shared" ref="J338:J369" si="83">I338/$I$447</f>
        <v>2.423482803133953E-4</v>
      </c>
      <c r="K338" s="69"/>
      <c r="L338" s="69">
        <f t="shared" si="76"/>
        <v>9.6</v>
      </c>
      <c r="M338" s="69">
        <f t="shared" si="77"/>
        <v>96</v>
      </c>
      <c r="N338" s="69">
        <f t="shared" si="78"/>
        <v>391.8</v>
      </c>
      <c r="O338" s="69">
        <f t="shared" si="69"/>
        <v>487.8</v>
      </c>
      <c r="P338" s="19">
        <f t="shared" si="79"/>
        <v>0</v>
      </c>
      <c r="Q338" s="69"/>
      <c r="R338" s="69"/>
      <c r="S338" s="69">
        <f t="shared" si="80"/>
        <v>391.8</v>
      </c>
      <c r="T338" s="69"/>
      <c r="U338" s="69"/>
      <c r="V338" s="69"/>
      <c r="W338" s="69"/>
      <c r="X338" s="69"/>
      <c r="Y338" s="69"/>
      <c r="Z338" s="69"/>
      <c r="AA338" s="69"/>
      <c r="AB338" s="69"/>
      <c r="AC338" s="69"/>
      <c r="AD338" s="69"/>
      <c r="AE338" s="69"/>
      <c r="AF338" s="69"/>
      <c r="AG338" s="69"/>
      <c r="AH338" s="69"/>
      <c r="AI338" s="69"/>
      <c r="AJ338" s="69"/>
    </row>
    <row r="339" spans="1:36" ht="38.700000000000003" customHeight="1">
      <c r="A339" s="70" t="s">
        <v>908</v>
      </c>
      <c r="B339" s="71" t="s">
        <v>909</v>
      </c>
      <c r="C339" s="71" t="s">
        <v>27</v>
      </c>
      <c r="D339" s="72" t="s">
        <v>910</v>
      </c>
      <c r="E339" s="55" t="s">
        <v>29</v>
      </c>
      <c r="F339" s="73">
        <v>72</v>
      </c>
      <c r="G339" s="73">
        <v>44.57</v>
      </c>
      <c r="H339" s="73">
        <f t="shared" si="81"/>
        <v>55.49</v>
      </c>
      <c r="I339" s="73">
        <f t="shared" si="82"/>
        <v>3995.28</v>
      </c>
      <c r="J339" s="68">
        <f t="shared" si="83"/>
        <v>1.9849307859173882E-3</v>
      </c>
      <c r="K339" s="69"/>
      <c r="L339" s="69">
        <f t="shared" si="76"/>
        <v>10.92</v>
      </c>
      <c r="M339" s="69">
        <f t="shared" si="77"/>
        <v>786.24</v>
      </c>
      <c r="N339" s="69">
        <f t="shared" si="78"/>
        <v>3209.04</v>
      </c>
      <c r="O339" s="69">
        <f t="shared" si="69"/>
        <v>3995.28</v>
      </c>
      <c r="P339" s="19">
        <f t="shared" si="79"/>
        <v>0</v>
      </c>
      <c r="Q339" s="69"/>
      <c r="R339" s="69"/>
      <c r="S339" s="69">
        <f t="shared" si="80"/>
        <v>3209.04</v>
      </c>
      <c r="T339" s="69"/>
      <c r="U339" s="69"/>
      <c r="V339" s="69"/>
      <c r="W339" s="69"/>
      <c r="X339" s="69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</row>
    <row r="340" spans="1:36" ht="38.700000000000003" customHeight="1">
      <c r="A340" s="70" t="s">
        <v>911</v>
      </c>
      <c r="B340" s="71" t="s">
        <v>912</v>
      </c>
      <c r="C340" s="71" t="s">
        <v>27</v>
      </c>
      <c r="D340" s="72" t="s">
        <v>913</v>
      </c>
      <c r="E340" s="55" t="s">
        <v>29</v>
      </c>
      <c r="F340" s="73">
        <v>22</v>
      </c>
      <c r="G340" s="73">
        <v>48.65</v>
      </c>
      <c r="H340" s="73">
        <f t="shared" si="81"/>
        <v>60.57</v>
      </c>
      <c r="I340" s="73">
        <f t="shared" si="82"/>
        <v>1332.54</v>
      </c>
      <c r="J340" s="68">
        <f t="shared" si="83"/>
        <v>6.6203111408120498E-4</v>
      </c>
      <c r="K340" s="69"/>
      <c r="L340" s="69">
        <f t="shared" si="76"/>
        <v>11.92</v>
      </c>
      <c r="M340" s="69">
        <f t="shared" si="77"/>
        <v>262.24</v>
      </c>
      <c r="N340" s="69">
        <f t="shared" si="78"/>
        <v>1070.3</v>
      </c>
      <c r="O340" s="69">
        <f t="shared" ref="O340:O403" si="84">TRUNC(N340+M340,2)</f>
        <v>1332.54</v>
      </c>
      <c r="P340" s="19">
        <f t="shared" si="79"/>
        <v>0</v>
      </c>
      <c r="Q340" s="69"/>
      <c r="R340" s="69"/>
      <c r="S340" s="69">
        <f t="shared" si="80"/>
        <v>1070.3</v>
      </c>
      <c r="T340" s="69"/>
      <c r="U340" s="69"/>
      <c r="V340" s="69"/>
      <c r="W340" s="69"/>
      <c r="X340" s="69"/>
      <c r="Y340" s="69"/>
      <c r="Z340" s="69"/>
      <c r="AA340" s="69"/>
      <c r="AB340" s="69"/>
      <c r="AC340" s="69"/>
      <c r="AD340" s="69"/>
      <c r="AE340" s="69"/>
      <c r="AF340" s="69"/>
      <c r="AG340" s="69"/>
      <c r="AH340" s="69"/>
      <c r="AI340" s="69"/>
      <c r="AJ340" s="69"/>
    </row>
    <row r="341" spans="1:36" ht="38.700000000000003" customHeight="1">
      <c r="A341" s="70" t="s">
        <v>914</v>
      </c>
      <c r="B341" s="71" t="s">
        <v>915</v>
      </c>
      <c r="C341" s="71" t="s">
        <v>27</v>
      </c>
      <c r="D341" s="72" t="s">
        <v>916</v>
      </c>
      <c r="E341" s="55" t="s">
        <v>29</v>
      </c>
      <c r="F341" s="73">
        <v>2</v>
      </c>
      <c r="G341" s="73">
        <v>65.180000000000007</v>
      </c>
      <c r="H341" s="73">
        <f t="shared" si="81"/>
        <v>81.16</v>
      </c>
      <c r="I341" s="73">
        <f t="shared" si="82"/>
        <v>162.32</v>
      </c>
      <c r="J341" s="68">
        <f t="shared" si="83"/>
        <v>8.0643650800472168E-5</v>
      </c>
      <c r="K341" s="69"/>
      <c r="L341" s="69">
        <f t="shared" si="76"/>
        <v>15.98</v>
      </c>
      <c r="M341" s="69">
        <f t="shared" si="77"/>
        <v>31.96</v>
      </c>
      <c r="N341" s="69">
        <f t="shared" si="78"/>
        <v>130.36000000000001</v>
      </c>
      <c r="O341" s="69">
        <f t="shared" si="84"/>
        <v>162.32</v>
      </c>
      <c r="P341" s="19">
        <f t="shared" si="79"/>
        <v>0</v>
      </c>
      <c r="Q341" s="69"/>
      <c r="R341" s="69"/>
      <c r="S341" s="69">
        <f t="shared" si="80"/>
        <v>130.36000000000001</v>
      </c>
      <c r="T341" s="69"/>
      <c r="U341" s="69"/>
      <c r="V341" s="69"/>
      <c r="W341" s="69"/>
      <c r="X341" s="69"/>
      <c r="Y341" s="69"/>
      <c r="Z341" s="69"/>
      <c r="AA341" s="69"/>
      <c r="AB341" s="69"/>
      <c r="AC341" s="69"/>
      <c r="AD341" s="69"/>
      <c r="AE341" s="69"/>
      <c r="AF341" s="69"/>
      <c r="AG341" s="69"/>
      <c r="AH341" s="69"/>
      <c r="AI341" s="69"/>
      <c r="AJ341" s="69"/>
    </row>
    <row r="342" spans="1:36" ht="38.700000000000003" customHeight="1">
      <c r="A342" s="70" t="s">
        <v>917</v>
      </c>
      <c r="B342" s="71" t="s">
        <v>918</v>
      </c>
      <c r="C342" s="71" t="s">
        <v>27</v>
      </c>
      <c r="D342" s="72" t="s">
        <v>919</v>
      </c>
      <c r="E342" s="55" t="s">
        <v>29</v>
      </c>
      <c r="F342" s="73">
        <v>85</v>
      </c>
      <c r="G342" s="73">
        <v>23.91</v>
      </c>
      <c r="H342" s="73">
        <f t="shared" si="81"/>
        <v>29.77</v>
      </c>
      <c r="I342" s="73">
        <f t="shared" si="82"/>
        <v>2530.4499999999998</v>
      </c>
      <c r="J342" s="68">
        <f t="shared" si="83"/>
        <v>1.2571754938889527E-3</v>
      </c>
      <c r="K342" s="69"/>
      <c r="L342" s="69">
        <f t="shared" si="76"/>
        <v>5.86</v>
      </c>
      <c r="M342" s="69">
        <f t="shared" si="77"/>
        <v>498.1</v>
      </c>
      <c r="N342" s="69">
        <f t="shared" si="78"/>
        <v>2032.35</v>
      </c>
      <c r="O342" s="69">
        <f t="shared" si="84"/>
        <v>2530.4499999999998</v>
      </c>
      <c r="P342" s="19">
        <f t="shared" si="79"/>
        <v>0</v>
      </c>
      <c r="Q342" s="69"/>
      <c r="R342" s="69"/>
      <c r="S342" s="69">
        <f t="shared" si="80"/>
        <v>2032.35</v>
      </c>
      <c r="T342" s="69"/>
      <c r="U342" s="69"/>
      <c r="V342" s="69"/>
      <c r="W342" s="69"/>
      <c r="X342" s="69"/>
      <c r="Y342" s="69"/>
      <c r="Z342" s="69"/>
      <c r="AA342" s="69"/>
      <c r="AB342" s="69"/>
      <c r="AC342" s="69"/>
      <c r="AD342" s="69"/>
      <c r="AE342" s="69"/>
      <c r="AF342" s="69"/>
      <c r="AG342" s="69"/>
      <c r="AH342" s="69"/>
      <c r="AI342" s="69"/>
      <c r="AJ342" s="69"/>
    </row>
    <row r="343" spans="1:36" ht="38.700000000000003" customHeight="1">
      <c r="A343" s="70" t="s">
        <v>920</v>
      </c>
      <c r="B343" s="71" t="s">
        <v>921</v>
      </c>
      <c r="C343" s="71" t="s">
        <v>27</v>
      </c>
      <c r="D343" s="72" t="s">
        <v>922</v>
      </c>
      <c r="E343" s="55" t="s">
        <v>29</v>
      </c>
      <c r="F343" s="73">
        <v>11</v>
      </c>
      <c r="G343" s="73">
        <v>25.95</v>
      </c>
      <c r="H343" s="73">
        <f t="shared" si="81"/>
        <v>32.31</v>
      </c>
      <c r="I343" s="73">
        <f t="shared" si="82"/>
        <v>355.41</v>
      </c>
      <c r="J343" s="68">
        <f t="shared" si="83"/>
        <v>1.7657442047188158E-4</v>
      </c>
      <c r="K343" s="69"/>
      <c r="L343" s="69">
        <f t="shared" si="76"/>
        <v>6.36</v>
      </c>
      <c r="M343" s="69">
        <f t="shared" si="77"/>
        <v>69.960000000000008</v>
      </c>
      <c r="N343" s="69">
        <f t="shared" si="78"/>
        <v>285.45</v>
      </c>
      <c r="O343" s="69">
        <f t="shared" si="84"/>
        <v>355.41</v>
      </c>
      <c r="P343" s="19">
        <f t="shared" si="79"/>
        <v>0</v>
      </c>
      <c r="Q343" s="69"/>
      <c r="R343" s="69"/>
      <c r="S343" s="69">
        <f t="shared" si="80"/>
        <v>285.45</v>
      </c>
      <c r="T343" s="69"/>
      <c r="U343" s="69"/>
      <c r="V343" s="69"/>
      <c r="W343" s="69"/>
      <c r="X343" s="69"/>
      <c r="Y343" s="69"/>
      <c r="Z343" s="69"/>
      <c r="AA343" s="69"/>
      <c r="AB343" s="69"/>
      <c r="AC343" s="69"/>
      <c r="AD343" s="69"/>
      <c r="AE343" s="69"/>
      <c r="AF343" s="69"/>
      <c r="AG343" s="69"/>
      <c r="AH343" s="69"/>
      <c r="AI343" s="69"/>
      <c r="AJ343" s="69"/>
    </row>
    <row r="344" spans="1:36" ht="26.7" customHeight="1">
      <c r="A344" s="70" t="s">
        <v>923</v>
      </c>
      <c r="B344" s="71" t="s">
        <v>924</v>
      </c>
      <c r="C344" s="71" t="s">
        <v>176</v>
      </c>
      <c r="D344" s="72" t="s">
        <v>925</v>
      </c>
      <c r="E344" s="55" t="s">
        <v>29</v>
      </c>
      <c r="F344" s="73">
        <v>2</v>
      </c>
      <c r="G344" s="73">
        <v>111.64</v>
      </c>
      <c r="H344" s="73">
        <f t="shared" si="81"/>
        <v>139.01</v>
      </c>
      <c r="I344" s="73">
        <f t="shared" si="82"/>
        <v>278.02</v>
      </c>
      <c r="J344" s="68">
        <f t="shared" si="83"/>
        <v>1.3812560248612168E-4</v>
      </c>
      <c r="K344" s="69"/>
      <c r="L344" s="69">
        <f t="shared" si="76"/>
        <v>27.37</v>
      </c>
      <c r="M344" s="69">
        <f t="shared" si="77"/>
        <v>54.74</v>
      </c>
      <c r="N344" s="69">
        <f t="shared" si="78"/>
        <v>223.28</v>
      </c>
      <c r="O344" s="69">
        <f t="shared" si="84"/>
        <v>278.02</v>
      </c>
      <c r="P344" s="19">
        <f t="shared" si="79"/>
        <v>0</v>
      </c>
      <c r="Q344" s="69"/>
      <c r="R344" s="69"/>
      <c r="S344" s="69">
        <f t="shared" si="80"/>
        <v>223.28</v>
      </c>
      <c r="T344" s="69"/>
      <c r="U344" s="69"/>
      <c r="V344" s="69"/>
      <c r="W344" s="69"/>
      <c r="X344" s="69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  <c r="AI344" s="69"/>
      <c r="AJ344" s="69"/>
    </row>
    <row r="345" spans="1:36" ht="15.15" customHeight="1">
      <c r="A345" s="70" t="s">
        <v>926</v>
      </c>
      <c r="B345" s="71" t="s">
        <v>927</v>
      </c>
      <c r="C345" s="71" t="s">
        <v>93</v>
      </c>
      <c r="D345" s="72" t="s">
        <v>928</v>
      </c>
      <c r="E345" s="55" t="s">
        <v>29</v>
      </c>
      <c r="F345" s="73">
        <v>2</v>
      </c>
      <c r="G345" s="73">
        <v>201.22</v>
      </c>
      <c r="H345" s="73">
        <f t="shared" si="81"/>
        <v>250.55</v>
      </c>
      <c r="I345" s="73">
        <f t="shared" si="82"/>
        <v>501.1</v>
      </c>
      <c r="J345" s="68">
        <f t="shared" si="83"/>
        <v>2.4895597225305945E-4</v>
      </c>
      <c r="K345" s="69"/>
      <c r="L345" s="69">
        <f t="shared" si="76"/>
        <v>49.33</v>
      </c>
      <c r="M345" s="69">
        <f t="shared" si="77"/>
        <v>98.66</v>
      </c>
      <c r="N345" s="69">
        <f t="shared" si="78"/>
        <v>402.44</v>
      </c>
      <c r="O345" s="69">
        <f t="shared" si="84"/>
        <v>501.1</v>
      </c>
      <c r="P345" s="19">
        <f t="shared" si="79"/>
        <v>0</v>
      </c>
      <c r="Q345" s="69"/>
      <c r="R345" s="69"/>
      <c r="S345" s="69">
        <f t="shared" si="80"/>
        <v>402.44</v>
      </c>
      <c r="T345" s="69"/>
      <c r="U345" s="69"/>
      <c r="V345" s="69"/>
      <c r="W345" s="69"/>
      <c r="X345" s="69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69"/>
      <c r="AJ345" s="69"/>
    </row>
    <row r="346" spans="1:36" ht="26.7" customHeight="1">
      <c r="A346" s="70" t="s">
        <v>929</v>
      </c>
      <c r="B346" s="71" t="s">
        <v>930</v>
      </c>
      <c r="C346" s="71" t="s">
        <v>27</v>
      </c>
      <c r="D346" s="72" t="s">
        <v>931</v>
      </c>
      <c r="E346" s="55" t="s">
        <v>29</v>
      </c>
      <c r="F346" s="73">
        <v>1</v>
      </c>
      <c r="G346" s="73">
        <v>14.42</v>
      </c>
      <c r="H346" s="73">
        <f t="shared" si="81"/>
        <v>17.95</v>
      </c>
      <c r="I346" s="73">
        <f t="shared" si="82"/>
        <v>17.95</v>
      </c>
      <c r="J346" s="68">
        <f t="shared" si="83"/>
        <v>8.9179000238324017E-6</v>
      </c>
      <c r="K346" s="69"/>
      <c r="L346" s="69">
        <f t="shared" si="76"/>
        <v>3.53</v>
      </c>
      <c r="M346" s="69">
        <f t="shared" si="77"/>
        <v>3.53</v>
      </c>
      <c r="N346" s="69">
        <f t="shared" si="78"/>
        <v>14.42</v>
      </c>
      <c r="O346" s="69">
        <f t="shared" si="84"/>
        <v>17.95</v>
      </c>
      <c r="P346" s="19">
        <f t="shared" si="79"/>
        <v>0</v>
      </c>
      <c r="Q346" s="69"/>
      <c r="R346" s="69"/>
      <c r="S346" s="69">
        <f t="shared" si="80"/>
        <v>14.42</v>
      </c>
      <c r="T346" s="69"/>
      <c r="U346" s="69"/>
      <c r="V346" s="69"/>
      <c r="W346" s="69"/>
      <c r="X346" s="69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  <c r="AI346" s="69"/>
      <c r="AJ346" s="69"/>
    </row>
    <row r="347" spans="1:36" ht="26.7" customHeight="1">
      <c r="A347" s="70" t="s">
        <v>932</v>
      </c>
      <c r="B347" s="71" t="s">
        <v>933</v>
      </c>
      <c r="C347" s="71" t="s">
        <v>27</v>
      </c>
      <c r="D347" s="72" t="s">
        <v>934</v>
      </c>
      <c r="E347" s="55" t="s">
        <v>29</v>
      </c>
      <c r="F347" s="73">
        <v>37</v>
      </c>
      <c r="G347" s="73">
        <v>15.06</v>
      </c>
      <c r="H347" s="73">
        <f t="shared" si="81"/>
        <v>18.75</v>
      </c>
      <c r="I347" s="73">
        <f t="shared" si="82"/>
        <v>693.75</v>
      </c>
      <c r="J347" s="68">
        <f t="shared" si="83"/>
        <v>3.4466814158962274E-4</v>
      </c>
      <c r="K347" s="69"/>
      <c r="L347" s="69">
        <f t="shared" si="76"/>
        <v>3.69</v>
      </c>
      <c r="M347" s="69">
        <f t="shared" si="77"/>
        <v>136.53</v>
      </c>
      <c r="N347" s="69">
        <f t="shared" si="78"/>
        <v>557.22</v>
      </c>
      <c r="O347" s="69">
        <f t="shared" si="84"/>
        <v>693.75</v>
      </c>
      <c r="P347" s="19">
        <f t="shared" si="79"/>
        <v>0</v>
      </c>
      <c r="Q347" s="69"/>
      <c r="R347" s="69"/>
      <c r="S347" s="69">
        <f t="shared" si="80"/>
        <v>557.22</v>
      </c>
      <c r="T347" s="69"/>
      <c r="U347" s="69"/>
      <c r="V347" s="69"/>
      <c r="W347" s="69"/>
      <c r="X347" s="69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69"/>
      <c r="AJ347" s="69"/>
    </row>
    <row r="348" spans="1:36" ht="26.7" customHeight="1">
      <c r="A348" s="70" t="s">
        <v>935</v>
      </c>
      <c r="B348" s="71" t="s">
        <v>936</v>
      </c>
      <c r="C348" s="71" t="s">
        <v>27</v>
      </c>
      <c r="D348" s="72" t="s">
        <v>937</v>
      </c>
      <c r="E348" s="55" t="s">
        <v>29</v>
      </c>
      <c r="F348" s="73">
        <v>5</v>
      </c>
      <c r="G348" s="73">
        <v>71.930000000000007</v>
      </c>
      <c r="H348" s="73">
        <f t="shared" si="81"/>
        <v>89.56</v>
      </c>
      <c r="I348" s="73">
        <f t="shared" si="82"/>
        <v>447.8</v>
      </c>
      <c r="J348" s="68">
        <f t="shared" si="83"/>
        <v>2.2247552260011975E-4</v>
      </c>
      <c r="K348" s="69"/>
      <c r="L348" s="69">
        <f t="shared" si="76"/>
        <v>17.63</v>
      </c>
      <c r="M348" s="69">
        <f t="shared" si="77"/>
        <v>88.149999999999991</v>
      </c>
      <c r="N348" s="69">
        <f t="shared" si="78"/>
        <v>359.65000000000003</v>
      </c>
      <c r="O348" s="69">
        <f t="shared" si="84"/>
        <v>447.8</v>
      </c>
      <c r="P348" s="19">
        <f t="shared" si="79"/>
        <v>0</v>
      </c>
      <c r="Q348" s="69"/>
      <c r="R348" s="69"/>
      <c r="S348" s="69">
        <f t="shared" si="80"/>
        <v>359.65000000000003</v>
      </c>
      <c r="T348" s="69"/>
      <c r="U348" s="69"/>
      <c r="V348" s="69"/>
      <c r="W348" s="69"/>
      <c r="X348" s="69"/>
      <c r="Y348" s="69"/>
      <c r="Z348" s="69"/>
      <c r="AA348" s="69"/>
      <c r="AB348" s="69"/>
      <c r="AC348" s="69"/>
      <c r="AD348" s="69"/>
      <c r="AE348" s="69"/>
      <c r="AF348" s="69"/>
      <c r="AG348" s="69"/>
      <c r="AH348" s="69"/>
      <c r="AI348" s="69"/>
      <c r="AJ348" s="69"/>
    </row>
    <row r="349" spans="1:36" ht="26.7" customHeight="1">
      <c r="A349" s="70" t="s">
        <v>938</v>
      </c>
      <c r="B349" s="71" t="s">
        <v>939</v>
      </c>
      <c r="C349" s="71" t="s">
        <v>27</v>
      </c>
      <c r="D349" s="72" t="s">
        <v>940</v>
      </c>
      <c r="E349" s="55" t="s">
        <v>29</v>
      </c>
      <c r="F349" s="73">
        <v>32</v>
      </c>
      <c r="G349" s="73">
        <v>74.73</v>
      </c>
      <c r="H349" s="73">
        <f t="shared" si="81"/>
        <v>93.05</v>
      </c>
      <c r="I349" s="73">
        <f t="shared" si="82"/>
        <v>2977.6</v>
      </c>
      <c r="J349" s="68">
        <f t="shared" si="83"/>
        <v>1.4793280841762318E-3</v>
      </c>
      <c r="K349" s="69"/>
      <c r="L349" s="69">
        <f t="shared" si="76"/>
        <v>18.32</v>
      </c>
      <c r="M349" s="69">
        <f t="shared" si="77"/>
        <v>586.24</v>
      </c>
      <c r="N349" s="69">
        <f t="shared" si="78"/>
        <v>2391.36</v>
      </c>
      <c r="O349" s="69">
        <f t="shared" si="84"/>
        <v>2977.6</v>
      </c>
      <c r="P349" s="19">
        <f t="shared" si="79"/>
        <v>0</v>
      </c>
      <c r="Q349" s="69"/>
      <c r="R349" s="69"/>
      <c r="S349" s="69">
        <f t="shared" si="80"/>
        <v>2391.36</v>
      </c>
      <c r="T349" s="69"/>
      <c r="U349" s="69"/>
      <c r="V349" s="69"/>
      <c r="W349" s="69"/>
      <c r="X349" s="69"/>
      <c r="Y349" s="69"/>
      <c r="Z349" s="69"/>
      <c r="AA349" s="69"/>
      <c r="AB349" s="69"/>
      <c r="AC349" s="69"/>
      <c r="AD349" s="69"/>
      <c r="AE349" s="69"/>
      <c r="AF349" s="69"/>
      <c r="AG349" s="69"/>
      <c r="AH349" s="69"/>
      <c r="AI349" s="69"/>
      <c r="AJ349" s="69"/>
    </row>
    <row r="350" spans="1:36" ht="26.7" customHeight="1">
      <c r="A350" s="70" t="s">
        <v>941</v>
      </c>
      <c r="B350" s="71" t="s">
        <v>942</v>
      </c>
      <c r="C350" s="71" t="s">
        <v>27</v>
      </c>
      <c r="D350" s="72" t="s">
        <v>943</v>
      </c>
      <c r="E350" s="55" t="s">
        <v>29</v>
      </c>
      <c r="F350" s="73">
        <v>2</v>
      </c>
      <c r="G350" s="73">
        <v>78.05</v>
      </c>
      <c r="H350" s="73">
        <f t="shared" si="81"/>
        <v>97.18</v>
      </c>
      <c r="I350" s="73">
        <f t="shared" si="82"/>
        <v>194.36</v>
      </c>
      <c r="J350" s="68">
        <f t="shared" si="83"/>
        <v>9.6561729728805891E-5</v>
      </c>
      <c r="K350" s="69"/>
      <c r="L350" s="69">
        <f t="shared" si="76"/>
        <v>19.13</v>
      </c>
      <c r="M350" s="69">
        <f t="shared" si="77"/>
        <v>38.26</v>
      </c>
      <c r="N350" s="69">
        <f t="shared" si="78"/>
        <v>156.1</v>
      </c>
      <c r="O350" s="69">
        <f t="shared" si="84"/>
        <v>194.36</v>
      </c>
      <c r="P350" s="19">
        <f t="shared" si="79"/>
        <v>0</v>
      </c>
      <c r="Q350" s="69"/>
      <c r="R350" s="69"/>
      <c r="S350" s="69">
        <f t="shared" si="80"/>
        <v>156.1</v>
      </c>
      <c r="T350" s="69"/>
      <c r="U350" s="69"/>
      <c r="V350" s="69"/>
      <c r="W350" s="69"/>
      <c r="X350" s="69"/>
      <c r="Y350" s="69"/>
      <c r="Z350" s="69"/>
      <c r="AA350" s="69"/>
      <c r="AB350" s="69"/>
      <c r="AC350" s="69"/>
      <c r="AD350" s="69"/>
      <c r="AE350" s="69"/>
      <c r="AF350" s="69"/>
      <c r="AG350" s="69"/>
      <c r="AH350" s="69"/>
      <c r="AI350" s="69"/>
      <c r="AJ350" s="69"/>
    </row>
    <row r="351" spans="1:36" ht="26.7" customHeight="1">
      <c r="A351" s="70" t="s">
        <v>944</v>
      </c>
      <c r="B351" s="71" t="s">
        <v>945</v>
      </c>
      <c r="C351" s="71" t="s">
        <v>27</v>
      </c>
      <c r="D351" s="72" t="s">
        <v>946</v>
      </c>
      <c r="E351" s="55" t="s">
        <v>29</v>
      </c>
      <c r="F351" s="73">
        <v>2</v>
      </c>
      <c r="G351" s="73">
        <v>82.03</v>
      </c>
      <c r="H351" s="73">
        <f t="shared" si="81"/>
        <v>102.14</v>
      </c>
      <c r="I351" s="73">
        <f t="shared" si="82"/>
        <v>204.28</v>
      </c>
      <c r="J351" s="68">
        <f t="shared" si="83"/>
        <v>1.0149017364169822E-4</v>
      </c>
      <c r="K351" s="69"/>
      <c r="L351" s="69">
        <f t="shared" si="76"/>
        <v>20.11</v>
      </c>
      <c r="M351" s="69">
        <f t="shared" si="77"/>
        <v>40.22</v>
      </c>
      <c r="N351" s="69">
        <f t="shared" si="78"/>
        <v>164.06</v>
      </c>
      <c r="O351" s="69">
        <f t="shared" si="84"/>
        <v>204.28</v>
      </c>
      <c r="P351" s="19">
        <f t="shared" si="79"/>
        <v>0</v>
      </c>
      <c r="Q351" s="69"/>
      <c r="R351" s="69"/>
      <c r="S351" s="69">
        <f t="shared" si="80"/>
        <v>164.06</v>
      </c>
      <c r="T351" s="69"/>
      <c r="U351" s="69"/>
      <c r="V351" s="69"/>
      <c r="W351" s="69"/>
      <c r="X351" s="69"/>
      <c r="Y351" s="69"/>
      <c r="Z351" s="69"/>
      <c r="AA351" s="69"/>
      <c r="AB351" s="69"/>
      <c r="AC351" s="69"/>
      <c r="AD351" s="69"/>
      <c r="AE351" s="69"/>
      <c r="AF351" s="69"/>
      <c r="AG351" s="69"/>
      <c r="AH351" s="69"/>
      <c r="AI351" s="69"/>
      <c r="AJ351" s="69"/>
    </row>
    <row r="352" spans="1:36" ht="38.700000000000003" customHeight="1">
      <c r="A352" s="70" t="s">
        <v>947</v>
      </c>
      <c r="B352" s="71" t="s">
        <v>948</v>
      </c>
      <c r="C352" s="71" t="s">
        <v>176</v>
      </c>
      <c r="D352" s="72" t="s">
        <v>949</v>
      </c>
      <c r="E352" s="55" t="s">
        <v>29</v>
      </c>
      <c r="F352" s="73">
        <v>2</v>
      </c>
      <c r="G352" s="73">
        <v>101.53</v>
      </c>
      <c r="H352" s="73">
        <f t="shared" si="81"/>
        <v>126.42</v>
      </c>
      <c r="I352" s="73">
        <f t="shared" si="82"/>
        <v>252.84</v>
      </c>
      <c r="J352" s="68">
        <f t="shared" si="83"/>
        <v>1.2561570150561473E-4</v>
      </c>
      <c r="K352" s="69"/>
      <c r="L352" s="69">
        <f t="shared" si="76"/>
        <v>24.89</v>
      </c>
      <c r="M352" s="69">
        <f t="shared" si="77"/>
        <v>49.78</v>
      </c>
      <c r="N352" s="69">
        <f t="shared" si="78"/>
        <v>203.06</v>
      </c>
      <c r="O352" s="69">
        <f t="shared" si="84"/>
        <v>252.84</v>
      </c>
      <c r="P352" s="19">
        <f t="shared" si="79"/>
        <v>0</v>
      </c>
      <c r="Q352" s="69"/>
      <c r="R352" s="69"/>
      <c r="S352" s="69">
        <f t="shared" si="80"/>
        <v>203.06</v>
      </c>
      <c r="T352" s="69"/>
      <c r="U352" s="69"/>
      <c r="V352" s="69"/>
      <c r="W352" s="69"/>
      <c r="X352" s="69"/>
      <c r="Y352" s="69"/>
      <c r="Z352" s="69"/>
      <c r="AA352" s="69"/>
      <c r="AB352" s="69"/>
      <c r="AC352" s="69"/>
      <c r="AD352" s="69"/>
      <c r="AE352" s="69"/>
      <c r="AF352" s="69"/>
      <c r="AG352" s="69"/>
      <c r="AH352" s="69"/>
      <c r="AI352" s="69"/>
      <c r="AJ352" s="69"/>
    </row>
    <row r="353" spans="1:36" ht="26.7" customHeight="1">
      <c r="A353" s="70" t="s">
        <v>950</v>
      </c>
      <c r="B353" s="71" t="s">
        <v>951</v>
      </c>
      <c r="C353" s="71" t="s">
        <v>176</v>
      </c>
      <c r="D353" s="72" t="s">
        <v>952</v>
      </c>
      <c r="E353" s="55" t="s">
        <v>29</v>
      </c>
      <c r="F353" s="73">
        <v>1</v>
      </c>
      <c r="G353" s="73">
        <v>274.79000000000002</v>
      </c>
      <c r="H353" s="73">
        <f t="shared" si="81"/>
        <v>342.16</v>
      </c>
      <c r="I353" s="73">
        <f t="shared" si="82"/>
        <v>342.16</v>
      </c>
      <c r="J353" s="68">
        <f t="shared" si="83"/>
        <v>1.6999156947935905E-4</v>
      </c>
      <c r="K353" s="69"/>
      <c r="L353" s="69">
        <f t="shared" si="76"/>
        <v>67.37</v>
      </c>
      <c r="M353" s="69">
        <f t="shared" si="77"/>
        <v>67.37</v>
      </c>
      <c r="N353" s="69">
        <f t="shared" si="78"/>
        <v>274.79000000000002</v>
      </c>
      <c r="O353" s="69">
        <f t="shared" si="84"/>
        <v>342.16</v>
      </c>
      <c r="P353" s="19">
        <f t="shared" si="79"/>
        <v>0</v>
      </c>
      <c r="Q353" s="69"/>
      <c r="R353" s="69"/>
      <c r="S353" s="69">
        <f t="shared" si="80"/>
        <v>274.79000000000002</v>
      </c>
      <c r="T353" s="69"/>
      <c r="U353" s="69"/>
      <c r="V353" s="69"/>
      <c r="W353" s="69"/>
      <c r="X353" s="69"/>
      <c r="Y353" s="69"/>
      <c r="Z353" s="69"/>
      <c r="AA353" s="69"/>
      <c r="AB353" s="69"/>
      <c r="AC353" s="69"/>
      <c r="AD353" s="69"/>
      <c r="AE353" s="69"/>
      <c r="AF353" s="69"/>
      <c r="AG353" s="69"/>
      <c r="AH353" s="69"/>
      <c r="AI353" s="69"/>
      <c r="AJ353" s="69"/>
    </row>
    <row r="354" spans="1:36" ht="26.7" customHeight="1">
      <c r="A354" s="70" t="s">
        <v>953</v>
      </c>
      <c r="B354" s="71" t="s">
        <v>954</v>
      </c>
      <c r="C354" s="71" t="s">
        <v>93</v>
      </c>
      <c r="D354" s="72" t="s">
        <v>955</v>
      </c>
      <c r="E354" s="55" t="s">
        <v>29</v>
      </c>
      <c r="F354" s="73">
        <v>14</v>
      </c>
      <c r="G354" s="73">
        <v>314.5</v>
      </c>
      <c r="H354" s="73">
        <f t="shared" si="81"/>
        <v>391.61</v>
      </c>
      <c r="I354" s="73">
        <f t="shared" si="82"/>
        <v>5482.54</v>
      </c>
      <c r="J354" s="68">
        <f t="shared" si="83"/>
        <v>2.7238297268335431E-3</v>
      </c>
      <c r="K354" s="69"/>
      <c r="L354" s="69">
        <f t="shared" si="76"/>
        <v>77.11</v>
      </c>
      <c r="M354" s="69">
        <f t="shared" si="77"/>
        <v>1079.54</v>
      </c>
      <c r="N354" s="69">
        <f t="shared" si="78"/>
        <v>4403</v>
      </c>
      <c r="O354" s="69">
        <f t="shared" si="84"/>
        <v>5482.54</v>
      </c>
      <c r="P354" s="19">
        <f t="shared" si="79"/>
        <v>0</v>
      </c>
      <c r="Q354" s="69"/>
      <c r="R354" s="69"/>
      <c r="S354" s="69">
        <f t="shared" si="80"/>
        <v>4403</v>
      </c>
      <c r="T354" s="69"/>
      <c r="U354" s="69"/>
      <c r="V354" s="69"/>
      <c r="W354" s="69"/>
      <c r="X354" s="69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69"/>
      <c r="AJ354" s="69"/>
    </row>
    <row r="355" spans="1:36" ht="38.700000000000003" customHeight="1">
      <c r="A355" s="70" t="s">
        <v>956</v>
      </c>
      <c r="B355" s="71" t="s">
        <v>957</v>
      </c>
      <c r="C355" s="71" t="s">
        <v>253</v>
      </c>
      <c r="D355" s="72" t="s">
        <v>958</v>
      </c>
      <c r="E355" s="55" t="s">
        <v>29</v>
      </c>
      <c r="F355" s="73">
        <v>4</v>
      </c>
      <c r="G355" s="73">
        <v>640.82000000000005</v>
      </c>
      <c r="H355" s="73">
        <f t="shared" si="81"/>
        <v>797.94</v>
      </c>
      <c r="I355" s="73">
        <f t="shared" si="82"/>
        <v>3191.76</v>
      </c>
      <c r="J355" s="68">
        <f t="shared" si="83"/>
        <v>1.5857268289731091E-3</v>
      </c>
      <c r="K355" s="69"/>
      <c r="L355" s="69">
        <f t="shared" si="76"/>
        <v>157.12</v>
      </c>
      <c r="M355" s="69">
        <f t="shared" si="77"/>
        <v>628.48</v>
      </c>
      <c r="N355" s="69">
        <f t="shared" si="78"/>
        <v>2563.2800000000002</v>
      </c>
      <c r="O355" s="69">
        <f t="shared" si="84"/>
        <v>3191.76</v>
      </c>
      <c r="P355" s="19">
        <f t="shared" si="79"/>
        <v>0</v>
      </c>
      <c r="Q355" s="69"/>
      <c r="R355" s="69"/>
      <c r="S355" s="69">
        <f t="shared" si="80"/>
        <v>2563.2800000000002</v>
      </c>
      <c r="T355" s="69"/>
      <c r="U355" s="69"/>
      <c r="V355" s="69"/>
      <c r="W355" s="69"/>
      <c r="X355" s="69"/>
      <c r="Y355" s="69"/>
      <c r="Z355" s="69"/>
      <c r="AA355" s="69"/>
      <c r="AB355" s="69"/>
      <c r="AC355" s="69"/>
      <c r="AD355" s="69"/>
      <c r="AE355" s="69"/>
      <c r="AF355" s="69"/>
      <c r="AG355" s="69"/>
      <c r="AH355" s="69"/>
      <c r="AI355" s="69"/>
      <c r="AJ355" s="69"/>
    </row>
    <row r="356" spans="1:36" ht="15.15" customHeight="1">
      <c r="A356" s="70" t="s">
        <v>959</v>
      </c>
      <c r="B356" s="71" t="s">
        <v>960</v>
      </c>
      <c r="C356" s="71" t="s">
        <v>93</v>
      </c>
      <c r="D356" s="72" t="s">
        <v>961</v>
      </c>
      <c r="E356" s="55" t="s">
        <v>29</v>
      </c>
      <c r="F356" s="73">
        <v>1</v>
      </c>
      <c r="G356" s="73">
        <v>419.08</v>
      </c>
      <c r="H356" s="73">
        <f t="shared" si="81"/>
        <v>521.83000000000004</v>
      </c>
      <c r="I356" s="73">
        <f t="shared" si="82"/>
        <v>521.83000000000004</v>
      </c>
      <c r="J356" s="68">
        <f t="shared" si="83"/>
        <v>2.592550289379645E-4</v>
      </c>
      <c r="K356" s="69"/>
      <c r="L356" s="69">
        <f t="shared" si="76"/>
        <v>102.75</v>
      </c>
      <c r="M356" s="69">
        <f t="shared" si="77"/>
        <v>102.75</v>
      </c>
      <c r="N356" s="69">
        <f t="shared" si="78"/>
        <v>419.08</v>
      </c>
      <c r="O356" s="69">
        <f t="shared" si="84"/>
        <v>521.83000000000004</v>
      </c>
      <c r="P356" s="19">
        <f t="shared" si="79"/>
        <v>0</v>
      </c>
      <c r="Q356" s="69"/>
      <c r="R356" s="69"/>
      <c r="S356" s="69">
        <f t="shared" si="80"/>
        <v>419.08</v>
      </c>
      <c r="T356" s="69"/>
      <c r="U356" s="69"/>
      <c r="V356" s="69"/>
      <c r="W356" s="69"/>
      <c r="X356" s="69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69"/>
      <c r="AJ356" s="69"/>
    </row>
    <row r="357" spans="1:36" ht="15.15" customHeight="1">
      <c r="A357" s="70" t="s">
        <v>962</v>
      </c>
      <c r="B357" s="71" t="s">
        <v>963</v>
      </c>
      <c r="C357" s="71" t="s">
        <v>176</v>
      </c>
      <c r="D357" s="72" t="s">
        <v>964</v>
      </c>
      <c r="E357" s="55" t="s">
        <v>29</v>
      </c>
      <c r="F357" s="73">
        <v>2</v>
      </c>
      <c r="G357" s="73">
        <v>325.33999999999997</v>
      </c>
      <c r="H357" s="73">
        <f t="shared" si="81"/>
        <v>405.1</v>
      </c>
      <c r="I357" s="73">
        <f t="shared" si="82"/>
        <v>810.2</v>
      </c>
      <c r="J357" s="68">
        <f t="shared" si="83"/>
        <v>4.0252270748239623E-4</v>
      </c>
      <c r="K357" s="69"/>
      <c r="L357" s="69">
        <f t="shared" si="76"/>
        <v>79.760000000000005</v>
      </c>
      <c r="M357" s="69">
        <f t="shared" si="77"/>
        <v>159.52000000000001</v>
      </c>
      <c r="N357" s="69">
        <f t="shared" si="78"/>
        <v>650.67999999999995</v>
      </c>
      <c r="O357" s="69">
        <f t="shared" si="84"/>
        <v>810.2</v>
      </c>
      <c r="P357" s="19">
        <f t="shared" si="79"/>
        <v>0</v>
      </c>
      <c r="Q357" s="69"/>
      <c r="R357" s="69"/>
      <c r="S357" s="69">
        <f t="shared" si="80"/>
        <v>650.67999999999995</v>
      </c>
      <c r="T357" s="69"/>
      <c r="U357" s="69"/>
      <c r="V357" s="69"/>
      <c r="W357" s="69"/>
      <c r="X357" s="69"/>
      <c r="Y357" s="69"/>
      <c r="Z357" s="69"/>
      <c r="AA357" s="69"/>
      <c r="AB357" s="69"/>
      <c r="AC357" s="69"/>
      <c r="AD357" s="69"/>
      <c r="AE357" s="69"/>
      <c r="AF357" s="69"/>
      <c r="AG357" s="69"/>
      <c r="AH357" s="69"/>
      <c r="AI357" s="69"/>
      <c r="AJ357" s="69"/>
    </row>
    <row r="358" spans="1:36" ht="15.15" customHeight="1">
      <c r="A358" s="70" t="s">
        <v>965</v>
      </c>
      <c r="B358" s="71" t="s">
        <v>966</v>
      </c>
      <c r="C358" s="71" t="s">
        <v>93</v>
      </c>
      <c r="D358" s="72" t="s">
        <v>967</v>
      </c>
      <c r="E358" s="55" t="s">
        <v>29</v>
      </c>
      <c r="F358" s="73">
        <v>3</v>
      </c>
      <c r="G358" s="73">
        <v>11.49</v>
      </c>
      <c r="H358" s="73">
        <f t="shared" si="81"/>
        <v>14.3</v>
      </c>
      <c r="I358" s="73">
        <f t="shared" si="82"/>
        <v>42.9</v>
      </c>
      <c r="J358" s="68">
        <f t="shared" si="83"/>
        <v>2.1313532647488024E-5</v>
      </c>
      <c r="K358" s="69"/>
      <c r="L358" s="69">
        <f t="shared" si="76"/>
        <v>2.81</v>
      </c>
      <c r="M358" s="69">
        <f t="shared" si="77"/>
        <v>8.43</v>
      </c>
      <c r="N358" s="69">
        <f t="shared" si="78"/>
        <v>34.47</v>
      </c>
      <c r="O358" s="69">
        <f t="shared" si="84"/>
        <v>42.9</v>
      </c>
      <c r="P358" s="19">
        <f t="shared" si="79"/>
        <v>0</v>
      </c>
      <c r="Q358" s="69"/>
      <c r="R358" s="69"/>
      <c r="S358" s="69">
        <f t="shared" si="80"/>
        <v>34.47</v>
      </c>
      <c r="T358" s="69"/>
      <c r="U358" s="69"/>
      <c r="V358" s="69"/>
      <c r="W358" s="69"/>
      <c r="X358" s="69"/>
      <c r="Y358" s="69"/>
      <c r="Z358" s="69"/>
      <c r="AA358" s="69"/>
      <c r="AB358" s="69"/>
      <c r="AC358" s="69"/>
      <c r="AD358" s="69"/>
      <c r="AE358" s="69"/>
      <c r="AF358" s="69"/>
      <c r="AG358" s="69"/>
      <c r="AH358" s="69"/>
      <c r="AI358" s="69"/>
      <c r="AJ358" s="69"/>
    </row>
    <row r="359" spans="1:36" ht="26.7" customHeight="1">
      <c r="A359" s="70" t="s">
        <v>968</v>
      </c>
      <c r="B359" s="71" t="s">
        <v>969</v>
      </c>
      <c r="C359" s="71" t="s">
        <v>93</v>
      </c>
      <c r="D359" s="72" t="s">
        <v>970</v>
      </c>
      <c r="E359" s="55" t="s">
        <v>29</v>
      </c>
      <c r="F359" s="73">
        <v>1</v>
      </c>
      <c r="G359" s="73">
        <v>44.85</v>
      </c>
      <c r="H359" s="73">
        <f t="shared" si="81"/>
        <v>55.84</v>
      </c>
      <c r="I359" s="73">
        <f t="shared" si="82"/>
        <v>55.84</v>
      </c>
      <c r="J359" s="68">
        <f t="shared" si="83"/>
        <v>2.7742369767732665E-5</v>
      </c>
      <c r="K359" s="69"/>
      <c r="L359" s="69">
        <f t="shared" si="76"/>
        <v>10.99</v>
      </c>
      <c r="M359" s="69">
        <f t="shared" si="77"/>
        <v>10.99</v>
      </c>
      <c r="N359" s="69">
        <f t="shared" si="78"/>
        <v>44.85</v>
      </c>
      <c r="O359" s="69">
        <f t="shared" si="84"/>
        <v>55.84</v>
      </c>
      <c r="P359" s="19">
        <f t="shared" si="79"/>
        <v>0</v>
      </c>
      <c r="Q359" s="69"/>
      <c r="R359" s="69"/>
      <c r="S359" s="69">
        <f t="shared" si="80"/>
        <v>44.85</v>
      </c>
      <c r="T359" s="69"/>
      <c r="U359" s="69"/>
      <c r="V359" s="69"/>
      <c r="W359" s="69"/>
      <c r="X359" s="69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</row>
    <row r="360" spans="1:36" ht="26.7" customHeight="1">
      <c r="A360" s="70" t="s">
        <v>971</v>
      </c>
      <c r="B360" s="71" t="s">
        <v>972</v>
      </c>
      <c r="C360" s="71" t="s">
        <v>93</v>
      </c>
      <c r="D360" s="72" t="s">
        <v>973</v>
      </c>
      <c r="E360" s="55" t="s">
        <v>46</v>
      </c>
      <c r="F360" s="73">
        <v>29.4</v>
      </c>
      <c r="G360" s="73">
        <v>44.15</v>
      </c>
      <c r="H360" s="73">
        <f t="shared" si="81"/>
        <v>54.97</v>
      </c>
      <c r="I360" s="73">
        <f t="shared" si="82"/>
        <v>1616.11</v>
      </c>
      <c r="J360" s="68">
        <f t="shared" si="83"/>
        <v>8.0291406170004357E-4</v>
      </c>
      <c r="K360" s="69"/>
      <c r="L360" s="69">
        <f t="shared" si="76"/>
        <v>10.82</v>
      </c>
      <c r="M360" s="69">
        <f t="shared" si="77"/>
        <v>318.108</v>
      </c>
      <c r="N360" s="69">
        <f t="shared" si="78"/>
        <v>1298.01</v>
      </c>
      <c r="O360" s="69">
        <f t="shared" si="84"/>
        <v>1616.11</v>
      </c>
      <c r="P360" s="19">
        <f t="shared" si="79"/>
        <v>0</v>
      </c>
      <c r="Q360" s="69"/>
      <c r="R360" s="69"/>
      <c r="S360" s="69">
        <f t="shared" si="80"/>
        <v>1298.01</v>
      </c>
      <c r="T360" s="69"/>
      <c r="U360" s="69"/>
      <c r="V360" s="69"/>
      <c r="W360" s="69"/>
      <c r="X360" s="69"/>
      <c r="Y360" s="69"/>
      <c r="Z360" s="69"/>
      <c r="AA360" s="69"/>
      <c r="AB360" s="69"/>
      <c r="AC360" s="69"/>
      <c r="AD360" s="69"/>
      <c r="AE360" s="69"/>
      <c r="AF360" s="69"/>
      <c r="AG360" s="69"/>
      <c r="AH360" s="69"/>
      <c r="AI360" s="69"/>
      <c r="AJ360" s="69"/>
    </row>
    <row r="361" spans="1:36" ht="26.7" customHeight="1">
      <c r="A361" s="70" t="s">
        <v>974</v>
      </c>
      <c r="B361" s="71" t="s">
        <v>975</v>
      </c>
      <c r="C361" s="71" t="s">
        <v>176</v>
      </c>
      <c r="D361" s="72" t="s">
        <v>976</v>
      </c>
      <c r="E361" s="55" t="s">
        <v>29</v>
      </c>
      <c r="F361" s="73">
        <v>22</v>
      </c>
      <c r="G361" s="73">
        <v>14.36</v>
      </c>
      <c r="H361" s="73">
        <f t="shared" si="81"/>
        <v>17.88</v>
      </c>
      <c r="I361" s="73">
        <f t="shared" si="82"/>
        <v>393.36</v>
      </c>
      <c r="J361" s="68">
        <f t="shared" si="83"/>
        <v>1.9542869935235173E-4</v>
      </c>
      <c r="K361" s="69"/>
      <c r="L361" s="69">
        <f t="shared" si="76"/>
        <v>3.52</v>
      </c>
      <c r="M361" s="69">
        <f t="shared" si="77"/>
        <v>77.44</v>
      </c>
      <c r="N361" s="69">
        <f t="shared" si="78"/>
        <v>315.91999999999996</v>
      </c>
      <c r="O361" s="69">
        <f t="shared" si="84"/>
        <v>393.36</v>
      </c>
      <c r="P361" s="19">
        <f t="shared" si="79"/>
        <v>0</v>
      </c>
      <c r="Q361" s="69"/>
      <c r="R361" s="69"/>
      <c r="S361" s="69">
        <f t="shared" si="80"/>
        <v>315.91999999999996</v>
      </c>
      <c r="T361" s="69"/>
      <c r="U361" s="69"/>
      <c r="V361" s="69"/>
      <c r="W361" s="69"/>
      <c r="X361" s="69"/>
      <c r="Y361" s="69"/>
      <c r="Z361" s="69"/>
      <c r="AA361" s="69"/>
      <c r="AB361" s="69"/>
      <c r="AC361" s="69"/>
      <c r="AD361" s="69"/>
      <c r="AE361" s="69"/>
      <c r="AF361" s="69"/>
      <c r="AG361" s="69"/>
      <c r="AH361" s="69"/>
      <c r="AI361" s="69"/>
      <c r="AJ361" s="69"/>
    </row>
    <row r="362" spans="1:36" ht="26.7" customHeight="1">
      <c r="A362" s="70" t="s">
        <v>977</v>
      </c>
      <c r="B362" s="71" t="s">
        <v>978</v>
      </c>
      <c r="C362" s="71" t="s">
        <v>176</v>
      </c>
      <c r="D362" s="72" t="s">
        <v>979</v>
      </c>
      <c r="E362" s="55" t="s">
        <v>29</v>
      </c>
      <c r="F362" s="73">
        <v>26</v>
      </c>
      <c r="G362" s="73">
        <v>5.0599999999999996</v>
      </c>
      <c r="H362" s="73">
        <f t="shared" si="81"/>
        <v>6.3</v>
      </c>
      <c r="I362" s="73">
        <f t="shared" si="82"/>
        <v>163.80000000000001</v>
      </c>
      <c r="J362" s="68">
        <f t="shared" si="83"/>
        <v>8.137894283586337E-5</v>
      </c>
      <c r="K362" s="69"/>
      <c r="L362" s="69">
        <f t="shared" si="76"/>
        <v>1.24</v>
      </c>
      <c r="M362" s="69">
        <f t="shared" si="77"/>
        <v>32.24</v>
      </c>
      <c r="N362" s="69">
        <f t="shared" si="78"/>
        <v>131.56</v>
      </c>
      <c r="O362" s="69">
        <f t="shared" si="84"/>
        <v>163.80000000000001</v>
      </c>
      <c r="P362" s="19">
        <f t="shared" si="79"/>
        <v>0</v>
      </c>
      <c r="Q362" s="69"/>
      <c r="R362" s="69"/>
      <c r="S362" s="69">
        <f t="shared" si="80"/>
        <v>131.56</v>
      </c>
      <c r="T362" s="69"/>
      <c r="U362" s="69"/>
      <c r="V362" s="69"/>
      <c r="W362" s="69"/>
      <c r="X362" s="69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69"/>
      <c r="AJ362" s="69"/>
    </row>
    <row r="363" spans="1:36" ht="15.15" customHeight="1">
      <c r="A363" s="70" t="s">
        <v>980</v>
      </c>
      <c r="B363" s="71" t="s">
        <v>981</v>
      </c>
      <c r="C363" s="71" t="s">
        <v>93</v>
      </c>
      <c r="D363" s="72" t="s">
        <v>982</v>
      </c>
      <c r="E363" s="55" t="s">
        <v>29</v>
      </c>
      <c r="F363" s="73">
        <v>1</v>
      </c>
      <c r="G363" s="73">
        <v>17.649999999999999</v>
      </c>
      <c r="H363" s="73">
        <f t="shared" si="81"/>
        <v>21.97</v>
      </c>
      <c r="I363" s="73">
        <f t="shared" si="82"/>
        <v>21.97</v>
      </c>
      <c r="J363" s="68">
        <f t="shared" si="83"/>
        <v>1.0915112174016594E-5</v>
      </c>
      <c r="K363" s="69"/>
      <c r="L363" s="69">
        <f t="shared" si="76"/>
        <v>4.32</v>
      </c>
      <c r="M363" s="69">
        <f t="shared" si="77"/>
        <v>4.32</v>
      </c>
      <c r="N363" s="69">
        <f t="shared" si="78"/>
        <v>17.649999999999999</v>
      </c>
      <c r="O363" s="69">
        <f t="shared" si="84"/>
        <v>21.97</v>
      </c>
      <c r="P363" s="19">
        <f t="shared" si="79"/>
        <v>0</v>
      </c>
      <c r="Q363" s="69"/>
      <c r="R363" s="69"/>
      <c r="S363" s="69">
        <f t="shared" si="80"/>
        <v>17.649999999999999</v>
      </c>
      <c r="T363" s="69"/>
      <c r="U363" s="69"/>
      <c r="V363" s="69"/>
      <c r="W363" s="69"/>
      <c r="X363" s="69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69"/>
      <c r="AJ363" s="69"/>
    </row>
    <row r="364" spans="1:36" ht="38.700000000000003" customHeight="1">
      <c r="A364" s="70" t="s">
        <v>983</v>
      </c>
      <c r="B364" s="71" t="s">
        <v>984</v>
      </c>
      <c r="C364" s="71" t="s">
        <v>27</v>
      </c>
      <c r="D364" s="72" t="s">
        <v>985</v>
      </c>
      <c r="E364" s="55" t="s">
        <v>46</v>
      </c>
      <c r="F364" s="73">
        <v>113.6</v>
      </c>
      <c r="G364" s="73">
        <v>24.88</v>
      </c>
      <c r="H364" s="73">
        <f t="shared" si="81"/>
        <v>30.98</v>
      </c>
      <c r="I364" s="73">
        <f t="shared" si="82"/>
        <v>3519.32</v>
      </c>
      <c r="J364" s="68">
        <f t="shared" si="83"/>
        <v>1.7484648418871227E-3</v>
      </c>
      <c r="K364" s="69"/>
      <c r="L364" s="69">
        <f t="shared" si="76"/>
        <v>6.1</v>
      </c>
      <c r="M364" s="69">
        <f t="shared" si="77"/>
        <v>692.95999999999992</v>
      </c>
      <c r="N364" s="69">
        <f t="shared" si="78"/>
        <v>2826.3679999999999</v>
      </c>
      <c r="O364" s="69">
        <f t="shared" si="84"/>
        <v>3519.32</v>
      </c>
      <c r="P364" s="19">
        <f t="shared" si="79"/>
        <v>0</v>
      </c>
      <c r="Q364" s="69"/>
      <c r="R364" s="69"/>
      <c r="S364" s="69">
        <f t="shared" si="80"/>
        <v>2826.3679999999999</v>
      </c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</row>
    <row r="365" spans="1:36" ht="50.7" customHeight="1">
      <c r="A365" s="70" t="s">
        <v>986</v>
      </c>
      <c r="B365" s="71" t="s">
        <v>987</v>
      </c>
      <c r="C365" s="71" t="s">
        <v>27</v>
      </c>
      <c r="D365" s="72" t="s">
        <v>988</v>
      </c>
      <c r="E365" s="55" t="s">
        <v>46</v>
      </c>
      <c r="F365" s="73">
        <v>1099.5999999999999</v>
      </c>
      <c r="G365" s="73">
        <v>19.52</v>
      </c>
      <c r="H365" s="73">
        <f t="shared" si="81"/>
        <v>24.3</v>
      </c>
      <c r="I365" s="73">
        <f t="shared" si="82"/>
        <v>26720.28</v>
      </c>
      <c r="J365" s="68">
        <f t="shared" si="83"/>
        <v>1.3275141261772058E-2</v>
      </c>
      <c r="K365" s="69"/>
      <c r="L365" s="69">
        <f t="shared" si="76"/>
        <v>4.78</v>
      </c>
      <c r="M365" s="69">
        <f t="shared" si="77"/>
        <v>5256.0879999999997</v>
      </c>
      <c r="N365" s="69">
        <f t="shared" si="78"/>
        <v>21464.191999999999</v>
      </c>
      <c r="O365" s="69">
        <f t="shared" si="84"/>
        <v>26720.28</v>
      </c>
      <c r="P365" s="19">
        <f t="shared" si="79"/>
        <v>0</v>
      </c>
      <c r="Q365" s="69"/>
      <c r="R365" s="69"/>
      <c r="S365" s="69">
        <f t="shared" si="80"/>
        <v>21464.191999999999</v>
      </c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</row>
    <row r="366" spans="1:36" ht="38.700000000000003" customHeight="1">
      <c r="A366" s="70" t="s">
        <v>989</v>
      </c>
      <c r="B366" s="71" t="s">
        <v>990</v>
      </c>
      <c r="C366" s="71" t="s">
        <v>27</v>
      </c>
      <c r="D366" s="72" t="s">
        <v>991</v>
      </c>
      <c r="E366" s="55" t="s">
        <v>46</v>
      </c>
      <c r="F366" s="73">
        <v>42.9</v>
      </c>
      <c r="G366" s="73">
        <v>20.12</v>
      </c>
      <c r="H366" s="73">
        <f t="shared" si="81"/>
        <v>25.05</v>
      </c>
      <c r="I366" s="73">
        <f t="shared" si="82"/>
        <v>1074.6400000000001</v>
      </c>
      <c r="J366" s="68">
        <f t="shared" si="83"/>
        <v>5.3390150872486089E-4</v>
      </c>
      <c r="K366" s="69"/>
      <c r="L366" s="69">
        <f t="shared" si="76"/>
        <v>4.93</v>
      </c>
      <c r="M366" s="69">
        <f t="shared" si="77"/>
        <v>211.49699999999999</v>
      </c>
      <c r="N366" s="69">
        <f t="shared" si="78"/>
        <v>863.14800000000002</v>
      </c>
      <c r="O366" s="69">
        <f t="shared" si="84"/>
        <v>1074.6400000000001</v>
      </c>
      <c r="P366" s="19">
        <f t="shared" si="79"/>
        <v>0</v>
      </c>
      <c r="Q366" s="69"/>
      <c r="R366" s="69"/>
      <c r="S366" s="69">
        <f t="shared" si="80"/>
        <v>863.14800000000002</v>
      </c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</row>
    <row r="367" spans="1:36" ht="38.700000000000003" customHeight="1">
      <c r="A367" s="70" t="s">
        <v>992</v>
      </c>
      <c r="B367" s="71" t="s">
        <v>993</v>
      </c>
      <c r="C367" s="71" t="s">
        <v>27</v>
      </c>
      <c r="D367" s="72" t="s">
        <v>994</v>
      </c>
      <c r="E367" s="55" t="s">
        <v>46</v>
      </c>
      <c r="F367" s="73">
        <v>133.19999999999999</v>
      </c>
      <c r="G367" s="73">
        <v>20.48</v>
      </c>
      <c r="H367" s="73">
        <f t="shared" si="81"/>
        <v>25.5</v>
      </c>
      <c r="I367" s="73">
        <f t="shared" si="82"/>
        <v>3396.6</v>
      </c>
      <c r="J367" s="68">
        <f t="shared" si="83"/>
        <v>1.6874952212227931E-3</v>
      </c>
      <c r="K367" s="69"/>
      <c r="L367" s="69">
        <f t="shared" si="76"/>
        <v>5.0199999999999996</v>
      </c>
      <c r="M367" s="69">
        <f t="shared" si="77"/>
        <v>668.66399999999987</v>
      </c>
      <c r="N367" s="69">
        <f t="shared" si="78"/>
        <v>2727.9359999999997</v>
      </c>
      <c r="O367" s="69">
        <f t="shared" si="84"/>
        <v>3396.6</v>
      </c>
      <c r="P367" s="19">
        <f t="shared" si="79"/>
        <v>0</v>
      </c>
      <c r="Q367" s="69"/>
      <c r="R367" s="69"/>
      <c r="S367" s="69">
        <f t="shared" si="80"/>
        <v>2727.9359999999997</v>
      </c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</row>
    <row r="368" spans="1:36" ht="38.700000000000003" customHeight="1">
      <c r="A368" s="70" t="s">
        <v>995</v>
      </c>
      <c r="B368" s="71" t="s">
        <v>996</v>
      </c>
      <c r="C368" s="71" t="s">
        <v>27</v>
      </c>
      <c r="D368" s="72" t="s">
        <v>997</v>
      </c>
      <c r="E368" s="55" t="s">
        <v>46</v>
      </c>
      <c r="F368" s="73">
        <v>41.4</v>
      </c>
      <c r="G368" s="73">
        <v>30.04</v>
      </c>
      <c r="H368" s="73">
        <f t="shared" si="81"/>
        <v>37.4</v>
      </c>
      <c r="I368" s="73">
        <f t="shared" si="82"/>
        <v>1548.36</v>
      </c>
      <c r="J368" s="68">
        <f t="shared" si="83"/>
        <v>7.692545783231831E-4</v>
      </c>
      <c r="K368" s="69"/>
      <c r="L368" s="69">
        <f t="shared" si="76"/>
        <v>7.36</v>
      </c>
      <c r="M368" s="69">
        <f t="shared" si="77"/>
        <v>304.70400000000001</v>
      </c>
      <c r="N368" s="69">
        <f t="shared" si="78"/>
        <v>1243.6559999999999</v>
      </c>
      <c r="O368" s="69">
        <f t="shared" si="84"/>
        <v>1548.36</v>
      </c>
      <c r="P368" s="19">
        <f t="shared" si="79"/>
        <v>0</v>
      </c>
      <c r="Q368" s="69"/>
      <c r="R368" s="69"/>
      <c r="S368" s="69">
        <f t="shared" si="80"/>
        <v>1243.6559999999999</v>
      </c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</row>
    <row r="369" spans="1:36" ht="26.7" customHeight="1">
      <c r="A369" s="70" t="s">
        <v>998</v>
      </c>
      <c r="B369" s="71" t="s">
        <v>999</v>
      </c>
      <c r="C369" s="71" t="s">
        <v>253</v>
      </c>
      <c r="D369" s="72" t="s">
        <v>1000</v>
      </c>
      <c r="E369" s="55" t="s">
        <v>46</v>
      </c>
      <c r="F369" s="73">
        <v>1</v>
      </c>
      <c r="G369" s="73">
        <v>71.47</v>
      </c>
      <c r="H369" s="73">
        <f t="shared" si="81"/>
        <v>88.99</v>
      </c>
      <c r="I369" s="73">
        <f t="shared" si="82"/>
        <v>88.99</v>
      </c>
      <c r="J369" s="68">
        <f t="shared" si="83"/>
        <v>4.4211917722609773E-5</v>
      </c>
      <c r="K369" s="69"/>
      <c r="L369" s="69">
        <f t="shared" si="76"/>
        <v>17.52</v>
      </c>
      <c r="M369" s="69">
        <f t="shared" si="77"/>
        <v>17.52</v>
      </c>
      <c r="N369" s="69">
        <f t="shared" si="78"/>
        <v>71.47</v>
      </c>
      <c r="O369" s="69">
        <f t="shared" si="84"/>
        <v>88.99</v>
      </c>
      <c r="P369" s="19">
        <f t="shared" si="79"/>
        <v>0</v>
      </c>
      <c r="Q369" s="69"/>
      <c r="R369" s="69"/>
      <c r="S369" s="69">
        <f t="shared" si="80"/>
        <v>71.47</v>
      </c>
      <c r="T369" s="69"/>
      <c r="U369" s="69"/>
      <c r="V369" s="69"/>
      <c r="W369" s="69"/>
      <c r="X369" s="69"/>
      <c r="Y369" s="69"/>
      <c r="Z369" s="69"/>
      <c r="AA369" s="69"/>
      <c r="AB369" s="69"/>
      <c r="AC369" s="69"/>
      <c r="AD369" s="69"/>
      <c r="AE369" s="69"/>
      <c r="AF369" s="69"/>
      <c r="AG369" s="69"/>
      <c r="AH369" s="69"/>
      <c r="AI369" s="69"/>
      <c r="AJ369" s="69"/>
    </row>
    <row r="370" spans="1:36" ht="50.7" customHeight="1">
      <c r="A370" s="70" t="s">
        <v>1001</v>
      </c>
      <c r="B370" s="71" t="s">
        <v>792</v>
      </c>
      <c r="C370" s="71" t="s">
        <v>253</v>
      </c>
      <c r="D370" s="72" t="s">
        <v>793</v>
      </c>
      <c r="E370" s="55" t="s">
        <v>29</v>
      </c>
      <c r="F370" s="73">
        <v>29</v>
      </c>
      <c r="G370" s="73">
        <v>242.44</v>
      </c>
      <c r="H370" s="73">
        <f t="shared" ref="H370:H401" si="85">TRUNC(G370+(G370*$I$4),2)</f>
        <v>301.88</v>
      </c>
      <c r="I370" s="73">
        <f t="shared" ref="I370:I401" si="86">TRUNC(H370*F370,2)</f>
        <v>8754.52</v>
      </c>
      <c r="J370" s="68">
        <f t="shared" ref="J370:J401" si="87">I370/$I$447</f>
        <v>4.3494113714006265E-3</v>
      </c>
      <c r="K370" s="69"/>
      <c r="L370" s="69">
        <f t="shared" si="76"/>
        <v>59.44</v>
      </c>
      <c r="M370" s="69">
        <f t="shared" si="77"/>
        <v>1723.76</v>
      </c>
      <c r="N370" s="69">
        <f t="shared" si="78"/>
        <v>7030.76</v>
      </c>
      <c r="O370" s="69">
        <f t="shared" si="84"/>
        <v>8754.52</v>
      </c>
      <c r="P370" s="19">
        <f t="shared" si="79"/>
        <v>0</v>
      </c>
      <c r="Q370" s="69"/>
      <c r="R370" s="69"/>
      <c r="S370" s="69">
        <f t="shared" si="80"/>
        <v>7030.76</v>
      </c>
      <c r="T370" s="69"/>
      <c r="U370" s="69"/>
      <c r="V370" s="69"/>
      <c r="W370" s="69"/>
      <c r="X370" s="69"/>
      <c r="Y370" s="69"/>
      <c r="Z370" s="69"/>
      <c r="AA370" s="69"/>
      <c r="AB370" s="69"/>
      <c r="AC370" s="69"/>
      <c r="AD370" s="69"/>
      <c r="AE370" s="69"/>
      <c r="AF370" s="69"/>
      <c r="AG370" s="69"/>
      <c r="AH370" s="69"/>
      <c r="AI370" s="69"/>
      <c r="AJ370" s="69"/>
    </row>
    <row r="371" spans="1:36" ht="26.7" customHeight="1">
      <c r="A371" s="70" t="s">
        <v>1002</v>
      </c>
      <c r="B371" s="71" t="s">
        <v>1003</v>
      </c>
      <c r="C371" s="71" t="s">
        <v>176</v>
      </c>
      <c r="D371" s="72" t="s">
        <v>1004</v>
      </c>
      <c r="E371" s="55" t="s">
        <v>29</v>
      </c>
      <c r="F371" s="73">
        <v>92</v>
      </c>
      <c r="G371" s="73">
        <v>12.52</v>
      </c>
      <c r="H371" s="73">
        <f t="shared" si="85"/>
        <v>15.58</v>
      </c>
      <c r="I371" s="73">
        <f t="shared" si="86"/>
        <v>1433.36</v>
      </c>
      <c r="J371" s="68">
        <f t="shared" si="87"/>
        <v>7.1212039989751593E-4</v>
      </c>
      <c r="K371" s="69"/>
      <c r="L371" s="69">
        <f t="shared" si="76"/>
        <v>3.06</v>
      </c>
      <c r="M371" s="69">
        <f t="shared" si="77"/>
        <v>281.52</v>
      </c>
      <c r="N371" s="69">
        <f t="shared" si="78"/>
        <v>1151.8399999999999</v>
      </c>
      <c r="O371" s="69">
        <f t="shared" si="84"/>
        <v>1433.36</v>
      </c>
      <c r="P371" s="19">
        <f t="shared" si="79"/>
        <v>0</v>
      </c>
      <c r="Q371" s="69"/>
      <c r="R371" s="69"/>
      <c r="S371" s="69">
        <f t="shared" si="80"/>
        <v>1151.8399999999999</v>
      </c>
      <c r="T371" s="69"/>
      <c r="U371" s="69"/>
      <c r="V371" s="69"/>
      <c r="W371" s="69"/>
      <c r="X371" s="69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69"/>
      <c r="AJ371" s="69"/>
    </row>
    <row r="372" spans="1:36" ht="26.7" customHeight="1">
      <c r="A372" s="70" t="s">
        <v>1005</v>
      </c>
      <c r="B372" s="71" t="s">
        <v>1006</v>
      </c>
      <c r="C372" s="71" t="s">
        <v>27</v>
      </c>
      <c r="D372" s="72" t="s">
        <v>1007</v>
      </c>
      <c r="E372" s="55" t="s">
        <v>29</v>
      </c>
      <c r="F372" s="73">
        <v>2</v>
      </c>
      <c r="G372" s="73">
        <v>41.96</v>
      </c>
      <c r="H372" s="73">
        <f t="shared" si="85"/>
        <v>52.24</v>
      </c>
      <c r="I372" s="73">
        <f t="shared" si="86"/>
        <v>104.48</v>
      </c>
      <c r="J372" s="68">
        <f t="shared" si="87"/>
        <v>5.1907643147075733E-5</v>
      </c>
      <c r="K372" s="69"/>
      <c r="L372" s="69">
        <f t="shared" si="76"/>
        <v>10.28</v>
      </c>
      <c r="M372" s="69">
        <f t="shared" si="77"/>
        <v>20.56</v>
      </c>
      <c r="N372" s="69">
        <f t="shared" si="78"/>
        <v>83.92</v>
      </c>
      <c r="O372" s="69">
        <f t="shared" si="84"/>
        <v>104.48</v>
      </c>
      <c r="P372" s="19">
        <f t="shared" si="79"/>
        <v>0</v>
      </c>
      <c r="Q372" s="69"/>
      <c r="R372" s="69"/>
      <c r="S372" s="69">
        <f t="shared" si="80"/>
        <v>83.92</v>
      </c>
      <c r="T372" s="69"/>
      <c r="U372" s="69"/>
      <c r="V372" s="69"/>
      <c r="W372" s="69"/>
      <c r="X372" s="69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69"/>
      <c r="AJ372" s="69"/>
    </row>
    <row r="373" spans="1:36" ht="38.700000000000003" customHeight="1">
      <c r="A373" s="70" t="s">
        <v>1008</v>
      </c>
      <c r="B373" s="71" t="s">
        <v>1009</v>
      </c>
      <c r="C373" s="71" t="s">
        <v>27</v>
      </c>
      <c r="D373" s="72" t="s">
        <v>1010</v>
      </c>
      <c r="E373" s="55" t="s">
        <v>29</v>
      </c>
      <c r="F373" s="73">
        <v>1</v>
      </c>
      <c r="G373" s="73">
        <v>3844.74</v>
      </c>
      <c r="H373" s="73">
        <f t="shared" si="85"/>
        <v>4787.42</v>
      </c>
      <c r="I373" s="73">
        <f t="shared" si="86"/>
        <v>4787.42</v>
      </c>
      <c r="J373" s="68">
        <f t="shared" si="87"/>
        <v>2.3784809432922404E-3</v>
      </c>
      <c r="K373" s="69"/>
      <c r="L373" s="69">
        <f t="shared" si="76"/>
        <v>942.68</v>
      </c>
      <c r="M373" s="69">
        <f t="shared" si="77"/>
        <v>942.68</v>
      </c>
      <c r="N373" s="69">
        <f t="shared" si="78"/>
        <v>3844.74</v>
      </c>
      <c r="O373" s="69">
        <f t="shared" si="84"/>
        <v>4787.42</v>
      </c>
      <c r="P373" s="19">
        <f t="shared" si="79"/>
        <v>0</v>
      </c>
      <c r="Q373" s="69"/>
      <c r="R373" s="69"/>
      <c r="S373" s="69">
        <f t="shared" si="80"/>
        <v>3844.74</v>
      </c>
      <c r="T373" s="69"/>
      <c r="U373" s="69"/>
      <c r="V373" s="69"/>
      <c r="W373" s="69"/>
      <c r="X373" s="69"/>
      <c r="Y373" s="69"/>
      <c r="Z373" s="69"/>
      <c r="AA373" s="69"/>
      <c r="AB373" s="69"/>
      <c r="AC373" s="69"/>
      <c r="AD373" s="69"/>
      <c r="AE373" s="69"/>
      <c r="AF373" s="69"/>
      <c r="AG373" s="69"/>
      <c r="AH373" s="69"/>
      <c r="AI373" s="69"/>
      <c r="AJ373" s="69"/>
    </row>
    <row r="374" spans="1:36" ht="26.7" customHeight="1">
      <c r="A374" s="70" t="s">
        <v>1011</v>
      </c>
      <c r="B374" s="71" t="s">
        <v>1012</v>
      </c>
      <c r="C374" s="71" t="s">
        <v>93</v>
      </c>
      <c r="D374" s="72" t="s">
        <v>1013</v>
      </c>
      <c r="E374" s="55" t="s">
        <v>29</v>
      </c>
      <c r="F374" s="73">
        <v>1</v>
      </c>
      <c r="G374" s="73">
        <v>39.549999999999997</v>
      </c>
      <c r="H374" s="73">
        <f t="shared" si="85"/>
        <v>49.24</v>
      </c>
      <c r="I374" s="73">
        <f t="shared" si="86"/>
        <v>49.24</v>
      </c>
      <c r="J374" s="68">
        <f t="shared" si="87"/>
        <v>2.44633647450422E-5</v>
      </c>
      <c r="K374" s="69"/>
      <c r="L374" s="69">
        <f t="shared" si="76"/>
        <v>9.69</v>
      </c>
      <c r="M374" s="69">
        <f t="shared" si="77"/>
        <v>9.69</v>
      </c>
      <c r="N374" s="69">
        <f t="shared" si="78"/>
        <v>39.549999999999997</v>
      </c>
      <c r="O374" s="69">
        <f t="shared" si="84"/>
        <v>49.24</v>
      </c>
      <c r="P374" s="19">
        <f t="shared" si="79"/>
        <v>0</v>
      </c>
      <c r="Q374" s="69"/>
      <c r="R374" s="69"/>
      <c r="S374" s="69">
        <f t="shared" si="80"/>
        <v>39.549999999999997</v>
      </c>
      <c r="T374" s="69"/>
      <c r="U374" s="69"/>
      <c r="V374" s="69"/>
      <c r="W374" s="69"/>
      <c r="X374" s="69"/>
      <c r="Y374" s="69"/>
      <c r="Z374" s="69"/>
      <c r="AA374" s="69"/>
      <c r="AB374" s="69"/>
      <c r="AC374" s="69"/>
      <c r="AD374" s="69"/>
      <c r="AE374" s="69"/>
      <c r="AF374" s="69"/>
      <c r="AG374" s="69"/>
      <c r="AH374" s="69"/>
      <c r="AI374" s="69"/>
      <c r="AJ374" s="69"/>
    </row>
    <row r="375" spans="1:36" ht="26.7" customHeight="1">
      <c r="A375" s="70" t="s">
        <v>1014</v>
      </c>
      <c r="B375" s="71" t="s">
        <v>1015</v>
      </c>
      <c r="C375" s="71" t="s">
        <v>93</v>
      </c>
      <c r="D375" s="72" t="s">
        <v>1016</v>
      </c>
      <c r="E375" s="55" t="s">
        <v>29</v>
      </c>
      <c r="F375" s="73">
        <v>1</v>
      </c>
      <c r="G375" s="73">
        <v>295.69</v>
      </c>
      <c r="H375" s="73">
        <f t="shared" si="85"/>
        <v>368.18</v>
      </c>
      <c r="I375" s="73">
        <f t="shared" si="86"/>
        <v>368.18</v>
      </c>
      <c r="J375" s="68">
        <f t="shared" si="87"/>
        <v>1.8291879837184478E-4</v>
      </c>
      <c r="K375" s="69"/>
      <c r="L375" s="69">
        <f t="shared" si="76"/>
        <v>72.489999999999995</v>
      </c>
      <c r="M375" s="69">
        <f t="shared" si="77"/>
        <v>72.489999999999995</v>
      </c>
      <c r="N375" s="69">
        <f t="shared" si="78"/>
        <v>295.69</v>
      </c>
      <c r="O375" s="69">
        <f t="shared" si="84"/>
        <v>368.18</v>
      </c>
      <c r="P375" s="19">
        <f t="shared" si="79"/>
        <v>0</v>
      </c>
      <c r="Q375" s="69"/>
      <c r="R375" s="69"/>
      <c r="S375" s="69">
        <f t="shared" si="80"/>
        <v>295.69</v>
      </c>
      <c r="T375" s="69"/>
      <c r="U375" s="69"/>
      <c r="V375" s="69"/>
      <c r="W375" s="69"/>
      <c r="X375" s="69"/>
      <c r="Y375" s="69"/>
      <c r="Z375" s="69"/>
      <c r="AA375" s="69"/>
      <c r="AB375" s="69"/>
      <c r="AC375" s="69"/>
      <c r="AD375" s="69"/>
      <c r="AE375" s="69"/>
      <c r="AF375" s="69"/>
      <c r="AG375" s="69"/>
      <c r="AH375" s="69"/>
      <c r="AI375" s="69"/>
      <c r="AJ375" s="69"/>
    </row>
    <row r="376" spans="1:36" ht="26.7" customHeight="1">
      <c r="A376" s="70" t="s">
        <v>1017</v>
      </c>
      <c r="B376" s="71" t="s">
        <v>1018</v>
      </c>
      <c r="C376" s="71" t="s">
        <v>93</v>
      </c>
      <c r="D376" s="72" t="s">
        <v>1019</v>
      </c>
      <c r="E376" s="55" t="s">
        <v>29</v>
      </c>
      <c r="F376" s="73">
        <v>2</v>
      </c>
      <c r="G376" s="73">
        <v>345.15</v>
      </c>
      <c r="H376" s="73">
        <f t="shared" si="85"/>
        <v>429.77</v>
      </c>
      <c r="I376" s="73">
        <f t="shared" si="86"/>
        <v>859.54</v>
      </c>
      <c r="J376" s="68">
        <f t="shared" si="87"/>
        <v>4.2703575412172159E-4</v>
      </c>
      <c r="K376" s="69"/>
      <c r="L376" s="69">
        <f t="shared" si="76"/>
        <v>84.62</v>
      </c>
      <c r="M376" s="69">
        <f t="shared" si="77"/>
        <v>169.24</v>
      </c>
      <c r="N376" s="69">
        <f t="shared" si="78"/>
        <v>690.3</v>
      </c>
      <c r="O376" s="69">
        <f t="shared" si="84"/>
        <v>859.54</v>
      </c>
      <c r="P376" s="19">
        <f t="shared" si="79"/>
        <v>0</v>
      </c>
      <c r="Q376" s="69"/>
      <c r="R376" s="69"/>
      <c r="S376" s="69">
        <f t="shared" si="80"/>
        <v>690.3</v>
      </c>
      <c r="T376" s="69"/>
      <c r="U376" s="69"/>
      <c r="V376" s="69"/>
      <c r="W376" s="69"/>
      <c r="X376" s="69"/>
      <c r="Y376" s="69"/>
      <c r="Z376" s="69"/>
      <c r="AA376" s="69"/>
      <c r="AB376" s="69"/>
      <c r="AC376" s="69"/>
      <c r="AD376" s="69"/>
      <c r="AE376" s="69"/>
      <c r="AF376" s="69"/>
      <c r="AG376" s="69"/>
      <c r="AH376" s="69"/>
      <c r="AI376" s="69"/>
      <c r="AJ376" s="69"/>
    </row>
    <row r="377" spans="1:36" ht="15.15" customHeight="1">
      <c r="A377" s="52" t="s">
        <v>1020</v>
      </c>
      <c r="B377" s="53"/>
      <c r="C377" s="53"/>
      <c r="D377" s="54" t="s">
        <v>1021</v>
      </c>
      <c r="E377" s="55"/>
      <c r="F377" s="73"/>
      <c r="G377" s="73"/>
      <c r="H377" s="73"/>
      <c r="I377" s="73"/>
      <c r="J377" s="68"/>
      <c r="K377" s="69"/>
      <c r="L377" s="69">
        <f t="shared" si="76"/>
        <v>0</v>
      </c>
      <c r="M377" s="69">
        <f t="shared" si="77"/>
        <v>0</v>
      </c>
      <c r="N377" s="69">
        <f t="shared" si="78"/>
        <v>0</v>
      </c>
      <c r="O377" s="69">
        <f t="shared" si="84"/>
        <v>0</v>
      </c>
      <c r="P377" s="19">
        <f t="shared" si="79"/>
        <v>0</v>
      </c>
      <c r="Q377" s="69"/>
      <c r="R377" s="69"/>
      <c r="S377" s="69">
        <f t="shared" si="80"/>
        <v>0</v>
      </c>
      <c r="T377" s="69"/>
      <c r="U377" s="69"/>
      <c r="V377" s="69"/>
      <c r="W377" s="69"/>
      <c r="X377" s="69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69"/>
      <c r="AJ377" s="69"/>
    </row>
    <row r="378" spans="1:36" ht="38.700000000000003" customHeight="1">
      <c r="A378" s="70" t="s">
        <v>1022</v>
      </c>
      <c r="B378" s="71" t="s">
        <v>1023</v>
      </c>
      <c r="C378" s="71" t="s">
        <v>27</v>
      </c>
      <c r="D378" s="72" t="s">
        <v>1024</v>
      </c>
      <c r="E378" s="55" t="s">
        <v>29</v>
      </c>
      <c r="F378" s="73">
        <v>18</v>
      </c>
      <c r="G378" s="73">
        <v>106.06</v>
      </c>
      <c r="H378" s="73">
        <f>TRUNC(G378+(G378*$I$4),2)</f>
        <v>132.06</v>
      </c>
      <c r="I378" s="73">
        <f>TRUNC(H378*F378,2)</f>
        <v>2377.08</v>
      </c>
      <c r="J378" s="68">
        <f>I378/$I$447</f>
        <v>1.1809783726268259E-3</v>
      </c>
      <c r="K378" s="69"/>
      <c r="L378" s="69">
        <f t="shared" si="76"/>
        <v>26</v>
      </c>
      <c r="M378" s="69">
        <f t="shared" si="77"/>
        <v>468</v>
      </c>
      <c r="N378" s="69">
        <f t="shared" si="78"/>
        <v>1909.08</v>
      </c>
      <c r="O378" s="69">
        <f t="shared" si="84"/>
        <v>2377.08</v>
      </c>
      <c r="P378" s="19">
        <f t="shared" si="79"/>
        <v>0</v>
      </c>
      <c r="Q378" s="69"/>
      <c r="R378" s="69"/>
      <c r="S378" s="69">
        <f t="shared" si="80"/>
        <v>1909.08</v>
      </c>
      <c r="T378" s="69"/>
      <c r="U378" s="69"/>
      <c r="V378" s="69"/>
      <c r="W378" s="69"/>
      <c r="X378" s="69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69"/>
      <c r="AJ378" s="69"/>
    </row>
    <row r="379" spans="1:36" ht="38.700000000000003" customHeight="1">
      <c r="A379" s="70" t="s">
        <v>1025</v>
      </c>
      <c r="B379" s="71" t="s">
        <v>1026</v>
      </c>
      <c r="C379" s="71" t="s">
        <v>253</v>
      </c>
      <c r="D379" s="72" t="s">
        <v>1027</v>
      </c>
      <c r="E379" s="55" t="s">
        <v>29</v>
      </c>
      <c r="F379" s="73">
        <v>25</v>
      </c>
      <c r="G379" s="73">
        <v>330.32</v>
      </c>
      <c r="H379" s="73">
        <f>TRUNC(G379+(G379*$I$4),2)</f>
        <v>411.31</v>
      </c>
      <c r="I379" s="73">
        <f>TRUNC(H379*F379,2)</f>
        <v>10282.75</v>
      </c>
      <c r="J379" s="68">
        <f>I379/$I$447</f>
        <v>5.1086649844046036E-3</v>
      </c>
      <c r="K379" s="69"/>
      <c r="L379" s="69">
        <f t="shared" si="76"/>
        <v>80.989999999999995</v>
      </c>
      <c r="M379" s="69">
        <f t="shared" si="77"/>
        <v>2024.7499999999998</v>
      </c>
      <c r="N379" s="69">
        <f t="shared" si="78"/>
        <v>8258</v>
      </c>
      <c r="O379" s="69">
        <f t="shared" si="84"/>
        <v>10282.75</v>
      </c>
      <c r="P379" s="19">
        <f t="shared" si="79"/>
        <v>0</v>
      </c>
      <c r="Q379" s="69"/>
      <c r="R379" s="69"/>
      <c r="S379" s="69">
        <f t="shared" si="80"/>
        <v>8258</v>
      </c>
      <c r="T379" s="69"/>
      <c r="U379" s="69"/>
      <c r="V379" s="69"/>
      <c r="W379" s="69"/>
      <c r="X379" s="69"/>
      <c r="Y379" s="69"/>
      <c r="Z379" s="69"/>
      <c r="AA379" s="69"/>
      <c r="AB379" s="69"/>
      <c r="AC379" s="69"/>
      <c r="AD379" s="69"/>
      <c r="AE379" s="69"/>
      <c r="AF379" s="69"/>
      <c r="AG379" s="69"/>
      <c r="AH379" s="69"/>
      <c r="AI379" s="69"/>
      <c r="AJ379" s="69"/>
    </row>
    <row r="380" spans="1:36" ht="26.7" customHeight="1">
      <c r="A380" s="70" t="s">
        <v>1028</v>
      </c>
      <c r="B380" s="71" t="s">
        <v>1029</v>
      </c>
      <c r="C380" s="71" t="s">
        <v>93</v>
      </c>
      <c r="D380" s="72" t="s">
        <v>1030</v>
      </c>
      <c r="E380" s="55" t="s">
        <v>29</v>
      </c>
      <c r="F380" s="73">
        <v>10</v>
      </c>
      <c r="G380" s="73">
        <v>62.99</v>
      </c>
      <c r="H380" s="73">
        <f>TRUNC(G380+(G380*$I$4),2)</f>
        <v>78.430000000000007</v>
      </c>
      <c r="I380" s="73">
        <f>TRUNC(H380*F380,2)</f>
        <v>784.3</v>
      </c>
      <c r="J380" s="68">
        <f>I380/$I$447</f>
        <v>3.8965509686305028E-4</v>
      </c>
      <c r="K380" s="69"/>
      <c r="L380" s="69">
        <f t="shared" si="76"/>
        <v>15.44</v>
      </c>
      <c r="M380" s="69">
        <f t="shared" si="77"/>
        <v>154.4</v>
      </c>
      <c r="N380" s="69">
        <f t="shared" si="78"/>
        <v>629.9</v>
      </c>
      <c r="O380" s="69">
        <f t="shared" si="84"/>
        <v>784.3</v>
      </c>
      <c r="P380" s="19">
        <f t="shared" si="79"/>
        <v>0</v>
      </c>
      <c r="Q380" s="69"/>
      <c r="R380" s="69"/>
      <c r="S380" s="69">
        <f t="shared" si="80"/>
        <v>629.9</v>
      </c>
      <c r="T380" s="69"/>
      <c r="U380" s="69"/>
      <c r="V380" s="69"/>
      <c r="W380" s="69"/>
      <c r="X380" s="69"/>
      <c r="Y380" s="69"/>
      <c r="Z380" s="69"/>
      <c r="AA380" s="69"/>
      <c r="AB380" s="69"/>
      <c r="AC380" s="69"/>
      <c r="AD380" s="69"/>
      <c r="AE380" s="69"/>
      <c r="AF380" s="69"/>
      <c r="AG380" s="69"/>
      <c r="AH380" s="69"/>
      <c r="AI380" s="69"/>
      <c r="AJ380" s="69"/>
    </row>
    <row r="381" spans="1:36" ht="26.7" customHeight="1">
      <c r="A381" s="70" t="s">
        <v>1031</v>
      </c>
      <c r="B381" s="71" t="s">
        <v>1032</v>
      </c>
      <c r="C381" s="71" t="s">
        <v>176</v>
      </c>
      <c r="D381" s="72" t="s">
        <v>1033</v>
      </c>
      <c r="E381" s="55" t="s">
        <v>29</v>
      </c>
      <c r="F381" s="73">
        <v>50</v>
      </c>
      <c r="G381" s="73">
        <v>213.19</v>
      </c>
      <c r="H381" s="73">
        <f>TRUNC(G381+(G381*$I$4),2)</f>
        <v>265.45999999999998</v>
      </c>
      <c r="I381" s="73">
        <f>TRUNC(H381*F381,2)</f>
        <v>13273</v>
      </c>
      <c r="J381" s="68">
        <f>I381/$I$447</f>
        <v>6.5942778282076587E-3</v>
      </c>
      <c r="K381" s="69"/>
      <c r="L381" s="69">
        <f t="shared" si="76"/>
        <v>52.27</v>
      </c>
      <c r="M381" s="69">
        <f t="shared" si="77"/>
        <v>2613.5</v>
      </c>
      <c r="N381" s="69">
        <f t="shared" si="78"/>
        <v>10659.5</v>
      </c>
      <c r="O381" s="69">
        <f t="shared" si="84"/>
        <v>13273</v>
      </c>
      <c r="P381" s="19">
        <f t="shared" si="79"/>
        <v>0</v>
      </c>
      <c r="Q381" s="69"/>
      <c r="R381" s="69"/>
      <c r="S381" s="69">
        <f t="shared" si="80"/>
        <v>10659.5</v>
      </c>
      <c r="T381" s="69"/>
      <c r="U381" s="69"/>
      <c r="V381" s="69"/>
      <c r="W381" s="69"/>
      <c r="X381" s="69"/>
      <c r="Y381" s="69"/>
      <c r="Z381" s="69"/>
      <c r="AA381" s="69"/>
      <c r="AB381" s="69"/>
      <c r="AC381" s="69"/>
      <c r="AD381" s="69"/>
      <c r="AE381" s="69"/>
      <c r="AF381" s="69"/>
      <c r="AG381" s="69"/>
      <c r="AH381" s="69"/>
      <c r="AI381" s="69"/>
      <c r="AJ381" s="69"/>
    </row>
    <row r="382" spans="1:36" ht="26.7" customHeight="1">
      <c r="A382" s="70" t="s">
        <v>1034</v>
      </c>
      <c r="B382" s="71" t="s">
        <v>1035</v>
      </c>
      <c r="C382" s="71" t="s">
        <v>93</v>
      </c>
      <c r="D382" s="72" t="s">
        <v>1036</v>
      </c>
      <c r="E382" s="55" t="s">
        <v>29</v>
      </c>
      <c r="F382" s="73">
        <v>6</v>
      </c>
      <c r="G382" s="73">
        <v>435.89</v>
      </c>
      <c r="H382" s="73">
        <f>TRUNC(G382+(G382*$I$4),2)</f>
        <v>542.76</v>
      </c>
      <c r="I382" s="73">
        <f>TRUNC(H382*F382,2)</f>
        <v>3256.56</v>
      </c>
      <c r="J382" s="68">
        <f>I382/$I$447</f>
        <v>1.6179206964686153E-3</v>
      </c>
      <c r="K382" s="69"/>
      <c r="L382" s="69">
        <f t="shared" si="76"/>
        <v>106.87</v>
      </c>
      <c r="M382" s="69">
        <f t="shared" si="77"/>
        <v>641.22</v>
      </c>
      <c r="N382" s="69">
        <f t="shared" si="78"/>
        <v>2615.34</v>
      </c>
      <c r="O382" s="69">
        <f t="shared" si="84"/>
        <v>3256.56</v>
      </c>
      <c r="P382" s="19">
        <f t="shared" si="79"/>
        <v>0</v>
      </c>
      <c r="Q382" s="69"/>
      <c r="R382" s="69"/>
      <c r="S382" s="69">
        <f t="shared" si="80"/>
        <v>2615.34</v>
      </c>
      <c r="T382" s="69"/>
      <c r="U382" s="69"/>
      <c r="V382" s="69"/>
      <c r="W382" s="69"/>
      <c r="X382" s="69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69"/>
      <c r="AJ382" s="69"/>
    </row>
    <row r="383" spans="1:36" ht="15.15" customHeight="1">
      <c r="A383" s="52" t="s">
        <v>1037</v>
      </c>
      <c r="B383" s="53"/>
      <c r="C383" s="53"/>
      <c r="D383" s="54" t="s">
        <v>1038</v>
      </c>
      <c r="E383" s="55"/>
      <c r="F383" s="73"/>
      <c r="G383" s="73"/>
      <c r="H383" s="73"/>
      <c r="I383" s="73"/>
      <c r="J383" s="68"/>
      <c r="K383" s="69"/>
      <c r="L383" s="69">
        <f t="shared" si="76"/>
        <v>0</v>
      </c>
      <c r="M383" s="69">
        <f t="shared" si="77"/>
        <v>0</v>
      </c>
      <c r="N383" s="69">
        <f t="shared" si="78"/>
        <v>0</v>
      </c>
      <c r="O383" s="69">
        <f t="shared" si="84"/>
        <v>0</v>
      </c>
      <c r="P383" s="19">
        <f t="shared" si="79"/>
        <v>0</v>
      </c>
      <c r="Q383" s="69"/>
      <c r="R383" s="69"/>
      <c r="S383" s="69">
        <f t="shared" si="80"/>
        <v>0</v>
      </c>
      <c r="T383" s="69"/>
      <c r="U383" s="69"/>
      <c r="V383" s="69"/>
      <c r="W383" s="69"/>
      <c r="X383" s="69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69"/>
      <c r="AJ383" s="69"/>
    </row>
    <row r="384" spans="1:36" ht="38.700000000000003" customHeight="1">
      <c r="A384" s="70" t="s">
        <v>1039</v>
      </c>
      <c r="B384" s="71" t="s">
        <v>1040</v>
      </c>
      <c r="C384" s="71" t="s">
        <v>176</v>
      </c>
      <c r="D384" s="72" t="s">
        <v>1041</v>
      </c>
      <c r="E384" s="55" t="s">
        <v>29</v>
      </c>
      <c r="F384" s="73">
        <v>1</v>
      </c>
      <c r="G384" s="73">
        <v>390.9</v>
      </c>
      <c r="H384" s="73">
        <f t="shared" ref="H384:H396" si="88">TRUNC(G384+(G384*$I$4),2)</f>
        <v>486.74</v>
      </c>
      <c r="I384" s="73">
        <f t="shared" ref="I384:I396" si="89">TRUNC(H384*F384,2)</f>
        <v>486.74</v>
      </c>
      <c r="J384" s="68">
        <f t="shared" ref="J384:J397" si="90">I384/$I$447</f>
        <v>2.4182165223399351E-4</v>
      </c>
      <c r="K384" s="69"/>
      <c r="L384" s="69">
        <f t="shared" si="76"/>
        <v>95.84</v>
      </c>
      <c r="M384" s="69">
        <f t="shared" si="77"/>
        <v>95.84</v>
      </c>
      <c r="N384" s="69">
        <f t="shared" si="78"/>
        <v>390.9</v>
      </c>
      <c r="O384" s="69">
        <f t="shared" si="84"/>
        <v>486.74</v>
      </c>
      <c r="P384" s="19">
        <f t="shared" si="79"/>
        <v>0</v>
      </c>
      <c r="Q384" s="69"/>
      <c r="R384" s="69"/>
      <c r="S384" s="69">
        <f t="shared" si="80"/>
        <v>390.9</v>
      </c>
      <c r="T384" s="69"/>
      <c r="U384" s="69"/>
      <c r="V384" s="69"/>
      <c r="W384" s="69"/>
      <c r="X384" s="69"/>
      <c r="Y384" s="69"/>
      <c r="Z384" s="69"/>
      <c r="AA384" s="69"/>
      <c r="AB384" s="69"/>
      <c r="AC384" s="69"/>
      <c r="AD384" s="69"/>
      <c r="AE384" s="69"/>
      <c r="AF384" s="69"/>
      <c r="AG384" s="69"/>
      <c r="AH384" s="69"/>
      <c r="AI384" s="69"/>
      <c r="AJ384" s="69"/>
    </row>
    <row r="385" spans="1:36 16335:16384" ht="38.700000000000003" customHeight="1">
      <c r="A385" s="70" t="s">
        <v>1042</v>
      </c>
      <c r="B385" s="71" t="s">
        <v>1043</v>
      </c>
      <c r="C385" s="71" t="s">
        <v>27</v>
      </c>
      <c r="D385" s="72" t="s">
        <v>1044</v>
      </c>
      <c r="E385" s="55" t="s">
        <v>29</v>
      </c>
      <c r="F385" s="73">
        <v>9</v>
      </c>
      <c r="G385" s="73">
        <v>1032.6199999999999</v>
      </c>
      <c r="H385" s="73">
        <f t="shared" si="88"/>
        <v>1285.8</v>
      </c>
      <c r="I385" s="73">
        <f t="shared" si="89"/>
        <v>11572.2</v>
      </c>
      <c r="J385" s="68">
        <f t="shared" si="90"/>
        <v>5.749288170239183E-3</v>
      </c>
      <c r="K385" s="69"/>
      <c r="L385" s="69">
        <f t="shared" si="76"/>
        <v>253.18</v>
      </c>
      <c r="M385" s="69">
        <f t="shared" si="77"/>
        <v>2278.62</v>
      </c>
      <c r="N385" s="69">
        <f t="shared" si="78"/>
        <v>9293.5799999999981</v>
      </c>
      <c r="O385" s="69">
        <f t="shared" si="84"/>
        <v>11572.2</v>
      </c>
      <c r="P385" s="19">
        <f t="shared" si="79"/>
        <v>0</v>
      </c>
      <c r="Q385" s="69"/>
      <c r="R385" s="69"/>
      <c r="S385" s="69">
        <f t="shared" si="80"/>
        <v>9293.5799999999981</v>
      </c>
      <c r="T385" s="69"/>
      <c r="U385" s="69"/>
      <c r="V385" s="69"/>
      <c r="W385" s="69"/>
      <c r="X385" s="69"/>
      <c r="Y385" s="69"/>
      <c r="Z385" s="69"/>
      <c r="AA385" s="69"/>
      <c r="AB385" s="69"/>
      <c r="AC385" s="69"/>
      <c r="AD385" s="69"/>
      <c r="AE385" s="69"/>
      <c r="AF385" s="69"/>
      <c r="AG385" s="69"/>
      <c r="AH385" s="69"/>
      <c r="AI385" s="69"/>
      <c r="AJ385" s="69"/>
    </row>
    <row r="386" spans="1:36 16335:16384" ht="38.700000000000003" customHeight="1">
      <c r="A386" s="70" t="s">
        <v>1045</v>
      </c>
      <c r="B386" s="71" t="s">
        <v>1046</v>
      </c>
      <c r="C386" s="71" t="s">
        <v>27</v>
      </c>
      <c r="D386" s="72" t="s">
        <v>1047</v>
      </c>
      <c r="E386" s="55" t="s">
        <v>29</v>
      </c>
      <c r="F386" s="73">
        <v>9</v>
      </c>
      <c r="G386" s="73">
        <v>49.09</v>
      </c>
      <c r="H386" s="73">
        <f t="shared" si="88"/>
        <v>61.12</v>
      </c>
      <c r="I386" s="73">
        <f t="shared" si="89"/>
        <v>550.08000000000004</v>
      </c>
      <c r="J386" s="68">
        <f t="shared" si="90"/>
        <v>2.7329016407296532E-4</v>
      </c>
      <c r="K386" s="69"/>
      <c r="L386" s="69">
        <f t="shared" si="76"/>
        <v>12.03</v>
      </c>
      <c r="M386" s="69">
        <f t="shared" si="77"/>
        <v>108.27</v>
      </c>
      <c r="N386" s="69">
        <f t="shared" si="78"/>
        <v>441.81000000000006</v>
      </c>
      <c r="O386" s="69">
        <f t="shared" si="84"/>
        <v>550.08000000000004</v>
      </c>
      <c r="P386" s="19">
        <f t="shared" si="79"/>
        <v>0</v>
      </c>
      <c r="Q386" s="69"/>
      <c r="R386" s="69"/>
      <c r="S386" s="69">
        <f t="shared" si="80"/>
        <v>441.81000000000006</v>
      </c>
      <c r="T386" s="69"/>
      <c r="U386" s="69"/>
      <c r="V386" s="69"/>
      <c r="W386" s="69"/>
      <c r="X386" s="69"/>
      <c r="Y386" s="69"/>
      <c r="Z386" s="69"/>
      <c r="AA386" s="69"/>
      <c r="AB386" s="69"/>
      <c r="AC386" s="69"/>
      <c r="AD386" s="69"/>
      <c r="AE386" s="69"/>
      <c r="AF386" s="69"/>
      <c r="AG386" s="69"/>
      <c r="AH386" s="69"/>
      <c r="AI386" s="69"/>
      <c r="AJ386" s="69"/>
    </row>
    <row r="387" spans="1:36 16335:16384" ht="26.7" customHeight="1">
      <c r="A387" s="70" t="s">
        <v>1048</v>
      </c>
      <c r="B387" s="71" t="s">
        <v>1049</v>
      </c>
      <c r="C387" s="71" t="s">
        <v>27</v>
      </c>
      <c r="D387" s="72" t="s">
        <v>1050</v>
      </c>
      <c r="E387" s="55" t="s">
        <v>29</v>
      </c>
      <c r="F387" s="73">
        <v>9</v>
      </c>
      <c r="G387" s="73">
        <v>172.44</v>
      </c>
      <c r="H387" s="73">
        <f t="shared" si="88"/>
        <v>214.72</v>
      </c>
      <c r="I387" s="73">
        <f t="shared" si="89"/>
        <v>1932.48</v>
      </c>
      <c r="J387" s="68">
        <f t="shared" si="90"/>
        <v>9.6009267064376823E-4</v>
      </c>
      <c r="K387" s="69"/>
      <c r="L387" s="69">
        <f t="shared" si="76"/>
        <v>42.28</v>
      </c>
      <c r="M387" s="69">
        <f t="shared" si="77"/>
        <v>380.52</v>
      </c>
      <c r="N387" s="69">
        <f t="shared" si="78"/>
        <v>1551.96</v>
      </c>
      <c r="O387" s="69">
        <f t="shared" si="84"/>
        <v>1932.48</v>
      </c>
      <c r="P387" s="19">
        <f t="shared" si="79"/>
        <v>0</v>
      </c>
      <c r="Q387" s="69"/>
      <c r="R387" s="69"/>
      <c r="S387" s="69">
        <f t="shared" si="80"/>
        <v>1551.96</v>
      </c>
      <c r="T387" s="69"/>
      <c r="U387" s="69"/>
      <c r="V387" s="69"/>
      <c r="W387" s="69"/>
      <c r="X387" s="69"/>
      <c r="Y387" s="69"/>
      <c r="Z387" s="69"/>
      <c r="AA387" s="69"/>
      <c r="AB387" s="69"/>
      <c r="AC387" s="69"/>
      <c r="AD387" s="69"/>
      <c r="AE387" s="69"/>
      <c r="AF387" s="69"/>
      <c r="AG387" s="69"/>
      <c r="AH387" s="69"/>
      <c r="AI387" s="69"/>
      <c r="AJ387" s="69"/>
    </row>
    <row r="388" spans="1:36 16335:16384" ht="26.7" customHeight="1">
      <c r="A388" s="70" t="s">
        <v>1051</v>
      </c>
      <c r="B388" s="71" t="s">
        <v>1052</v>
      </c>
      <c r="C388" s="71" t="s">
        <v>27</v>
      </c>
      <c r="D388" s="72" t="s">
        <v>1053</v>
      </c>
      <c r="E388" s="55" t="s">
        <v>29</v>
      </c>
      <c r="F388" s="73">
        <v>1</v>
      </c>
      <c r="G388" s="73">
        <v>127.99</v>
      </c>
      <c r="H388" s="73">
        <f t="shared" si="88"/>
        <v>159.37</v>
      </c>
      <c r="I388" s="73">
        <f t="shared" si="89"/>
        <v>159.37</v>
      </c>
      <c r="J388" s="68">
        <f t="shared" si="90"/>
        <v>7.91780349191181E-5</v>
      </c>
      <c r="K388" s="69"/>
      <c r="L388" s="69">
        <f t="shared" si="76"/>
        <v>31.38</v>
      </c>
      <c r="M388" s="69">
        <f t="shared" si="77"/>
        <v>31.38</v>
      </c>
      <c r="N388" s="69">
        <f t="shared" si="78"/>
        <v>127.99</v>
      </c>
      <c r="O388" s="69">
        <f t="shared" si="84"/>
        <v>159.37</v>
      </c>
      <c r="P388" s="19">
        <f t="shared" si="79"/>
        <v>0</v>
      </c>
      <c r="Q388" s="69"/>
      <c r="R388" s="69"/>
      <c r="S388" s="69">
        <f t="shared" si="80"/>
        <v>127.99</v>
      </c>
      <c r="T388" s="69"/>
      <c r="U388" s="69"/>
      <c r="V388" s="69"/>
      <c r="W388" s="69"/>
      <c r="X388" s="69"/>
      <c r="Y388" s="69"/>
      <c r="Z388" s="69"/>
      <c r="AA388" s="69"/>
      <c r="AB388" s="69"/>
      <c r="AC388" s="69"/>
      <c r="AD388" s="69"/>
      <c r="AE388" s="69"/>
      <c r="AF388" s="69"/>
      <c r="AG388" s="69"/>
      <c r="AH388" s="69"/>
      <c r="AI388" s="69"/>
      <c r="AJ388" s="69"/>
    </row>
    <row r="389" spans="1:36 16335:16384" ht="26.7" customHeight="1">
      <c r="A389" s="70" t="s">
        <v>1054</v>
      </c>
      <c r="B389" s="71" t="s">
        <v>1055</v>
      </c>
      <c r="C389" s="71" t="s">
        <v>27</v>
      </c>
      <c r="D389" s="72" t="s">
        <v>1056</v>
      </c>
      <c r="E389" s="55" t="s">
        <v>29</v>
      </c>
      <c r="F389" s="73">
        <v>2</v>
      </c>
      <c r="G389" s="73">
        <v>152.91999999999999</v>
      </c>
      <c r="H389" s="73">
        <f t="shared" si="88"/>
        <v>190.41</v>
      </c>
      <c r="I389" s="73">
        <f t="shared" si="89"/>
        <v>380.82</v>
      </c>
      <c r="J389" s="68">
        <f t="shared" si="90"/>
        <v>1.8919858980923985E-4</v>
      </c>
      <c r="K389" s="69"/>
      <c r="L389" s="69">
        <f t="shared" si="76"/>
        <v>37.49</v>
      </c>
      <c r="M389" s="69">
        <f t="shared" si="77"/>
        <v>74.98</v>
      </c>
      <c r="N389" s="69">
        <f t="shared" si="78"/>
        <v>305.83999999999997</v>
      </c>
      <c r="O389" s="69">
        <f t="shared" si="84"/>
        <v>380.82</v>
      </c>
      <c r="P389" s="19">
        <f t="shared" si="79"/>
        <v>0</v>
      </c>
      <c r="Q389" s="69"/>
      <c r="R389" s="69"/>
      <c r="S389" s="69">
        <f t="shared" si="80"/>
        <v>305.83999999999997</v>
      </c>
      <c r="T389" s="69"/>
      <c r="U389" s="69"/>
      <c r="V389" s="69"/>
      <c r="W389" s="69"/>
      <c r="X389" s="69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69"/>
      <c r="AJ389" s="69"/>
    </row>
    <row r="390" spans="1:36 16335:16384" ht="26.7" customHeight="1">
      <c r="A390" s="70" t="s">
        <v>1057</v>
      </c>
      <c r="B390" s="71" t="s">
        <v>1058</v>
      </c>
      <c r="C390" s="71" t="s">
        <v>27</v>
      </c>
      <c r="D390" s="72" t="s">
        <v>1059</v>
      </c>
      <c r="E390" s="55" t="s">
        <v>29</v>
      </c>
      <c r="F390" s="73">
        <v>24</v>
      </c>
      <c r="G390" s="73">
        <v>26.41</v>
      </c>
      <c r="H390" s="73">
        <f t="shared" si="88"/>
        <v>32.880000000000003</v>
      </c>
      <c r="I390" s="73">
        <f t="shared" si="89"/>
        <v>789.12</v>
      </c>
      <c r="J390" s="68">
        <f t="shared" si="90"/>
        <v>3.920497641675E-4</v>
      </c>
      <c r="K390" s="69"/>
      <c r="L390" s="69">
        <f t="shared" si="76"/>
        <v>6.47</v>
      </c>
      <c r="M390" s="69">
        <f t="shared" si="77"/>
        <v>155.28</v>
      </c>
      <c r="N390" s="69">
        <f t="shared" si="78"/>
        <v>633.84</v>
      </c>
      <c r="O390" s="69">
        <f t="shared" si="84"/>
        <v>789.12</v>
      </c>
      <c r="P390" s="19">
        <f t="shared" si="79"/>
        <v>0</v>
      </c>
      <c r="Q390" s="69"/>
      <c r="R390" s="69"/>
      <c r="S390" s="69">
        <f t="shared" si="80"/>
        <v>633.84</v>
      </c>
      <c r="T390" s="69"/>
      <c r="U390" s="69"/>
      <c r="V390" s="69"/>
      <c r="W390" s="69"/>
      <c r="X390" s="69"/>
      <c r="Y390" s="69"/>
      <c r="Z390" s="69"/>
      <c r="AA390" s="69"/>
      <c r="AB390" s="69"/>
      <c r="AC390" s="69"/>
      <c r="AD390" s="69"/>
      <c r="AE390" s="69"/>
      <c r="AF390" s="69"/>
      <c r="AG390" s="69"/>
      <c r="AH390" s="69"/>
      <c r="AI390" s="69"/>
      <c r="AJ390" s="69"/>
    </row>
    <row r="391" spans="1:36 16335:16384" ht="26.7" customHeight="1">
      <c r="A391" s="70" t="s">
        <v>1060</v>
      </c>
      <c r="B391" s="71" t="s">
        <v>1061</v>
      </c>
      <c r="C391" s="71" t="s">
        <v>27</v>
      </c>
      <c r="D391" s="72" t="s">
        <v>1062</v>
      </c>
      <c r="E391" s="55" t="s">
        <v>29</v>
      </c>
      <c r="F391" s="73">
        <v>1</v>
      </c>
      <c r="G391" s="73">
        <v>120.18</v>
      </c>
      <c r="H391" s="73">
        <f t="shared" si="88"/>
        <v>149.63999999999999</v>
      </c>
      <c r="I391" s="73">
        <f t="shared" si="89"/>
        <v>149.63999999999999</v>
      </c>
      <c r="J391" s="68">
        <f t="shared" si="90"/>
        <v>7.4343986605363816E-5</v>
      </c>
      <c r="K391" s="69"/>
      <c r="L391" s="69">
        <f t="shared" si="76"/>
        <v>29.46</v>
      </c>
      <c r="M391" s="69">
        <f t="shared" si="77"/>
        <v>29.46</v>
      </c>
      <c r="N391" s="69">
        <f t="shared" si="78"/>
        <v>120.18</v>
      </c>
      <c r="O391" s="69">
        <f t="shared" si="84"/>
        <v>149.63999999999999</v>
      </c>
      <c r="P391" s="19">
        <f t="shared" si="79"/>
        <v>0</v>
      </c>
      <c r="Q391" s="69"/>
      <c r="R391" s="69"/>
      <c r="S391" s="69">
        <f t="shared" si="80"/>
        <v>120.18</v>
      </c>
      <c r="T391" s="69"/>
      <c r="U391" s="69"/>
      <c r="V391" s="69"/>
      <c r="W391" s="69"/>
      <c r="X391" s="69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69"/>
      <c r="AJ391" s="69"/>
    </row>
    <row r="392" spans="1:36 16335:16384" ht="26.7" customHeight="1">
      <c r="A392" s="70" t="s">
        <v>1063</v>
      </c>
      <c r="B392" s="71" t="s">
        <v>1064</v>
      </c>
      <c r="C392" s="71" t="s">
        <v>27</v>
      </c>
      <c r="D392" s="72" t="s">
        <v>1065</v>
      </c>
      <c r="E392" s="55" t="s">
        <v>29</v>
      </c>
      <c r="F392" s="73">
        <v>1</v>
      </c>
      <c r="G392" s="73">
        <v>28.59</v>
      </c>
      <c r="H392" s="73">
        <f t="shared" si="88"/>
        <v>35.590000000000003</v>
      </c>
      <c r="I392" s="73">
        <f t="shared" si="89"/>
        <v>35.590000000000003</v>
      </c>
      <c r="J392" s="68">
        <f t="shared" si="90"/>
        <v>1.7681786175386919E-5</v>
      </c>
      <c r="K392" s="69"/>
      <c r="L392" s="69">
        <f t="shared" si="76"/>
        <v>7</v>
      </c>
      <c r="M392" s="69">
        <f t="shared" si="77"/>
        <v>7</v>
      </c>
      <c r="N392" s="69">
        <f t="shared" si="78"/>
        <v>28.59</v>
      </c>
      <c r="O392" s="69">
        <f t="shared" si="84"/>
        <v>35.590000000000003</v>
      </c>
      <c r="P392" s="19">
        <f t="shared" si="79"/>
        <v>0</v>
      </c>
      <c r="Q392" s="69"/>
      <c r="R392" s="69"/>
      <c r="S392" s="69">
        <f t="shared" si="80"/>
        <v>28.59</v>
      </c>
      <c r="T392" s="69"/>
      <c r="U392" s="69"/>
      <c r="V392" s="69"/>
      <c r="W392" s="69"/>
      <c r="X392" s="69"/>
      <c r="Y392" s="69"/>
      <c r="Z392" s="69"/>
      <c r="AA392" s="69"/>
      <c r="AB392" s="69"/>
      <c r="AC392" s="69"/>
      <c r="AD392" s="69"/>
      <c r="AE392" s="69"/>
      <c r="AF392" s="69"/>
      <c r="AG392" s="69"/>
      <c r="AH392" s="69"/>
      <c r="AI392" s="69"/>
      <c r="AJ392" s="69"/>
    </row>
    <row r="393" spans="1:36 16335:16384" ht="15.15" customHeight="1">
      <c r="A393" s="70" t="s">
        <v>1066</v>
      </c>
      <c r="B393" s="71" t="s">
        <v>1067</v>
      </c>
      <c r="C393" s="71" t="s">
        <v>93</v>
      </c>
      <c r="D393" s="72" t="s">
        <v>1068</v>
      </c>
      <c r="E393" s="55" t="s">
        <v>46</v>
      </c>
      <c r="F393" s="73">
        <v>265</v>
      </c>
      <c r="G393" s="73">
        <v>40.56</v>
      </c>
      <c r="H393" s="73">
        <f t="shared" si="88"/>
        <v>50.5</v>
      </c>
      <c r="I393" s="73">
        <f t="shared" si="89"/>
        <v>13382.5</v>
      </c>
      <c r="J393" s="68">
        <f t="shared" si="90"/>
        <v>6.6486795024477503E-3</v>
      </c>
      <c r="K393" s="69"/>
      <c r="L393" s="69">
        <f t="shared" si="76"/>
        <v>9.94</v>
      </c>
      <c r="M393" s="69">
        <f t="shared" si="77"/>
        <v>2634.1</v>
      </c>
      <c r="N393" s="69">
        <f t="shared" si="78"/>
        <v>10748.400000000001</v>
      </c>
      <c r="O393" s="69">
        <f t="shared" si="84"/>
        <v>13382.5</v>
      </c>
      <c r="P393" s="19">
        <f t="shared" si="79"/>
        <v>0</v>
      </c>
      <c r="Q393" s="69"/>
      <c r="R393" s="69"/>
      <c r="S393" s="69">
        <f t="shared" si="80"/>
        <v>10748.400000000001</v>
      </c>
      <c r="T393" s="69"/>
      <c r="U393" s="69"/>
      <c r="V393" s="69"/>
      <c r="W393" s="69"/>
      <c r="X393" s="69"/>
      <c r="Y393" s="69"/>
      <c r="Z393" s="69"/>
      <c r="AA393" s="69"/>
      <c r="AB393" s="69"/>
      <c r="AC393" s="69"/>
      <c r="AD393" s="69"/>
      <c r="AE393" s="69"/>
      <c r="AF393" s="69"/>
      <c r="AG393" s="69"/>
      <c r="AH393" s="69"/>
      <c r="AI393" s="69"/>
      <c r="AJ393" s="69"/>
    </row>
    <row r="394" spans="1:36 16335:16384" ht="15.15" customHeight="1">
      <c r="A394" s="70" t="s">
        <v>1069</v>
      </c>
      <c r="B394" s="71" t="s">
        <v>1070</v>
      </c>
      <c r="C394" s="71" t="s">
        <v>93</v>
      </c>
      <c r="D394" s="72" t="s">
        <v>1071</v>
      </c>
      <c r="E394" s="55" t="s">
        <v>46</v>
      </c>
      <c r="F394" s="73">
        <v>120</v>
      </c>
      <c r="G394" s="73">
        <v>57.25</v>
      </c>
      <c r="H394" s="73">
        <f t="shared" si="88"/>
        <v>71.28</v>
      </c>
      <c r="I394" s="73">
        <f t="shared" si="89"/>
        <v>8553.6</v>
      </c>
      <c r="J394" s="68">
        <f t="shared" si="90"/>
        <v>4.2495905094068432E-3</v>
      </c>
      <c r="K394" s="69"/>
      <c r="L394" s="69">
        <f t="shared" si="76"/>
        <v>14.03</v>
      </c>
      <c r="M394" s="69">
        <f t="shared" si="77"/>
        <v>1683.6</v>
      </c>
      <c r="N394" s="69">
        <f t="shared" si="78"/>
        <v>6870</v>
      </c>
      <c r="O394" s="69">
        <f t="shared" si="84"/>
        <v>8553.6</v>
      </c>
      <c r="P394" s="19">
        <f t="shared" si="79"/>
        <v>0</v>
      </c>
      <c r="Q394" s="69"/>
      <c r="R394" s="69"/>
      <c r="S394" s="69">
        <f t="shared" si="80"/>
        <v>6870</v>
      </c>
      <c r="T394" s="69"/>
      <c r="U394" s="69"/>
      <c r="V394" s="69"/>
      <c r="W394" s="69"/>
      <c r="X394" s="69"/>
      <c r="Y394" s="69"/>
      <c r="Z394" s="69"/>
      <c r="AA394" s="69"/>
      <c r="AB394" s="69"/>
      <c r="AC394" s="69"/>
      <c r="AD394" s="69"/>
      <c r="AE394" s="69"/>
      <c r="AF394" s="69"/>
      <c r="AG394" s="69"/>
      <c r="AH394" s="69"/>
      <c r="AI394" s="69"/>
      <c r="AJ394" s="69"/>
    </row>
    <row r="395" spans="1:36 16335:16384" ht="38.700000000000003" customHeight="1">
      <c r="A395" s="70" t="s">
        <v>1072</v>
      </c>
      <c r="B395" s="71" t="s">
        <v>1073</v>
      </c>
      <c r="C395" s="71" t="s">
        <v>27</v>
      </c>
      <c r="D395" s="72" t="s">
        <v>1074</v>
      </c>
      <c r="E395" s="55" t="s">
        <v>29</v>
      </c>
      <c r="F395" s="73">
        <v>10</v>
      </c>
      <c r="G395" s="73">
        <v>60.44</v>
      </c>
      <c r="H395" s="73">
        <f t="shared" si="88"/>
        <v>75.25</v>
      </c>
      <c r="I395" s="73">
        <f t="shared" si="89"/>
        <v>752.5</v>
      </c>
      <c r="J395" s="68">
        <f t="shared" si="90"/>
        <v>3.7385625448099622E-4</v>
      </c>
      <c r="K395" s="69"/>
      <c r="L395" s="69">
        <f t="shared" si="76"/>
        <v>14.81</v>
      </c>
      <c r="M395" s="69">
        <f t="shared" si="77"/>
        <v>148.1</v>
      </c>
      <c r="N395" s="69">
        <f t="shared" si="78"/>
        <v>604.4</v>
      </c>
      <c r="O395" s="69">
        <f t="shared" si="84"/>
        <v>752.5</v>
      </c>
      <c r="P395" s="19">
        <f t="shared" si="79"/>
        <v>0</v>
      </c>
      <c r="Q395" s="69"/>
      <c r="R395" s="69"/>
      <c r="S395" s="69">
        <f t="shared" si="80"/>
        <v>604.4</v>
      </c>
      <c r="T395" s="69"/>
      <c r="U395" s="69"/>
      <c r="V395" s="69"/>
      <c r="W395" s="69"/>
      <c r="X395" s="69"/>
      <c r="Y395" s="69"/>
      <c r="Z395" s="69"/>
      <c r="AA395" s="69"/>
      <c r="AB395" s="69"/>
      <c r="AC395" s="69"/>
      <c r="AD395" s="69"/>
      <c r="AE395" s="69"/>
      <c r="AF395" s="69"/>
      <c r="AG395" s="69"/>
      <c r="AH395" s="69"/>
      <c r="AI395" s="69"/>
      <c r="AJ395" s="69"/>
    </row>
    <row r="396" spans="1:36 16335:16384" ht="26.7" customHeight="1">
      <c r="A396" s="70" t="s">
        <v>1075</v>
      </c>
      <c r="B396" s="71" t="s">
        <v>1076</v>
      </c>
      <c r="C396" s="71" t="s">
        <v>27</v>
      </c>
      <c r="D396" s="72" t="s">
        <v>1077</v>
      </c>
      <c r="E396" s="55" t="s">
        <v>29</v>
      </c>
      <c r="F396" s="73">
        <v>5</v>
      </c>
      <c r="G396" s="73">
        <v>7.87</v>
      </c>
      <c r="H396" s="73">
        <f t="shared" si="88"/>
        <v>9.7899999999999991</v>
      </c>
      <c r="I396" s="73">
        <f t="shared" si="89"/>
        <v>48.95</v>
      </c>
      <c r="J396" s="68">
        <f t="shared" si="90"/>
        <v>2.4319287251620953E-5</v>
      </c>
      <c r="K396" s="69"/>
      <c r="L396" s="69">
        <f t="shared" si="76"/>
        <v>1.92</v>
      </c>
      <c r="M396" s="69">
        <f t="shared" si="77"/>
        <v>9.6</v>
      </c>
      <c r="N396" s="69">
        <f t="shared" si="78"/>
        <v>39.35</v>
      </c>
      <c r="O396" s="69">
        <f t="shared" si="84"/>
        <v>48.95</v>
      </c>
      <c r="P396" s="19">
        <f t="shared" si="79"/>
        <v>0</v>
      </c>
      <c r="Q396" s="69"/>
      <c r="R396" s="69"/>
      <c r="S396" s="69">
        <f t="shared" si="80"/>
        <v>39.35</v>
      </c>
      <c r="T396" s="69"/>
      <c r="U396" s="69"/>
      <c r="V396" s="69"/>
      <c r="W396" s="69"/>
      <c r="X396" s="69"/>
      <c r="Y396" s="69"/>
      <c r="Z396" s="69"/>
      <c r="AA396" s="69"/>
      <c r="AB396" s="69"/>
      <c r="AC396" s="69"/>
      <c r="AD396" s="69"/>
      <c r="AE396" s="69"/>
      <c r="AF396" s="69"/>
      <c r="AG396" s="69"/>
      <c r="AH396" s="69"/>
      <c r="AI396" s="69"/>
      <c r="AJ396" s="69"/>
    </row>
    <row r="397" spans="1:36 16335:16384" s="66" customFormat="1" ht="15.15" customHeight="1">
      <c r="A397" s="58">
        <v>17</v>
      </c>
      <c r="B397" s="59"/>
      <c r="C397" s="59"/>
      <c r="D397" s="60" t="s">
        <v>1078</v>
      </c>
      <c r="E397" s="61"/>
      <c r="F397" s="74"/>
      <c r="G397" s="74"/>
      <c r="H397" s="74"/>
      <c r="I397" s="63">
        <f>SUM(I399:I410)</f>
        <v>84882.890000000014</v>
      </c>
      <c r="J397" s="64">
        <f t="shared" si="90"/>
        <v>4.2171427674315504E-2</v>
      </c>
      <c r="K397" s="65"/>
      <c r="L397" s="65">
        <f t="shared" si="76"/>
        <v>0</v>
      </c>
      <c r="M397" s="65">
        <f t="shared" si="77"/>
        <v>0</v>
      </c>
      <c r="N397" s="65">
        <f t="shared" si="78"/>
        <v>0</v>
      </c>
      <c r="O397" s="65">
        <f t="shared" si="84"/>
        <v>0</v>
      </c>
      <c r="P397" s="67">
        <f t="shared" si="79"/>
        <v>84882.890000000014</v>
      </c>
      <c r="Q397" s="65"/>
      <c r="R397" s="65"/>
      <c r="S397" s="69">
        <f t="shared" si="80"/>
        <v>0</v>
      </c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  <c r="AH397" s="65"/>
      <c r="AI397" s="65"/>
      <c r="AJ397" s="65"/>
      <c r="XDG397" s="20"/>
      <c r="XDH397" s="20"/>
      <c r="XDI397" s="20"/>
      <c r="XDJ397" s="20"/>
      <c r="XDK397" s="20"/>
      <c r="XDL397" s="20"/>
      <c r="XDM397" s="20"/>
      <c r="XDN397" s="20"/>
      <c r="XDO397" s="20"/>
      <c r="XDP397" s="20"/>
      <c r="XDQ397" s="20"/>
      <c r="XDR397" s="20"/>
      <c r="XDS397" s="20"/>
      <c r="XDT397" s="20"/>
      <c r="XDU397" s="20"/>
      <c r="XDV397" s="20"/>
      <c r="XDW397" s="20"/>
      <c r="XDX397" s="20"/>
      <c r="XDY397" s="20"/>
      <c r="XDZ397" s="20"/>
      <c r="XEA397" s="20"/>
      <c r="XEB397" s="20"/>
      <c r="XEC397" s="20"/>
      <c r="XED397" s="20"/>
      <c r="XEE397" s="20"/>
      <c r="XEF397" s="20"/>
      <c r="XEG397" s="20"/>
      <c r="XEH397" s="20"/>
      <c r="XEI397" s="20"/>
      <c r="XEJ397" s="20"/>
      <c r="XEK397" s="20"/>
      <c r="XEL397" s="20"/>
      <c r="XEM397" s="20"/>
      <c r="XEN397" s="20"/>
      <c r="XEO397" s="20"/>
      <c r="XEP397" s="20"/>
      <c r="XEQ397" s="20"/>
      <c r="XER397" s="20"/>
      <c r="XES397" s="20"/>
      <c r="XET397" s="20"/>
      <c r="XEU397" s="20"/>
      <c r="XEV397" s="20"/>
      <c r="XEW397" s="20"/>
      <c r="XEX397" s="20"/>
      <c r="XEY397" s="20"/>
      <c r="XEZ397" s="20"/>
      <c r="XFA397" s="20"/>
      <c r="XFB397" s="20"/>
      <c r="XFC397" s="20"/>
      <c r="XFD397" s="20"/>
    </row>
    <row r="398" spans="1:36 16335:16384" ht="15.15" customHeight="1">
      <c r="A398" s="52" t="s">
        <v>1079</v>
      </c>
      <c r="B398" s="53"/>
      <c r="C398" s="53"/>
      <c r="D398" s="54" t="s">
        <v>805</v>
      </c>
      <c r="E398" s="55"/>
      <c r="F398" s="73"/>
      <c r="G398" s="73"/>
      <c r="H398" s="73"/>
      <c r="I398" s="73"/>
      <c r="J398" s="68"/>
      <c r="K398" s="69"/>
      <c r="L398" s="69">
        <f t="shared" ref="L398:L442" si="91">TRUNC(G398*$I$4,2)</f>
        <v>0</v>
      </c>
      <c r="M398" s="69">
        <f t="shared" ref="M398:M461" si="92">F398*L398</f>
        <v>0</v>
      </c>
      <c r="N398" s="69">
        <f t="shared" ref="N398:N442" si="93">F398*G398</f>
        <v>0</v>
      </c>
      <c r="O398" s="69">
        <f t="shared" si="84"/>
        <v>0</v>
      </c>
      <c r="P398" s="19">
        <f t="shared" ref="P398:P461" si="94">I398-O398</f>
        <v>0</v>
      </c>
      <c r="Q398" s="69"/>
      <c r="R398" s="69"/>
      <c r="S398" s="69">
        <f t="shared" ref="S398:S442" si="95">F398*G398</f>
        <v>0</v>
      </c>
      <c r="T398" s="69"/>
      <c r="U398" s="69"/>
      <c r="V398" s="69"/>
      <c r="W398" s="69"/>
      <c r="X398" s="69"/>
      <c r="Y398" s="69"/>
      <c r="Z398" s="69"/>
      <c r="AA398" s="69"/>
      <c r="AB398" s="69"/>
      <c r="AC398" s="69"/>
      <c r="AD398" s="69"/>
      <c r="AE398" s="69"/>
      <c r="AF398" s="69"/>
      <c r="AG398" s="69"/>
      <c r="AH398" s="69"/>
      <c r="AI398" s="69"/>
      <c r="AJ398" s="69"/>
    </row>
    <row r="399" spans="1:36 16335:16384" ht="50.7" customHeight="1">
      <c r="A399" s="70" t="s">
        <v>1080</v>
      </c>
      <c r="B399" s="71" t="s">
        <v>1081</v>
      </c>
      <c r="C399" s="71" t="s">
        <v>27</v>
      </c>
      <c r="D399" s="72" t="s">
        <v>1082</v>
      </c>
      <c r="E399" s="55" t="s">
        <v>46</v>
      </c>
      <c r="F399" s="73">
        <v>98</v>
      </c>
      <c r="G399" s="73">
        <v>27.5</v>
      </c>
      <c r="H399" s="73">
        <f t="shared" ref="H399:H410" si="96">TRUNC(G399+(G399*$I$4),2)</f>
        <v>34.24</v>
      </c>
      <c r="I399" s="73">
        <f t="shared" ref="I399:I410" si="97">TRUNC(H399*F399,2)</f>
        <v>3355.52</v>
      </c>
      <c r="J399" s="68">
        <f t="shared" ref="J399:J432" si="98">I399/$I$447</f>
        <v>1.667085899051259E-3</v>
      </c>
      <c r="K399" s="69"/>
      <c r="L399" s="69">
        <f t="shared" si="91"/>
        <v>6.74</v>
      </c>
      <c r="M399" s="69">
        <f t="shared" si="92"/>
        <v>660.52</v>
      </c>
      <c r="N399" s="69">
        <f t="shared" si="93"/>
        <v>2695</v>
      </c>
      <c r="O399" s="69">
        <f t="shared" si="84"/>
        <v>3355.52</v>
      </c>
      <c r="P399" s="19">
        <f t="shared" si="94"/>
        <v>0</v>
      </c>
      <c r="Q399" s="69"/>
      <c r="R399" s="69"/>
      <c r="S399" s="69">
        <f t="shared" si="95"/>
        <v>2695</v>
      </c>
      <c r="T399" s="69"/>
      <c r="U399" s="69"/>
      <c r="V399" s="69"/>
      <c r="W399" s="69"/>
      <c r="X399" s="69"/>
      <c r="Y399" s="69"/>
      <c r="Z399" s="69"/>
      <c r="AA399" s="69"/>
      <c r="AB399" s="69"/>
      <c r="AC399" s="69"/>
      <c r="AD399" s="69"/>
      <c r="AE399" s="69"/>
      <c r="AF399" s="69"/>
      <c r="AG399" s="69"/>
      <c r="AH399" s="69"/>
      <c r="AI399" s="69"/>
      <c r="AJ399" s="69"/>
    </row>
    <row r="400" spans="1:36 16335:16384" ht="38.700000000000003" customHeight="1">
      <c r="A400" s="70" t="s">
        <v>1083</v>
      </c>
      <c r="B400" s="71" t="s">
        <v>1084</v>
      </c>
      <c r="C400" s="71" t="s">
        <v>27</v>
      </c>
      <c r="D400" s="72" t="s">
        <v>1085</v>
      </c>
      <c r="E400" s="55" t="s">
        <v>46</v>
      </c>
      <c r="F400" s="73">
        <v>22</v>
      </c>
      <c r="G400" s="73">
        <v>50.08</v>
      </c>
      <c r="H400" s="73">
        <f t="shared" si="96"/>
        <v>62.35</v>
      </c>
      <c r="I400" s="73">
        <f t="shared" si="97"/>
        <v>1371.7</v>
      </c>
      <c r="J400" s="68">
        <f t="shared" si="98"/>
        <v>6.8148654388250167E-4</v>
      </c>
      <c r="K400" s="69"/>
      <c r="L400" s="69">
        <f t="shared" si="91"/>
        <v>12.27</v>
      </c>
      <c r="M400" s="69">
        <f t="shared" si="92"/>
        <v>269.94</v>
      </c>
      <c r="N400" s="69">
        <f t="shared" si="93"/>
        <v>1101.76</v>
      </c>
      <c r="O400" s="69">
        <f t="shared" si="84"/>
        <v>1371.7</v>
      </c>
      <c r="P400" s="19">
        <f t="shared" si="94"/>
        <v>0</v>
      </c>
      <c r="Q400" s="69"/>
      <c r="R400" s="69"/>
      <c r="S400" s="69">
        <f t="shared" si="95"/>
        <v>1101.76</v>
      </c>
      <c r="T400" s="69"/>
      <c r="U400" s="69"/>
      <c r="V400" s="69"/>
      <c r="W400" s="69"/>
      <c r="X400" s="69"/>
      <c r="Y400" s="69"/>
      <c r="Z400" s="69"/>
      <c r="AA400" s="69"/>
      <c r="AB400" s="69"/>
      <c r="AC400" s="69"/>
      <c r="AD400" s="69"/>
      <c r="AE400" s="69"/>
      <c r="AF400" s="69"/>
      <c r="AG400" s="69"/>
      <c r="AH400" s="69"/>
      <c r="AI400" s="69"/>
      <c r="AJ400" s="69"/>
    </row>
    <row r="401" spans="1:36 16335:16384" ht="38.700000000000003" customHeight="1">
      <c r="A401" s="70" t="s">
        <v>1086</v>
      </c>
      <c r="B401" s="71" t="s">
        <v>1087</v>
      </c>
      <c r="C401" s="71" t="s">
        <v>27</v>
      </c>
      <c r="D401" s="72" t="s">
        <v>1088</v>
      </c>
      <c r="E401" s="55" t="s">
        <v>46</v>
      </c>
      <c r="F401" s="73">
        <v>84</v>
      </c>
      <c r="G401" s="73">
        <v>62.36</v>
      </c>
      <c r="H401" s="73">
        <f t="shared" si="96"/>
        <v>77.64</v>
      </c>
      <c r="I401" s="73">
        <f t="shared" si="97"/>
        <v>6521.76</v>
      </c>
      <c r="J401" s="68">
        <f t="shared" si="98"/>
        <v>3.2401339086032986E-3</v>
      </c>
      <c r="K401" s="69"/>
      <c r="L401" s="69">
        <f t="shared" si="91"/>
        <v>15.28</v>
      </c>
      <c r="M401" s="69">
        <f t="shared" si="92"/>
        <v>1283.52</v>
      </c>
      <c r="N401" s="69">
        <f t="shared" si="93"/>
        <v>5238.24</v>
      </c>
      <c r="O401" s="69">
        <f t="shared" si="84"/>
        <v>6521.76</v>
      </c>
      <c r="P401" s="19">
        <f t="shared" si="94"/>
        <v>0</v>
      </c>
      <c r="Q401" s="69"/>
      <c r="R401" s="69"/>
      <c r="S401" s="69">
        <f t="shared" si="95"/>
        <v>5238.24</v>
      </c>
      <c r="T401" s="69"/>
      <c r="U401" s="69"/>
      <c r="V401" s="69"/>
      <c r="W401" s="69"/>
      <c r="X401" s="69"/>
      <c r="Y401" s="69"/>
      <c r="Z401" s="69"/>
      <c r="AA401" s="69"/>
      <c r="AB401" s="69"/>
      <c r="AC401" s="69"/>
      <c r="AD401" s="69"/>
      <c r="AE401" s="69"/>
      <c r="AF401" s="69"/>
      <c r="AG401" s="69"/>
      <c r="AH401" s="69"/>
      <c r="AI401" s="69"/>
      <c r="AJ401" s="69"/>
    </row>
    <row r="402" spans="1:36 16335:16384" ht="50.7" customHeight="1">
      <c r="A402" s="70" t="s">
        <v>1089</v>
      </c>
      <c r="B402" s="71" t="s">
        <v>1090</v>
      </c>
      <c r="C402" s="71" t="s">
        <v>27</v>
      </c>
      <c r="D402" s="72" t="s">
        <v>1091</v>
      </c>
      <c r="E402" s="55" t="s">
        <v>46</v>
      </c>
      <c r="F402" s="73">
        <v>8</v>
      </c>
      <c r="G402" s="73">
        <v>70.42</v>
      </c>
      <c r="H402" s="73">
        <f t="shared" si="96"/>
        <v>87.68</v>
      </c>
      <c r="I402" s="73">
        <f t="shared" si="97"/>
        <v>701.44</v>
      </c>
      <c r="J402" s="68">
        <f t="shared" si="98"/>
        <v>3.4848867926000001E-4</v>
      </c>
      <c r="K402" s="69"/>
      <c r="L402" s="69">
        <f t="shared" si="91"/>
        <v>17.260000000000002</v>
      </c>
      <c r="M402" s="69">
        <f t="shared" si="92"/>
        <v>138.08000000000001</v>
      </c>
      <c r="N402" s="69">
        <f t="shared" si="93"/>
        <v>563.36</v>
      </c>
      <c r="O402" s="69">
        <f t="shared" si="84"/>
        <v>701.44</v>
      </c>
      <c r="P402" s="19">
        <f t="shared" si="94"/>
        <v>0</v>
      </c>
      <c r="Q402" s="69"/>
      <c r="R402" s="69"/>
      <c r="S402" s="69">
        <f t="shared" si="95"/>
        <v>563.36</v>
      </c>
      <c r="T402" s="69"/>
      <c r="U402" s="69"/>
      <c r="V402" s="69"/>
      <c r="W402" s="69"/>
      <c r="X402" s="69"/>
      <c r="Y402" s="69"/>
      <c r="Z402" s="69"/>
      <c r="AA402" s="69"/>
      <c r="AB402" s="69"/>
      <c r="AC402" s="69"/>
      <c r="AD402" s="69"/>
      <c r="AE402" s="69"/>
      <c r="AF402" s="69"/>
      <c r="AG402" s="69"/>
      <c r="AH402" s="69"/>
      <c r="AI402" s="69"/>
      <c r="AJ402" s="69"/>
    </row>
    <row r="403" spans="1:36 16335:16384" ht="26.7" customHeight="1">
      <c r="A403" s="70" t="s">
        <v>1092</v>
      </c>
      <c r="B403" s="71" t="s">
        <v>1093</v>
      </c>
      <c r="C403" s="71" t="s">
        <v>176</v>
      </c>
      <c r="D403" s="72" t="s">
        <v>1094</v>
      </c>
      <c r="E403" s="55" t="s">
        <v>46</v>
      </c>
      <c r="F403" s="73">
        <v>128</v>
      </c>
      <c r="G403" s="73">
        <v>15.64</v>
      </c>
      <c r="H403" s="73">
        <f t="shared" si="96"/>
        <v>19.47</v>
      </c>
      <c r="I403" s="73">
        <f t="shared" si="97"/>
        <v>2492.16</v>
      </c>
      <c r="J403" s="68">
        <f t="shared" si="98"/>
        <v>1.2381522965679197E-3</v>
      </c>
      <c r="K403" s="69"/>
      <c r="L403" s="69">
        <f t="shared" si="91"/>
        <v>3.83</v>
      </c>
      <c r="M403" s="69">
        <f t="shared" si="92"/>
        <v>490.24</v>
      </c>
      <c r="N403" s="69">
        <f t="shared" si="93"/>
        <v>2001.92</v>
      </c>
      <c r="O403" s="69">
        <f t="shared" si="84"/>
        <v>2492.16</v>
      </c>
      <c r="P403" s="19">
        <f t="shared" si="94"/>
        <v>0</v>
      </c>
      <c r="Q403" s="69"/>
      <c r="R403" s="69"/>
      <c r="S403" s="69">
        <f t="shared" si="95"/>
        <v>2001.92</v>
      </c>
      <c r="T403" s="69"/>
      <c r="U403" s="69"/>
      <c r="V403" s="69"/>
      <c r="W403" s="69"/>
      <c r="X403" s="69"/>
      <c r="Y403" s="69"/>
      <c r="Z403" s="69"/>
      <c r="AA403" s="69"/>
      <c r="AB403" s="69"/>
      <c r="AC403" s="69"/>
      <c r="AD403" s="69"/>
      <c r="AE403" s="69"/>
      <c r="AF403" s="69"/>
      <c r="AG403" s="69"/>
      <c r="AH403" s="69"/>
      <c r="AI403" s="69"/>
      <c r="AJ403" s="69"/>
    </row>
    <row r="404" spans="1:36 16335:16384" ht="26.7" customHeight="1">
      <c r="A404" s="70" t="s">
        <v>1095</v>
      </c>
      <c r="B404" s="71" t="s">
        <v>1096</v>
      </c>
      <c r="C404" s="71" t="s">
        <v>93</v>
      </c>
      <c r="D404" s="72" t="s">
        <v>1097</v>
      </c>
      <c r="E404" s="55" t="s">
        <v>29</v>
      </c>
      <c r="F404" s="73">
        <v>16</v>
      </c>
      <c r="G404" s="73">
        <v>586.29</v>
      </c>
      <c r="H404" s="73">
        <f t="shared" si="96"/>
        <v>730.04</v>
      </c>
      <c r="I404" s="73">
        <f t="shared" si="97"/>
        <v>11680.64</v>
      </c>
      <c r="J404" s="68">
        <f t="shared" si="98"/>
        <v>5.8031632163998721E-3</v>
      </c>
      <c r="K404" s="69"/>
      <c r="L404" s="69">
        <f t="shared" si="91"/>
        <v>143.75</v>
      </c>
      <c r="M404" s="69">
        <f t="shared" si="92"/>
        <v>2300</v>
      </c>
      <c r="N404" s="69">
        <f t="shared" si="93"/>
        <v>9380.64</v>
      </c>
      <c r="O404" s="69">
        <f t="shared" ref="O404:O467" si="99">TRUNC(N404+M404,2)</f>
        <v>11680.64</v>
      </c>
      <c r="P404" s="19">
        <f t="shared" si="94"/>
        <v>0</v>
      </c>
      <c r="Q404" s="69"/>
      <c r="R404" s="69"/>
      <c r="S404" s="69">
        <f t="shared" si="95"/>
        <v>9380.64</v>
      </c>
      <c r="T404" s="69"/>
      <c r="U404" s="69"/>
      <c r="V404" s="69"/>
      <c r="W404" s="69"/>
      <c r="X404" s="69"/>
      <c r="Y404" s="69"/>
      <c r="Z404" s="69"/>
      <c r="AA404" s="69"/>
      <c r="AB404" s="69"/>
      <c r="AC404" s="69"/>
      <c r="AD404" s="69"/>
      <c r="AE404" s="69"/>
      <c r="AF404" s="69"/>
      <c r="AG404" s="69"/>
      <c r="AH404" s="69"/>
      <c r="AI404" s="69"/>
      <c r="AJ404" s="69"/>
    </row>
    <row r="405" spans="1:36 16335:16384" ht="74.849999999999994" customHeight="1">
      <c r="A405" s="70" t="s">
        <v>1098</v>
      </c>
      <c r="B405" s="71" t="s">
        <v>1099</v>
      </c>
      <c r="C405" s="71" t="s">
        <v>273</v>
      </c>
      <c r="D405" s="72" t="s">
        <v>1100</v>
      </c>
      <c r="E405" s="55" t="s">
        <v>63</v>
      </c>
      <c r="F405" s="73">
        <v>636</v>
      </c>
      <c r="G405" s="73">
        <v>67.3</v>
      </c>
      <c r="H405" s="73">
        <f t="shared" si="96"/>
        <v>83.8</v>
      </c>
      <c r="I405" s="73">
        <f t="shared" si="97"/>
        <v>53296.800000000003</v>
      </c>
      <c r="J405" s="68">
        <f t="shared" si="98"/>
        <v>2.6478859832322607E-2</v>
      </c>
      <c r="K405" s="69"/>
      <c r="L405" s="69">
        <f t="shared" si="91"/>
        <v>16.5</v>
      </c>
      <c r="M405" s="69">
        <f t="shared" si="92"/>
        <v>10494</v>
      </c>
      <c r="N405" s="69">
        <f t="shared" si="93"/>
        <v>42802.799999999996</v>
      </c>
      <c r="O405" s="69">
        <f t="shared" si="99"/>
        <v>53296.800000000003</v>
      </c>
      <c r="P405" s="19">
        <f t="shared" si="94"/>
        <v>0</v>
      </c>
      <c r="Q405" s="69"/>
      <c r="R405" s="69"/>
      <c r="S405" s="69">
        <f t="shared" si="95"/>
        <v>42802.799999999996</v>
      </c>
      <c r="T405" s="69"/>
      <c r="U405" s="69"/>
      <c r="V405" s="69"/>
      <c r="W405" s="69"/>
      <c r="X405" s="69"/>
      <c r="Y405" s="69"/>
      <c r="Z405" s="69"/>
      <c r="AA405" s="69"/>
      <c r="AB405" s="69"/>
      <c r="AC405" s="69"/>
      <c r="AD405" s="69"/>
      <c r="AE405" s="69"/>
      <c r="AF405" s="69"/>
      <c r="AG405" s="69"/>
      <c r="AH405" s="69"/>
      <c r="AI405" s="69"/>
      <c r="AJ405" s="69"/>
    </row>
    <row r="406" spans="1:36 16335:16384" ht="26.7" customHeight="1">
      <c r="A406" s="70" t="s">
        <v>1101</v>
      </c>
      <c r="B406" s="71" t="s">
        <v>1102</v>
      </c>
      <c r="C406" s="71" t="s">
        <v>93</v>
      </c>
      <c r="D406" s="72" t="s">
        <v>1103</v>
      </c>
      <c r="E406" s="55" t="s">
        <v>46</v>
      </c>
      <c r="F406" s="73">
        <v>24</v>
      </c>
      <c r="G406" s="73">
        <v>33.61</v>
      </c>
      <c r="H406" s="73">
        <f t="shared" si="96"/>
        <v>41.85</v>
      </c>
      <c r="I406" s="73">
        <f t="shared" si="97"/>
        <v>1004.4</v>
      </c>
      <c r="J406" s="68">
        <f t="shared" si="98"/>
        <v>4.9900494618034896E-4</v>
      </c>
      <c r="K406" s="69"/>
      <c r="L406" s="69">
        <f t="shared" si="91"/>
        <v>8.24</v>
      </c>
      <c r="M406" s="69">
        <f t="shared" si="92"/>
        <v>197.76</v>
      </c>
      <c r="N406" s="69">
        <f t="shared" si="93"/>
        <v>806.64</v>
      </c>
      <c r="O406" s="69">
        <f t="shared" si="99"/>
        <v>1004.4</v>
      </c>
      <c r="P406" s="19">
        <f t="shared" si="94"/>
        <v>0</v>
      </c>
      <c r="Q406" s="69"/>
      <c r="R406" s="69"/>
      <c r="S406" s="69">
        <f t="shared" si="95"/>
        <v>806.64</v>
      </c>
      <c r="T406" s="69"/>
      <c r="U406" s="69"/>
      <c r="V406" s="69"/>
      <c r="W406" s="69"/>
      <c r="X406" s="69"/>
      <c r="Y406" s="69"/>
      <c r="Z406" s="69"/>
      <c r="AA406" s="69"/>
      <c r="AB406" s="69"/>
      <c r="AC406" s="69"/>
      <c r="AD406" s="69"/>
      <c r="AE406" s="69"/>
      <c r="AF406" s="69"/>
      <c r="AG406" s="69"/>
      <c r="AH406" s="69"/>
      <c r="AI406" s="69"/>
      <c r="AJ406" s="69"/>
    </row>
    <row r="407" spans="1:36 16335:16384" ht="26.7" customHeight="1">
      <c r="A407" s="70" t="s">
        <v>1104</v>
      </c>
      <c r="B407" s="71" t="s">
        <v>1105</v>
      </c>
      <c r="C407" s="71" t="s">
        <v>93</v>
      </c>
      <c r="D407" s="72" t="s">
        <v>1106</v>
      </c>
      <c r="E407" s="55" t="s">
        <v>46</v>
      </c>
      <c r="F407" s="73">
        <v>28</v>
      </c>
      <c r="G407" s="73">
        <v>30.48</v>
      </c>
      <c r="H407" s="73">
        <f t="shared" si="96"/>
        <v>37.950000000000003</v>
      </c>
      <c r="I407" s="73">
        <f t="shared" si="97"/>
        <v>1062.5999999999999</v>
      </c>
      <c r="J407" s="68">
        <f t="shared" si="98"/>
        <v>5.279198086531649E-4</v>
      </c>
      <c r="K407" s="69"/>
      <c r="L407" s="69">
        <f t="shared" si="91"/>
        <v>7.47</v>
      </c>
      <c r="M407" s="69">
        <f t="shared" si="92"/>
        <v>209.16</v>
      </c>
      <c r="N407" s="69">
        <f t="shared" si="93"/>
        <v>853.44</v>
      </c>
      <c r="O407" s="69">
        <f t="shared" si="99"/>
        <v>1062.5999999999999</v>
      </c>
      <c r="P407" s="19">
        <f t="shared" si="94"/>
        <v>0</v>
      </c>
      <c r="Q407" s="69"/>
      <c r="R407" s="69"/>
      <c r="S407" s="69">
        <f t="shared" si="95"/>
        <v>853.44</v>
      </c>
      <c r="T407" s="69"/>
      <c r="U407" s="69"/>
      <c r="V407" s="69"/>
      <c r="W407" s="69"/>
      <c r="X407" s="69"/>
      <c r="Y407" s="69"/>
      <c r="Z407" s="69"/>
      <c r="AA407" s="69"/>
      <c r="AB407" s="69"/>
      <c r="AC407" s="69"/>
      <c r="AD407" s="69"/>
      <c r="AE407" s="69"/>
      <c r="AF407" s="69"/>
      <c r="AG407" s="69"/>
      <c r="AH407" s="69"/>
      <c r="AI407" s="69"/>
      <c r="AJ407" s="69"/>
    </row>
    <row r="408" spans="1:36 16335:16384" ht="15.15" customHeight="1">
      <c r="A408" s="70" t="s">
        <v>1107</v>
      </c>
      <c r="B408" s="71" t="s">
        <v>1108</v>
      </c>
      <c r="C408" s="71" t="s">
        <v>176</v>
      </c>
      <c r="D408" s="72" t="s">
        <v>1109</v>
      </c>
      <c r="E408" s="55" t="s">
        <v>29</v>
      </c>
      <c r="F408" s="73">
        <v>25.3333333</v>
      </c>
      <c r="G408" s="73">
        <v>84.69</v>
      </c>
      <c r="H408" s="73">
        <f t="shared" si="96"/>
        <v>105.45</v>
      </c>
      <c r="I408" s="73">
        <f t="shared" si="97"/>
        <v>2671.39</v>
      </c>
      <c r="J408" s="68">
        <f t="shared" si="98"/>
        <v>1.327197155691679E-3</v>
      </c>
      <c r="K408" s="69"/>
      <c r="L408" s="69">
        <f t="shared" si="91"/>
        <v>20.76</v>
      </c>
      <c r="M408" s="69">
        <f t="shared" si="92"/>
        <v>525.919999308</v>
      </c>
      <c r="N408" s="69">
        <f t="shared" si="93"/>
        <v>2145.4799971769999</v>
      </c>
      <c r="O408" s="69">
        <f t="shared" si="99"/>
        <v>2671.39</v>
      </c>
      <c r="P408" s="19">
        <f t="shared" si="94"/>
        <v>0</v>
      </c>
      <c r="Q408" s="69"/>
      <c r="R408" s="69"/>
      <c r="S408" s="69">
        <f t="shared" si="95"/>
        <v>2145.4799971769999</v>
      </c>
      <c r="T408" s="69"/>
      <c r="U408" s="69"/>
      <c r="V408" s="69"/>
      <c r="W408" s="69"/>
      <c r="X408" s="69"/>
      <c r="Y408" s="69"/>
      <c r="Z408" s="69"/>
      <c r="AA408" s="69"/>
      <c r="AB408" s="69"/>
      <c r="AC408" s="69"/>
      <c r="AD408" s="69"/>
      <c r="AE408" s="69"/>
      <c r="AF408" s="69"/>
      <c r="AG408" s="69"/>
      <c r="AH408" s="69"/>
      <c r="AI408" s="69"/>
      <c r="AJ408" s="69"/>
    </row>
    <row r="409" spans="1:36 16335:16384" ht="26.7" customHeight="1">
      <c r="A409" s="70" t="s">
        <v>1110</v>
      </c>
      <c r="B409" s="71" t="s">
        <v>1111</v>
      </c>
      <c r="C409" s="71" t="s">
        <v>176</v>
      </c>
      <c r="D409" s="72" t="s">
        <v>1112</v>
      </c>
      <c r="E409" s="55" t="s">
        <v>29</v>
      </c>
      <c r="F409" s="73">
        <v>52</v>
      </c>
      <c r="G409" s="73">
        <v>2.25</v>
      </c>
      <c r="H409" s="73">
        <f t="shared" si="96"/>
        <v>2.8</v>
      </c>
      <c r="I409" s="73">
        <f t="shared" si="97"/>
        <v>145.6</v>
      </c>
      <c r="J409" s="68">
        <f t="shared" si="98"/>
        <v>7.2336838076322987E-5</v>
      </c>
      <c r="K409" s="69"/>
      <c r="L409" s="69">
        <f t="shared" si="91"/>
        <v>0.55000000000000004</v>
      </c>
      <c r="M409" s="69">
        <f t="shared" si="92"/>
        <v>28.6</v>
      </c>
      <c r="N409" s="69">
        <f t="shared" si="93"/>
        <v>117</v>
      </c>
      <c r="O409" s="69">
        <f t="shared" si="99"/>
        <v>145.6</v>
      </c>
      <c r="P409" s="19">
        <f t="shared" si="94"/>
        <v>0</v>
      </c>
      <c r="Q409" s="69"/>
      <c r="R409" s="69"/>
      <c r="S409" s="69">
        <f t="shared" si="95"/>
        <v>117</v>
      </c>
      <c r="T409" s="69"/>
      <c r="U409" s="69"/>
      <c r="V409" s="69"/>
      <c r="W409" s="69"/>
      <c r="X409" s="69"/>
      <c r="Y409" s="69"/>
      <c r="Z409" s="69"/>
      <c r="AA409" s="69"/>
      <c r="AB409" s="69"/>
      <c r="AC409" s="69"/>
      <c r="AD409" s="69"/>
      <c r="AE409" s="69"/>
      <c r="AF409" s="69"/>
      <c r="AG409" s="69"/>
      <c r="AH409" s="69"/>
      <c r="AI409" s="69"/>
      <c r="AJ409" s="69"/>
    </row>
    <row r="410" spans="1:36 16335:16384" ht="50.7" customHeight="1">
      <c r="A410" s="70" t="s">
        <v>1113</v>
      </c>
      <c r="B410" s="71" t="s">
        <v>1114</v>
      </c>
      <c r="C410" s="71" t="s">
        <v>27</v>
      </c>
      <c r="D410" s="72" t="s">
        <v>1115</v>
      </c>
      <c r="E410" s="55" t="s">
        <v>46</v>
      </c>
      <c r="F410" s="73">
        <v>18</v>
      </c>
      <c r="G410" s="73">
        <v>25.83</v>
      </c>
      <c r="H410" s="73">
        <f t="shared" si="96"/>
        <v>32.159999999999997</v>
      </c>
      <c r="I410" s="73">
        <f t="shared" si="97"/>
        <v>578.88</v>
      </c>
      <c r="J410" s="68">
        <f t="shared" si="98"/>
        <v>2.8759854962652373E-4</v>
      </c>
      <c r="K410" s="69"/>
      <c r="L410" s="69">
        <f t="shared" si="91"/>
        <v>6.33</v>
      </c>
      <c r="M410" s="69">
        <f t="shared" si="92"/>
        <v>113.94</v>
      </c>
      <c r="N410" s="69">
        <f t="shared" si="93"/>
        <v>464.93999999999994</v>
      </c>
      <c r="O410" s="69">
        <f t="shared" si="99"/>
        <v>578.88</v>
      </c>
      <c r="P410" s="19">
        <f t="shared" si="94"/>
        <v>0</v>
      </c>
      <c r="Q410" s="69"/>
      <c r="R410" s="69"/>
      <c r="S410" s="69">
        <f t="shared" si="95"/>
        <v>464.93999999999994</v>
      </c>
      <c r="T410" s="69"/>
      <c r="U410" s="69"/>
      <c r="V410" s="69"/>
      <c r="W410" s="69"/>
      <c r="X410" s="69"/>
      <c r="Y410" s="69"/>
      <c r="Z410" s="69"/>
      <c r="AA410" s="69"/>
      <c r="AB410" s="69"/>
      <c r="AC410" s="69"/>
      <c r="AD410" s="69"/>
      <c r="AE410" s="69"/>
      <c r="AF410" s="69"/>
      <c r="AG410" s="69"/>
      <c r="AH410" s="69"/>
      <c r="AI410" s="69"/>
      <c r="AJ410" s="69"/>
    </row>
    <row r="411" spans="1:36 16335:16384" s="66" customFormat="1" ht="15.15" customHeight="1">
      <c r="A411" s="58">
        <v>18</v>
      </c>
      <c r="B411" s="59"/>
      <c r="C411" s="59"/>
      <c r="D411" s="60" t="s">
        <v>1116</v>
      </c>
      <c r="E411" s="61"/>
      <c r="F411" s="74"/>
      <c r="G411" s="74"/>
      <c r="H411" s="74"/>
      <c r="I411" s="63">
        <f>SUM(I412:I419)</f>
        <v>8635.65</v>
      </c>
      <c r="J411" s="64">
        <f t="shared" si="98"/>
        <v>4.2903545036661996E-3</v>
      </c>
      <c r="K411" s="65"/>
      <c r="L411" s="65">
        <f t="shared" si="91"/>
        <v>0</v>
      </c>
      <c r="M411" s="65">
        <f t="shared" si="92"/>
        <v>0</v>
      </c>
      <c r="N411" s="65">
        <f t="shared" si="93"/>
        <v>0</v>
      </c>
      <c r="O411" s="65">
        <f t="shared" si="99"/>
        <v>0</v>
      </c>
      <c r="P411" s="67">
        <f t="shared" si="94"/>
        <v>8635.65</v>
      </c>
      <c r="Q411" s="65"/>
      <c r="R411" s="65"/>
      <c r="S411" s="69">
        <f t="shared" si="95"/>
        <v>0</v>
      </c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65"/>
      <c r="AI411" s="65"/>
      <c r="AJ411" s="65"/>
      <c r="XDG411" s="20"/>
      <c r="XDH411" s="20"/>
      <c r="XDI411" s="20"/>
      <c r="XDJ411" s="20"/>
      <c r="XDK411" s="20"/>
      <c r="XDL411" s="20"/>
      <c r="XDM411" s="20"/>
      <c r="XDN411" s="20"/>
      <c r="XDO411" s="20"/>
      <c r="XDP411" s="20"/>
      <c r="XDQ411" s="20"/>
      <c r="XDR411" s="20"/>
      <c r="XDS411" s="20"/>
      <c r="XDT411" s="20"/>
      <c r="XDU411" s="20"/>
      <c r="XDV411" s="20"/>
      <c r="XDW411" s="20"/>
      <c r="XDX411" s="20"/>
      <c r="XDY411" s="20"/>
      <c r="XDZ411" s="20"/>
      <c r="XEA411" s="20"/>
      <c r="XEB411" s="20"/>
      <c r="XEC411" s="20"/>
      <c r="XED411" s="20"/>
      <c r="XEE411" s="20"/>
      <c r="XEF411" s="20"/>
      <c r="XEG411" s="20"/>
      <c r="XEH411" s="20"/>
      <c r="XEI411" s="20"/>
      <c r="XEJ411" s="20"/>
      <c r="XEK411" s="20"/>
      <c r="XEL411" s="20"/>
      <c r="XEM411" s="20"/>
      <c r="XEN411" s="20"/>
      <c r="XEO411" s="20"/>
      <c r="XEP411" s="20"/>
      <c r="XEQ411" s="20"/>
      <c r="XER411" s="20"/>
      <c r="XES411" s="20"/>
      <c r="XET411" s="20"/>
      <c r="XEU411" s="20"/>
      <c r="XEV411" s="20"/>
      <c r="XEW411" s="20"/>
      <c r="XEX411" s="20"/>
      <c r="XEY411" s="20"/>
      <c r="XEZ411" s="20"/>
      <c r="XFA411" s="20"/>
      <c r="XFB411" s="20"/>
      <c r="XFC411" s="20"/>
      <c r="XFD411" s="20"/>
    </row>
    <row r="412" spans="1:36 16335:16384" ht="38.700000000000003" customHeight="1">
      <c r="A412" s="70" t="s">
        <v>1117</v>
      </c>
      <c r="B412" s="71" t="s">
        <v>810</v>
      </c>
      <c r="C412" s="71" t="s">
        <v>27</v>
      </c>
      <c r="D412" s="72" t="s">
        <v>811</v>
      </c>
      <c r="E412" s="55" t="s">
        <v>29</v>
      </c>
      <c r="F412" s="73">
        <v>28</v>
      </c>
      <c r="G412" s="73">
        <v>18.75</v>
      </c>
      <c r="H412" s="73">
        <f t="shared" ref="H412:H419" si="100">TRUNC(G412+(G412*$I$4),2)</f>
        <v>23.34</v>
      </c>
      <c r="I412" s="73">
        <f t="shared" ref="I412:I419" si="101">TRUNC(H412*F412,2)</f>
        <v>653.52</v>
      </c>
      <c r="J412" s="68">
        <f t="shared" si="98"/>
        <v>3.2468111551949588E-4</v>
      </c>
      <c r="K412" s="69"/>
      <c r="L412" s="69">
        <f t="shared" si="91"/>
        <v>4.59</v>
      </c>
      <c r="M412" s="69">
        <f t="shared" si="92"/>
        <v>128.51999999999998</v>
      </c>
      <c r="N412" s="69">
        <f t="shared" si="93"/>
        <v>525</v>
      </c>
      <c r="O412" s="69">
        <f t="shared" si="99"/>
        <v>653.52</v>
      </c>
      <c r="P412" s="19">
        <f t="shared" si="94"/>
        <v>0</v>
      </c>
      <c r="Q412" s="69"/>
      <c r="R412" s="69"/>
      <c r="S412" s="69">
        <f t="shared" si="95"/>
        <v>525</v>
      </c>
      <c r="T412" s="69"/>
      <c r="U412" s="69"/>
      <c r="V412" s="69"/>
      <c r="W412" s="69"/>
      <c r="X412" s="69"/>
      <c r="Y412" s="69"/>
      <c r="Z412" s="69"/>
      <c r="AA412" s="69"/>
      <c r="AB412" s="69"/>
      <c r="AC412" s="69"/>
      <c r="AD412" s="69"/>
      <c r="AE412" s="69"/>
      <c r="AF412" s="69"/>
      <c r="AG412" s="69"/>
      <c r="AH412" s="69"/>
      <c r="AI412" s="69"/>
      <c r="AJ412" s="69"/>
    </row>
    <row r="413" spans="1:36 16335:16384" ht="26.7" customHeight="1">
      <c r="A413" s="70" t="s">
        <v>1118</v>
      </c>
      <c r="B413" s="71" t="s">
        <v>876</v>
      </c>
      <c r="C413" s="71" t="s">
        <v>93</v>
      </c>
      <c r="D413" s="72" t="s">
        <v>877</v>
      </c>
      <c r="E413" s="55" t="s">
        <v>29</v>
      </c>
      <c r="F413" s="73">
        <v>4</v>
      </c>
      <c r="G413" s="73">
        <v>218.18</v>
      </c>
      <c r="H413" s="73">
        <f t="shared" si="100"/>
        <v>271.67</v>
      </c>
      <c r="I413" s="73">
        <f t="shared" si="101"/>
        <v>1086.68</v>
      </c>
      <c r="J413" s="68">
        <f t="shared" si="98"/>
        <v>5.3988320879655688E-4</v>
      </c>
      <c r="K413" s="69"/>
      <c r="L413" s="69">
        <f t="shared" si="91"/>
        <v>53.49</v>
      </c>
      <c r="M413" s="69">
        <f t="shared" si="92"/>
        <v>213.96</v>
      </c>
      <c r="N413" s="69">
        <f t="shared" si="93"/>
        <v>872.72</v>
      </c>
      <c r="O413" s="69">
        <f t="shared" si="99"/>
        <v>1086.68</v>
      </c>
      <c r="P413" s="19">
        <f t="shared" si="94"/>
        <v>0</v>
      </c>
      <c r="Q413" s="69"/>
      <c r="R413" s="69"/>
      <c r="S413" s="69">
        <f t="shared" si="95"/>
        <v>872.72</v>
      </c>
      <c r="T413" s="69"/>
      <c r="U413" s="69"/>
      <c r="V413" s="69"/>
      <c r="W413" s="69"/>
      <c r="X413" s="69"/>
      <c r="Y413" s="69"/>
      <c r="Z413" s="69"/>
      <c r="AA413" s="69"/>
      <c r="AB413" s="69"/>
      <c r="AC413" s="69"/>
      <c r="AD413" s="69"/>
      <c r="AE413" s="69"/>
      <c r="AF413" s="69"/>
      <c r="AG413" s="69"/>
      <c r="AH413" s="69"/>
      <c r="AI413" s="69"/>
      <c r="AJ413" s="69"/>
    </row>
    <row r="414" spans="1:36 16335:16384" ht="26.7" customHeight="1">
      <c r="A414" s="70" t="s">
        <v>1119</v>
      </c>
      <c r="B414" s="71" t="s">
        <v>1120</v>
      </c>
      <c r="C414" s="71" t="s">
        <v>27</v>
      </c>
      <c r="D414" s="72" t="s">
        <v>1121</v>
      </c>
      <c r="E414" s="55" t="s">
        <v>29</v>
      </c>
      <c r="F414" s="73">
        <v>18</v>
      </c>
      <c r="G414" s="73">
        <v>44.1</v>
      </c>
      <c r="H414" s="73">
        <f t="shared" si="100"/>
        <v>54.91</v>
      </c>
      <c r="I414" s="73">
        <f t="shared" si="101"/>
        <v>988.38</v>
      </c>
      <c r="J414" s="68">
        <f t="shared" si="98"/>
        <v>4.9104590671618213E-4</v>
      </c>
      <c r="K414" s="69"/>
      <c r="L414" s="69">
        <f t="shared" si="91"/>
        <v>10.81</v>
      </c>
      <c r="M414" s="69">
        <f t="shared" si="92"/>
        <v>194.58</v>
      </c>
      <c r="N414" s="69">
        <f t="shared" si="93"/>
        <v>793.80000000000007</v>
      </c>
      <c r="O414" s="69">
        <f t="shared" si="99"/>
        <v>988.38</v>
      </c>
      <c r="P414" s="19">
        <f t="shared" si="94"/>
        <v>0</v>
      </c>
      <c r="Q414" s="69"/>
      <c r="R414" s="69"/>
      <c r="S414" s="69">
        <f t="shared" si="95"/>
        <v>793.80000000000007</v>
      </c>
      <c r="T414" s="69"/>
      <c r="U414" s="69"/>
      <c r="V414" s="69"/>
      <c r="W414" s="69"/>
      <c r="X414" s="69"/>
      <c r="Y414" s="69"/>
      <c r="Z414" s="69"/>
      <c r="AA414" s="69"/>
      <c r="AB414" s="69"/>
      <c r="AC414" s="69"/>
      <c r="AD414" s="69"/>
      <c r="AE414" s="69"/>
      <c r="AF414" s="69"/>
      <c r="AG414" s="69"/>
      <c r="AH414" s="69"/>
      <c r="AI414" s="69"/>
      <c r="AJ414" s="69"/>
    </row>
    <row r="415" spans="1:36 16335:16384" ht="38.700000000000003" customHeight="1">
      <c r="A415" s="70" t="s">
        <v>1122</v>
      </c>
      <c r="B415" s="71" t="s">
        <v>984</v>
      </c>
      <c r="C415" s="71" t="s">
        <v>27</v>
      </c>
      <c r="D415" s="72" t="s">
        <v>985</v>
      </c>
      <c r="E415" s="55" t="s">
        <v>46</v>
      </c>
      <c r="F415" s="73">
        <v>82</v>
      </c>
      <c r="G415" s="73">
        <v>24.88</v>
      </c>
      <c r="H415" s="73">
        <f t="shared" si="100"/>
        <v>30.98</v>
      </c>
      <c r="I415" s="73">
        <f t="shared" si="101"/>
        <v>2540.36</v>
      </c>
      <c r="J415" s="68">
        <f t="shared" si="98"/>
        <v>1.2620989696124167E-3</v>
      </c>
      <c r="K415" s="69"/>
      <c r="L415" s="69">
        <f t="shared" si="91"/>
        <v>6.1</v>
      </c>
      <c r="M415" s="69">
        <f t="shared" si="92"/>
        <v>500.2</v>
      </c>
      <c r="N415" s="69">
        <f t="shared" si="93"/>
        <v>2040.1599999999999</v>
      </c>
      <c r="O415" s="69">
        <f t="shared" si="99"/>
        <v>2540.36</v>
      </c>
      <c r="P415" s="19">
        <f t="shared" si="94"/>
        <v>0</v>
      </c>
      <c r="Q415" s="69"/>
      <c r="R415" s="69"/>
      <c r="S415" s="69">
        <f t="shared" si="95"/>
        <v>2040.1599999999999</v>
      </c>
      <c r="T415" s="69"/>
      <c r="U415" s="69"/>
      <c r="V415" s="69"/>
      <c r="W415" s="69"/>
      <c r="X415" s="69"/>
      <c r="Y415" s="69"/>
      <c r="Z415" s="69"/>
      <c r="AA415" s="69"/>
      <c r="AB415" s="69"/>
      <c r="AC415" s="69"/>
      <c r="AD415" s="69"/>
      <c r="AE415" s="69"/>
      <c r="AF415" s="69"/>
      <c r="AG415" s="69"/>
      <c r="AH415" s="69"/>
      <c r="AI415" s="69"/>
      <c r="AJ415" s="69"/>
    </row>
    <row r="416" spans="1:36 16335:16384" ht="50.7" customHeight="1">
      <c r="A416" s="70" t="s">
        <v>1123</v>
      </c>
      <c r="B416" s="71" t="s">
        <v>987</v>
      </c>
      <c r="C416" s="71" t="s">
        <v>27</v>
      </c>
      <c r="D416" s="72" t="s">
        <v>988</v>
      </c>
      <c r="E416" s="55" t="s">
        <v>46</v>
      </c>
      <c r="F416" s="73">
        <v>55.7</v>
      </c>
      <c r="G416" s="73">
        <v>19.52</v>
      </c>
      <c r="H416" s="73">
        <f t="shared" si="100"/>
        <v>24.3</v>
      </c>
      <c r="I416" s="73">
        <f t="shared" si="101"/>
        <v>1353.51</v>
      </c>
      <c r="J416" s="68">
        <f t="shared" si="98"/>
        <v>6.7244940731238964E-4</v>
      </c>
      <c r="K416" s="69"/>
      <c r="L416" s="69">
        <f t="shared" si="91"/>
        <v>4.78</v>
      </c>
      <c r="M416" s="69">
        <f t="shared" si="92"/>
        <v>266.24600000000004</v>
      </c>
      <c r="N416" s="69">
        <f t="shared" si="93"/>
        <v>1087.2640000000001</v>
      </c>
      <c r="O416" s="69">
        <f t="shared" si="99"/>
        <v>1353.51</v>
      </c>
      <c r="P416" s="19">
        <f t="shared" si="94"/>
        <v>0</v>
      </c>
      <c r="Q416" s="69"/>
      <c r="R416" s="69"/>
      <c r="S416" s="69">
        <f t="shared" si="95"/>
        <v>1087.2640000000001</v>
      </c>
      <c r="T416" s="69"/>
      <c r="U416" s="69"/>
      <c r="V416" s="69"/>
      <c r="W416" s="69"/>
      <c r="X416" s="69"/>
      <c r="Y416" s="69"/>
      <c r="Z416" s="69"/>
      <c r="AA416" s="69"/>
      <c r="AB416" s="69"/>
      <c r="AC416" s="69"/>
      <c r="AD416" s="69"/>
      <c r="AE416" s="69"/>
      <c r="AF416" s="69"/>
      <c r="AG416" s="69"/>
      <c r="AH416" s="69"/>
      <c r="AI416" s="69"/>
      <c r="AJ416" s="69"/>
    </row>
    <row r="417" spans="1:36 16335:16384" ht="38.700000000000003" customHeight="1">
      <c r="A417" s="70" t="s">
        <v>1124</v>
      </c>
      <c r="B417" s="71" t="s">
        <v>993</v>
      </c>
      <c r="C417" s="71" t="s">
        <v>27</v>
      </c>
      <c r="D417" s="72" t="s">
        <v>994</v>
      </c>
      <c r="E417" s="55" t="s">
        <v>46</v>
      </c>
      <c r="F417" s="73">
        <v>44.8</v>
      </c>
      <c r="G417" s="73">
        <v>20.48</v>
      </c>
      <c r="H417" s="73">
        <f t="shared" si="100"/>
        <v>25.5</v>
      </c>
      <c r="I417" s="73">
        <f t="shared" si="101"/>
        <v>1142.4000000000001</v>
      </c>
      <c r="J417" s="68">
        <f t="shared" si="98"/>
        <v>5.6756596029114968E-4</v>
      </c>
      <c r="K417" s="69"/>
      <c r="L417" s="69">
        <f t="shared" si="91"/>
        <v>5.0199999999999996</v>
      </c>
      <c r="M417" s="69">
        <f t="shared" si="92"/>
        <v>224.89599999999996</v>
      </c>
      <c r="N417" s="69">
        <f t="shared" si="93"/>
        <v>917.50399999999991</v>
      </c>
      <c r="O417" s="69">
        <f t="shared" si="99"/>
        <v>1142.4000000000001</v>
      </c>
      <c r="P417" s="19">
        <f t="shared" si="94"/>
        <v>0</v>
      </c>
      <c r="Q417" s="69"/>
      <c r="R417" s="69"/>
      <c r="S417" s="69">
        <f t="shared" si="95"/>
        <v>917.50399999999991</v>
      </c>
      <c r="T417" s="69"/>
      <c r="U417" s="69"/>
      <c r="V417" s="69"/>
      <c r="W417" s="69"/>
      <c r="X417" s="69"/>
      <c r="Y417" s="69"/>
      <c r="Z417" s="69"/>
      <c r="AA417" s="69"/>
      <c r="AB417" s="69"/>
      <c r="AC417" s="69"/>
      <c r="AD417" s="69"/>
      <c r="AE417" s="69"/>
      <c r="AF417" s="69"/>
      <c r="AG417" s="69"/>
      <c r="AH417" s="69"/>
      <c r="AI417" s="69"/>
      <c r="AJ417" s="69"/>
    </row>
    <row r="418" spans="1:36 16335:16384" ht="38.700000000000003" customHeight="1">
      <c r="A418" s="70" t="s">
        <v>1125</v>
      </c>
      <c r="B418" s="71" t="s">
        <v>996</v>
      </c>
      <c r="C418" s="71" t="s">
        <v>27</v>
      </c>
      <c r="D418" s="72" t="s">
        <v>997</v>
      </c>
      <c r="E418" s="55" t="s">
        <v>46</v>
      </c>
      <c r="F418" s="73">
        <v>16</v>
      </c>
      <c r="G418" s="73">
        <v>30.04</v>
      </c>
      <c r="H418" s="73">
        <f t="shared" si="100"/>
        <v>37.4</v>
      </c>
      <c r="I418" s="73">
        <f t="shared" si="101"/>
        <v>598.4</v>
      </c>
      <c r="J418" s="68">
        <f t="shared" si="98"/>
        <v>2.9729645539060219E-4</v>
      </c>
      <c r="K418" s="69"/>
      <c r="L418" s="69">
        <f t="shared" si="91"/>
        <v>7.36</v>
      </c>
      <c r="M418" s="69">
        <f t="shared" si="92"/>
        <v>117.76</v>
      </c>
      <c r="N418" s="69">
        <f t="shared" si="93"/>
        <v>480.64</v>
      </c>
      <c r="O418" s="69">
        <f t="shared" si="99"/>
        <v>598.4</v>
      </c>
      <c r="P418" s="19">
        <f t="shared" si="94"/>
        <v>0</v>
      </c>
      <c r="Q418" s="69"/>
      <c r="R418" s="69"/>
      <c r="S418" s="69">
        <f t="shared" si="95"/>
        <v>480.64</v>
      </c>
      <c r="T418" s="69"/>
      <c r="U418" s="69"/>
      <c r="V418" s="69"/>
      <c r="W418" s="69"/>
      <c r="X418" s="69"/>
      <c r="Y418" s="69"/>
      <c r="Z418" s="69"/>
      <c r="AA418" s="69"/>
      <c r="AB418" s="69"/>
      <c r="AC418" s="69"/>
      <c r="AD418" s="69"/>
      <c r="AE418" s="69"/>
      <c r="AF418" s="69"/>
      <c r="AG418" s="69"/>
      <c r="AH418" s="69"/>
      <c r="AI418" s="69"/>
      <c r="AJ418" s="69"/>
    </row>
    <row r="419" spans="1:36 16335:16384" ht="15.15" customHeight="1">
      <c r="A419" s="70" t="s">
        <v>1126</v>
      </c>
      <c r="B419" s="71" t="s">
        <v>1127</v>
      </c>
      <c r="C419" s="71" t="s">
        <v>253</v>
      </c>
      <c r="D419" s="72" t="s">
        <v>1128</v>
      </c>
      <c r="E419" s="55" t="s">
        <v>506</v>
      </c>
      <c r="F419" s="73">
        <v>10</v>
      </c>
      <c r="G419" s="73">
        <v>21.88</v>
      </c>
      <c r="H419" s="73">
        <f t="shared" si="100"/>
        <v>27.24</v>
      </c>
      <c r="I419" s="73">
        <f t="shared" si="101"/>
        <v>272.39999999999998</v>
      </c>
      <c r="J419" s="68">
        <f t="shared" si="98"/>
        <v>1.3533348002740646E-4</v>
      </c>
      <c r="K419" s="69"/>
      <c r="L419" s="69">
        <f t="shared" si="91"/>
        <v>5.36</v>
      </c>
      <c r="M419" s="69">
        <f t="shared" si="92"/>
        <v>53.6</v>
      </c>
      <c r="N419" s="69">
        <f t="shared" si="93"/>
        <v>218.79999999999998</v>
      </c>
      <c r="O419" s="69">
        <f t="shared" si="99"/>
        <v>272.39999999999998</v>
      </c>
      <c r="P419" s="19">
        <f t="shared" si="94"/>
        <v>0</v>
      </c>
      <c r="Q419" s="69"/>
      <c r="R419" s="69"/>
      <c r="S419" s="69">
        <f t="shared" si="95"/>
        <v>218.79999999999998</v>
      </c>
      <c r="T419" s="69"/>
      <c r="U419" s="69"/>
      <c r="V419" s="69"/>
      <c r="W419" s="69"/>
      <c r="X419" s="69"/>
      <c r="Y419" s="69"/>
      <c r="Z419" s="69"/>
      <c r="AA419" s="69"/>
      <c r="AB419" s="69"/>
      <c r="AC419" s="69"/>
      <c r="AD419" s="69"/>
      <c r="AE419" s="69"/>
      <c r="AF419" s="69"/>
      <c r="AG419" s="69"/>
      <c r="AH419" s="69"/>
      <c r="AI419" s="69"/>
      <c r="AJ419" s="69"/>
    </row>
    <row r="420" spans="1:36 16335:16384" s="66" customFormat="1" ht="15.15" customHeight="1">
      <c r="A420" s="58">
        <v>19</v>
      </c>
      <c r="B420" s="59"/>
      <c r="C420" s="59"/>
      <c r="D420" s="60" t="s">
        <v>1129</v>
      </c>
      <c r="E420" s="61"/>
      <c r="F420" s="74"/>
      <c r="G420" s="74"/>
      <c r="H420" s="74"/>
      <c r="I420" s="63">
        <f>SUM(I421:I431)</f>
        <v>14902.45</v>
      </c>
      <c r="J420" s="64">
        <f t="shared" si="98"/>
        <v>7.40381945460508E-3</v>
      </c>
      <c r="K420" s="65"/>
      <c r="L420" s="65">
        <f t="shared" si="91"/>
        <v>0</v>
      </c>
      <c r="M420" s="65">
        <f t="shared" si="92"/>
        <v>0</v>
      </c>
      <c r="N420" s="65">
        <f t="shared" si="93"/>
        <v>0</v>
      </c>
      <c r="O420" s="65">
        <f t="shared" si="99"/>
        <v>0</v>
      </c>
      <c r="P420" s="67">
        <f t="shared" si="94"/>
        <v>14902.45</v>
      </c>
      <c r="Q420" s="65"/>
      <c r="R420" s="65"/>
      <c r="S420" s="69">
        <f t="shared" si="95"/>
        <v>0</v>
      </c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65"/>
      <c r="AI420" s="65"/>
      <c r="AJ420" s="65"/>
      <c r="XDG420" s="20"/>
      <c r="XDH420" s="20"/>
      <c r="XDI420" s="20"/>
      <c r="XDJ420" s="20"/>
      <c r="XDK420" s="20"/>
      <c r="XDL420" s="20"/>
      <c r="XDM420" s="20"/>
      <c r="XDN420" s="20"/>
      <c r="XDO420" s="20"/>
      <c r="XDP420" s="20"/>
      <c r="XDQ420" s="20"/>
      <c r="XDR420" s="20"/>
      <c r="XDS420" s="20"/>
      <c r="XDT420" s="20"/>
      <c r="XDU420" s="20"/>
      <c r="XDV420" s="20"/>
      <c r="XDW420" s="20"/>
      <c r="XDX420" s="20"/>
      <c r="XDY420" s="20"/>
      <c r="XDZ420" s="20"/>
      <c r="XEA420" s="20"/>
      <c r="XEB420" s="20"/>
      <c r="XEC420" s="20"/>
      <c r="XED420" s="20"/>
      <c r="XEE420" s="20"/>
      <c r="XEF420" s="20"/>
      <c r="XEG420" s="20"/>
      <c r="XEH420" s="20"/>
      <c r="XEI420" s="20"/>
      <c r="XEJ420" s="20"/>
      <c r="XEK420" s="20"/>
      <c r="XEL420" s="20"/>
      <c r="XEM420" s="20"/>
      <c r="XEN420" s="20"/>
      <c r="XEO420" s="20"/>
      <c r="XEP420" s="20"/>
      <c r="XEQ420" s="20"/>
      <c r="XER420" s="20"/>
      <c r="XES420" s="20"/>
      <c r="XET420" s="20"/>
      <c r="XEU420" s="20"/>
      <c r="XEV420" s="20"/>
      <c r="XEW420" s="20"/>
      <c r="XEX420" s="20"/>
      <c r="XEY420" s="20"/>
      <c r="XEZ420" s="20"/>
      <c r="XFA420" s="20"/>
      <c r="XFB420" s="20"/>
      <c r="XFC420" s="20"/>
      <c r="XFD420" s="20"/>
    </row>
    <row r="421" spans="1:36 16335:16384" ht="50.7" customHeight="1">
      <c r="A421" s="70" t="s">
        <v>1130</v>
      </c>
      <c r="B421" s="71" t="s">
        <v>1131</v>
      </c>
      <c r="C421" s="71" t="s">
        <v>27</v>
      </c>
      <c r="D421" s="72" t="s">
        <v>1132</v>
      </c>
      <c r="E421" s="55" t="s">
        <v>46</v>
      </c>
      <c r="F421" s="73">
        <v>100</v>
      </c>
      <c r="G421" s="73">
        <v>62.85</v>
      </c>
      <c r="H421" s="73">
        <f t="shared" ref="H421:H431" si="102">TRUNC(G421+(G421*$I$4),2)</f>
        <v>78.260000000000005</v>
      </c>
      <c r="I421" s="73">
        <f t="shared" ref="I421:I431" si="103">TRUNC(H421*F421,2)</f>
        <v>7826</v>
      </c>
      <c r="J421" s="68">
        <f t="shared" si="98"/>
        <v>3.8881050466023606E-3</v>
      </c>
      <c r="K421" s="69"/>
      <c r="L421" s="69">
        <f t="shared" si="91"/>
        <v>15.41</v>
      </c>
      <c r="M421" s="69">
        <f t="shared" si="92"/>
        <v>1541</v>
      </c>
      <c r="N421" s="69">
        <f t="shared" si="93"/>
        <v>6285</v>
      </c>
      <c r="O421" s="69">
        <f t="shared" si="99"/>
        <v>7826</v>
      </c>
      <c r="P421" s="19">
        <f t="shared" si="94"/>
        <v>0</v>
      </c>
      <c r="Q421" s="69"/>
      <c r="R421" s="69"/>
      <c r="S421" s="69">
        <f t="shared" si="95"/>
        <v>6285</v>
      </c>
      <c r="T421" s="69"/>
      <c r="U421" s="69"/>
      <c r="V421" s="69"/>
      <c r="W421" s="69"/>
      <c r="X421" s="69"/>
      <c r="Y421" s="69"/>
      <c r="Z421" s="69"/>
      <c r="AA421" s="69"/>
      <c r="AB421" s="69"/>
      <c r="AC421" s="69"/>
      <c r="AD421" s="69"/>
      <c r="AE421" s="69"/>
      <c r="AF421" s="69"/>
      <c r="AG421" s="69"/>
      <c r="AH421" s="69"/>
      <c r="AI421" s="69"/>
      <c r="AJ421" s="69"/>
    </row>
    <row r="422" spans="1:36 16335:16384" ht="38.700000000000003" customHeight="1">
      <c r="A422" s="70" t="s">
        <v>1133</v>
      </c>
      <c r="B422" s="71" t="s">
        <v>1134</v>
      </c>
      <c r="C422" s="71" t="s">
        <v>27</v>
      </c>
      <c r="D422" s="72" t="s">
        <v>1135</v>
      </c>
      <c r="E422" s="55" t="s">
        <v>29</v>
      </c>
      <c r="F422" s="73">
        <v>10</v>
      </c>
      <c r="G422" s="73">
        <v>23.9</v>
      </c>
      <c r="H422" s="73">
        <f t="shared" si="102"/>
        <v>29.75</v>
      </c>
      <c r="I422" s="73">
        <f t="shared" si="103"/>
        <v>297.5</v>
      </c>
      <c r="J422" s="68">
        <f t="shared" si="98"/>
        <v>1.4780363549248687E-4</v>
      </c>
      <c r="K422" s="69"/>
      <c r="L422" s="69">
        <f t="shared" si="91"/>
        <v>5.85</v>
      </c>
      <c r="M422" s="69">
        <f t="shared" si="92"/>
        <v>58.5</v>
      </c>
      <c r="N422" s="69">
        <f t="shared" si="93"/>
        <v>239</v>
      </c>
      <c r="O422" s="69">
        <f t="shared" si="99"/>
        <v>297.5</v>
      </c>
      <c r="P422" s="19">
        <f t="shared" si="94"/>
        <v>0</v>
      </c>
      <c r="Q422" s="69"/>
      <c r="R422" s="69"/>
      <c r="S422" s="69">
        <f t="shared" si="95"/>
        <v>239</v>
      </c>
      <c r="T422" s="69"/>
      <c r="U422" s="69"/>
      <c r="V422" s="69"/>
      <c r="W422" s="69"/>
      <c r="X422" s="69"/>
      <c r="Y422" s="69"/>
      <c r="Z422" s="69"/>
      <c r="AA422" s="69"/>
      <c r="AB422" s="69"/>
      <c r="AC422" s="69"/>
      <c r="AD422" s="69"/>
      <c r="AE422" s="69"/>
      <c r="AF422" s="69"/>
      <c r="AG422" s="69"/>
      <c r="AH422" s="69"/>
      <c r="AI422" s="69"/>
      <c r="AJ422" s="69"/>
    </row>
    <row r="423" spans="1:36 16335:16384" ht="38.700000000000003" customHeight="1">
      <c r="A423" s="70" t="s">
        <v>1136</v>
      </c>
      <c r="B423" s="71" t="s">
        <v>1137</v>
      </c>
      <c r="C423" s="71" t="s">
        <v>27</v>
      </c>
      <c r="D423" s="72" t="s">
        <v>1138</v>
      </c>
      <c r="E423" s="55" t="s">
        <v>29</v>
      </c>
      <c r="F423" s="73">
        <v>50</v>
      </c>
      <c r="G423" s="73">
        <v>17.68</v>
      </c>
      <c r="H423" s="73">
        <f t="shared" si="102"/>
        <v>22.01</v>
      </c>
      <c r="I423" s="73">
        <f t="shared" si="103"/>
        <v>1100.5</v>
      </c>
      <c r="J423" s="68">
        <f t="shared" si="98"/>
        <v>5.4674924658649354E-4</v>
      </c>
      <c r="K423" s="69"/>
      <c r="L423" s="69">
        <f t="shared" si="91"/>
        <v>4.33</v>
      </c>
      <c r="M423" s="69">
        <f t="shared" si="92"/>
        <v>216.5</v>
      </c>
      <c r="N423" s="69">
        <f t="shared" si="93"/>
        <v>884</v>
      </c>
      <c r="O423" s="69">
        <f t="shared" si="99"/>
        <v>1100.5</v>
      </c>
      <c r="P423" s="19">
        <f t="shared" si="94"/>
        <v>0</v>
      </c>
      <c r="Q423" s="69"/>
      <c r="R423" s="69"/>
      <c r="S423" s="69">
        <f t="shared" si="95"/>
        <v>884</v>
      </c>
      <c r="T423" s="69"/>
      <c r="U423" s="69"/>
      <c r="V423" s="69"/>
      <c r="W423" s="69"/>
      <c r="X423" s="69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69"/>
      <c r="AJ423" s="69"/>
    </row>
    <row r="424" spans="1:36 16335:16384" ht="38.700000000000003" customHeight="1">
      <c r="A424" s="70" t="s">
        <v>1139</v>
      </c>
      <c r="B424" s="71" t="s">
        <v>1140</v>
      </c>
      <c r="C424" s="71" t="s">
        <v>27</v>
      </c>
      <c r="D424" s="72" t="s">
        <v>1141</v>
      </c>
      <c r="E424" s="55" t="s">
        <v>29</v>
      </c>
      <c r="F424" s="73">
        <v>10</v>
      </c>
      <c r="G424" s="73">
        <v>11.57</v>
      </c>
      <c r="H424" s="73">
        <f t="shared" si="102"/>
        <v>14.4</v>
      </c>
      <c r="I424" s="73">
        <f t="shared" si="103"/>
        <v>144</v>
      </c>
      <c r="J424" s="68">
        <f t="shared" si="98"/>
        <v>7.1541927767791965E-5</v>
      </c>
      <c r="K424" s="69"/>
      <c r="L424" s="69">
        <f t="shared" si="91"/>
        <v>2.83</v>
      </c>
      <c r="M424" s="69">
        <f t="shared" si="92"/>
        <v>28.3</v>
      </c>
      <c r="N424" s="69">
        <f t="shared" si="93"/>
        <v>115.7</v>
      </c>
      <c r="O424" s="69">
        <f t="shared" si="99"/>
        <v>144</v>
      </c>
      <c r="P424" s="19">
        <f t="shared" si="94"/>
        <v>0</v>
      </c>
      <c r="Q424" s="69"/>
      <c r="R424" s="69"/>
      <c r="S424" s="69">
        <f t="shared" si="95"/>
        <v>115.7</v>
      </c>
      <c r="T424" s="69"/>
      <c r="U424" s="69"/>
      <c r="V424" s="69"/>
      <c r="W424" s="69"/>
      <c r="X424" s="69"/>
      <c r="Y424" s="69"/>
      <c r="Z424" s="69"/>
      <c r="AA424" s="69"/>
      <c r="AB424" s="69"/>
      <c r="AC424" s="69"/>
      <c r="AD424" s="69"/>
      <c r="AE424" s="69"/>
      <c r="AF424" s="69"/>
      <c r="AG424" s="69"/>
      <c r="AH424" s="69"/>
      <c r="AI424" s="69"/>
      <c r="AJ424" s="69"/>
    </row>
    <row r="425" spans="1:36 16335:16384" ht="15.15" customHeight="1">
      <c r="A425" s="70" t="s">
        <v>1142</v>
      </c>
      <c r="B425" s="71" t="s">
        <v>1143</v>
      </c>
      <c r="C425" s="71" t="s">
        <v>115</v>
      </c>
      <c r="D425" s="72" t="s">
        <v>1144</v>
      </c>
      <c r="E425" s="55" t="s">
        <v>29</v>
      </c>
      <c r="F425" s="73">
        <v>8</v>
      </c>
      <c r="G425" s="73">
        <f>COMPOSIÇÃO!L145</f>
        <v>99.97</v>
      </c>
      <c r="H425" s="73">
        <f t="shared" si="102"/>
        <v>124.48</v>
      </c>
      <c r="I425" s="73">
        <f t="shared" si="103"/>
        <v>995.84</v>
      </c>
      <c r="J425" s="68">
        <f t="shared" si="98"/>
        <v>4.9475217602970806E-4</v>
      </c>
      <c r="K425" s="69"/>
      <c r="L425" s="69">
        <f t="shared" si="91"/>
        <v>24.51</v>
      </c>
      <c r="M425" s="69">
        <f t="shared" si="92"/>
        <v>196.08</v>
      </c>
      <c r="N425" s="69">
        <f t="shared" si="93"/>
        <v>799.76</v>
      </c>
      <c r="O425" s="69">
        <f t="shared" si="99"/>
        <v>995.84</v>
      </c>
      <c r="P425" s="19">
        <f t="shared" si="94"/>
        <v>0</v>
      </c>
      <c r="Q425" s="69"/>
      <c r="R425" s="69"/>
      <c r="S425" s="69">
        <f t="shared" si="95"/>
        <v>799.76</v>
      </c>
      <c r="T425" s="69"/>
      <c r="U425" s="69"/>
      <c r="V425" s="69"/>
      <c r="W425" s="69"/>
      <c r="X425" s="69"/>
      <c r="Y425" s="69"/>
      <c r="Z425" s="69"/>
      <c r="AA425" s="69"/>
      <c r="AB425" s="69"/>
      <c r="AC425" s="69"/>
      <c r="AD425" s="69"/>
      <c r="AE425" s="69"/>
      <c r="AF425" s="69"/>
      <c r="AG425" s="69"/>
      <c r="AH425" s="69"/>
      <c r="AI425" s="69"/>
      <c r="AJ425" s="69"/>
    </row>
    <row r="426" spans="1:36 16335:16384" ht="38.700000000000003" customHeight="1">
      <c r="A426" s="70" t="s">
        <v>1145</v>
      </c>
      <c r="B426" s="71" t="s">
        <v>1146</v>
      </c>
      <c r="C426" s="71" t="s">
        <v>176</v>
      </c>
      <c r="D426" s="72" t="s">
        <v>1147</v>
      </c>
      <c r="E426" s="55" t="s">
        <v>29</v>
      </c>
      <c r="F426" s="73">
        <v>1</v>
      </c>
      <c r="G426" s="73">
        <v>1309.6400000000001</v>
      </c>
      <c r="H426" s="73">
        <f t="shared" si="102"/>
        <v>1630.74</v>
      </c>
      <c r="I426" s="73">
        <f t="shared" si="103"/>
        <v>1630.74</v>
      </c>
      <c r="J426" s="68">
        <f t="shared" si="98"/>
        <v>8.1018252283367414E-4</v>
      </c>
      <c r="K426" s="69"/>
      <c r="L426" s="69">
        <f t="shared" si="91"/>
        <v>321.10000000000002</v>
      </c>
      <c r="M426" s="69">
        <f t="shared" si="92"/>
        <v>321.10000000000002</v>
      </c>
      <c r="N426" s="69">
        <f t="shared" si="93"/>
        <v>1309.6400000000001</v>
      </c>
      <c r="O426" s="69">
        <f t="shared" si="99"/>
        <v>1630.74</v>
      </c>
      <c r="P426" s="19">
        <f t="shared" si="94"/>
        <v>0</v>
      </c>
      <c r="Q426" s="69"/>
      <c r="R426" s="69"/>
      <c r="S426" s="69">
        <f t="shared" si="95"/>
        <v>1309.6400000000001</v>
      </c>
      <c r="T426" s="69"/>
      <c r="U426" s="69"/>
      <c r="V426" s="69"/>
      <c r="W426" s="69"/>
      <c r="X426" s="69"/>
      <c r="Y426" s="69"/>
      <c r="Z426" s="69"/>
      <c r="AA426" s="69"/>
      <c r="AB426" s="69"/>
      <c r="AC426" s="69"/>
      <c r="AD426" s="69"/>
      <c r="AE426" s="69"/>
      <c r="AF426" s="69"/>
      <c r="AG426" s="69"/>
      <c r="AH426" s="69"/>
      <c r="AI426" s="69"/>
      <c r="AJ426" s="69"/>
    </row>
    <row r="427" spans="1:36 16335:16384" ht="38.700000000000003" customHeight="1">
      <c r="A427" s="70" t="s">
        <v>1148</v>
      </c>
      <c r="B427" s="71" t="s">
        <v>1149</v>
      </c>
      <c r="C427" s="71" t="s">
        <v>176</v>
      </c>
      <c r="D427" s="72" t="s">
        <v>1150</v>
      </c>
      <c r="E427" s="55" t="s">
        <v>29</v>
      </c>
      <c r="F427" s="73">
        <v>1</v>
      </c>
      <c r="G427" s="73">
        <v>867.11</v>
      </c>
      <c r="H427" s="73">
        <f t="shared" si="102"/>
        <v>1079.71</v>
      </c>
      <c r="I427" s="73">
        <f t="shared" si="103"/>
        <v>1079.71</v>
      </c>
      <c r="J427" s="68">
        <f t="shared" si="98"/>
        <v>5.3642038076501849E-4</v>
      </c>
      <c r="K427" s="69"/>
      <c r="L427" s="69">
        <f t="shared" si="91"/>
        <v>212.6</v>
      </c>
      <c r="M427" s="69">
        <f t="shared" si="92"/>
        <v>212.6</v>
      </c>
      <c r="N427" s="69">
        <f t="shared" si="93"/>
        <v>867.11</v>
      </c>
      <c r="O427" s="69">
        <f t="shared" si="99"/>
        <v>1079.71</v>
      </c>
      <c r="P427" s="19">
        <f t="shared" si="94"/>
        <v>0</v>
      </c>
      <c r="Q427" s="69"/>
      <c r="R427" s="69"/>
      <c r="S427" s="69">
        <f t="shared" si="95"/>
        <v>867.11</v>
      </c>
      <c r="T427" s="69"/>
      <c r="U427" s="69"/>
      <c r="V427" s="69"/>
      <c r="W427" s="69"/>
      <c r="X427" s="69"/>
      <c r="Y427" s="69"/>
      <c r="Z427" s="69"/>
      <c r="AA427" s="69"/>
      <c r="AB427" s="69"/>
      <c r="AC427" s="69"/>
      <c r="AD427" s="69"/>
      <c r="AE427" s="69"/>
      <c r="AF427" s="69"/>
      <c r="AG427" s="69"/>
      <c r="AH427" s="69"/>
      <c r="AI427" s="69"/>
      <c r="AJ427" s="69"/>
    </row>
    <row r="428" spans="1:36 16335:16384" ht="50.7" customHeight="1">
      <c r="A428" s="70" t="s">
        <v>1151</v>
      </c>
      <c r="B428" s="71" t="s">
        <v>1090</v>
      </c>
      <c r="C428" s="71" t="s">
        <v>27</v>
      </c>
      <c r="D428" s="72" t="s">
        <v>1091</v>
      </c>
      <c r="E428" s="55" t="s">
        <v>46</v>
      </c>
      <c r="F428" s="73">
        <v>6</v>
      </c>
      <c r="G428" s="73">
        <v>70.42</v>
      </c>
      <c r="H428" s="73">
        <f t="shared" si="102"/>
        <v>87.68</v>
      </c>
      <c r="I428" s="73">
        <f t="shared" si="103"/>
        <v>526.08000000000004</v>
      </c>
      <c r="J428" s="68">
        <f t="shared" si="98"/>
        <v>2.6136650944500004E-4</v>
      </c>
      <c r="K428" s="69"/>
      <c r="L428" s="69">
        <f t="shared" si="91"/>
        <v>17.260000000000002</v>
      </c>
      <c r="M428" s="69">
        <f t="shared" si="92"/>
        <v>103.56</v>
      </c>
      <c r="N428" s="69">
        <f t="shared" si="93"/>
        <v>422.52</v>
      </c>
      <c r="O428" s="69">
        <f t="shared" si="99"/>
        <v>526.08000000000004</v>
      </c>
      <c r="P428" s="19">
        <f t="shared" si="94"/>
        <v>0</v>
      </c>
      <c r="Q428" s="69"/>
      <c r="R428" s="69"/>
      <c r="S428" s="69">
        <f t="shared" si="95"/>
        <v>422.52</v>
      </c>
      <c r="T428" s="69"/>
      <c r="U428" s="69"/>
      <c r="V428" s="69"/>
      <c r="W428" s="69"/>
      <c r="X428" s="69"/>
      <c r="Y428" s="69"/>
      <c r="Z428" s="69"/>
      <c r="AA428" s="69"/>
      <c r="AB428" s="69"/>
      <c r="AC428" s="69"/>
      <c r="AD428" s="69"/>
      <c r="AE428" s="69"/>
      <c r="AF428" s="69"/>
      <c r="AG428" s="69"/>
      <c r="AH428" s="69"/>
      <c r="AI428" s="69"/>
      <c r="AJ428" s="69"/>
    </row>
    <row r="429" spans="1:36 16335:16384" ht="15.15" customHeight="1">
      <c r="A429" s="70" t="s">
        <v>1152</v>
      </c>
      <c r="B429" s="71" t="s">
        <v>1153</v>
      </c>
      <c r="C429" s="71" t="s">
        <v>176</v>
      </c>
      <c r="D429" s="72" t="s">
        <v>1154</v>
      </c>
      <c r="E429" s="55" t="s">
        <v>46</v>
      </c>
      <c r="F429" s="73">
        <v>4</v>
      </c>
      <c r="G429" s="73">
        <v>24.77</v>
      </c>
      <c r="H429" s="73">
        <f t="shared" si="102"/>
        <v>30.84</v>
      </c>
      <c r="I429" s="73">
        <f t="shared" si="103"/>
        <v>123.36</v>
      </c>
      <c r="J429" s="68">
        <f t="shared" si="98"/>
        <v>6.1287584787741788E-5</v>
      </c>
      <c r="K429" s="69"/>
      <c r="L429" s="69">
        <f t="shared" si="91"/>
        <v>6.07</v>
      </c>
      <c r="M429" s="69">
        <f t="shared" si="92"/>
        <v>24.28</v>
      </c>
      <c r="N429" s="69">
        <f t="shared" si="93"/>
        <v>99.08</v>
      </c>
      <c r="O429" s="69">
        <f t="shared" si="99"/>
        <v>123.36</v>
      </c>
      <c r="P429" s="19">
        <f t="shared" si="94"/>
        <v>0</v>
      </c>
      <c r="Q429" s="69"/>
      <c r="R429" s="69"/>
      <c r="S429" s="69">
        <f t="shared" si="95"/>
        <v>99.08</v>
      </c>
      <c r="T429" s="69"/>
      <c r="U429" s="69"/>
      <c r="V429" s="69"/>
      <c r="W429" s="69"/>
      <c r="X429" s="69"/>
      <c r="Y429" s="69"/>
      <c r="Z429" s="69"/>
      <c r="AA429" s="69"/>
      <c r="AB429" s="69"/>
      <c r="AC429" s="69"/>
      <c r="AD429" s="69"/>
      <c r="AE429" s="69"/>
      <c r="AF429" s="69"/>
      <c r="AG429" s="69"/>
      <c r="AH429" s="69"/>
      <c r="AI429" s="69"/>
      <c r="AJ429" s="69"/>
    </row>
    <row r="430" spans="1:36 16335:16384" ht="38.700000000000003" customHeight="1">
      <c r="A430" s="70" t="s">
        <v>1155</v>
      </c>
      <c r="B430" s="71" t="s">
        <v>1156</v>
      </c>
      <c r="C430" s="71" t="s">
        <v>27</v>
      </c>
      <c r="D430" s="72" t="s">
        <v>1157</v>
      </c>
      <c r="E430" s="55" t="s">
        <v>29</v>
      </c>
      <c r="F430" s="73">
        <v>8</v>
      </c>
      <c r="G430" s="73">
        <v>37.54</v>
      </c>
      <c r="H430" s="73">
        <f t="shared" si="102"/>
        <v>46.74</v>
      </c>
      <c r="I430" s="73">
        <f t="shared" si="103"/>
        <v>373.92</v>
      </c>
      <c r="J430" s="68">
        <f t="shared" si="98"/>
        <v>1.8577053910369981E-4</v>
      </c>
      <c r="K430" s="69"/>
      <c r="L430" s="69">
        <f t="shared" si="91"/>
        <v>9.1999999999999993</v>
      </c>
      <c r="M430" s="69">
        <f t="shared" si="92"/>
        <v>73.599999999999994</v>
      </c>
      <c r="N430" s="69">
        <f t="shared" si="93"/>
        <v>300.32</v>
      </c>
      <c r="O430" s="69">
        <f t="shared" si="99"/>
        <v>373.92</v>
      </c>
      <c r="P430" s="19">
        <f t="shared" si="94"/>
        <v>0</v>
      </c>
      <c r="Q430" s="69"/>
      <c r="R430" s="69"/>
      <c r="S430" s="69">
        <f t="shared" si="95"/>
        <v>300.32</v>
      </c>
      <c r="T430" s="69"/>
      <c r="U430" s="69"/>
      <c r="V430" s="69"/>
      <c r="W430" s="69"/>
      <c r="X430" s="69"/>
      <c r="Y430" s="69"/>
      <c r="Z430" s="69"/>
      <c r="AA430" s="69"/>
      <c r="AB430" s="69"/>
      <c r="AC430" s="69"/>
      <c r="AD430" s="69"/>
      <c r="AE430" s="69"/>
      <c r="AF430" s="69"/>
      <c r="AG430" s="69"/>
      <c r="AH430" s="69"/>
      <c r="AI430" s="69"/>
      <c r="AJ430" s="69"/>
    </row>
    <row r="431" spans="1:36 16335:16384" ht="74.849999999999994" customHeight="1">
      <c r="A431" s="70" t="s">
        <v>1158</v>
      </c>
      <c r="B431" s="71" t="s">
        <v>1159</v>
      </c>
      <c r="C431" s="71" t="s">
        <v>27</v>
      </c>
      <c r="D431" s="72" t="s">
        <v>1160</v>
      </c>
      <c r="E431" s="55" t="s">
        <v>46</v>
      </c>
      <c r="F431" s="73">
        <v>40</v>
      </c>
      <c r="G431" s="73">
        <v>16.16</v>
      </c>
      <c r="H431" s="73">
        <f t="shared" si="102"/>
        <v>20.12</v>
      </c>
      <c r="I431" s="73">
        <f t="shared" si="103"/>
        <v>804.8</v>
      </c>
      <c r="J431" s="68">
        <f t="shared" si="98"/>
        <v>3.9983988519110399E-4</v>
      </c>
      <c r="K431" s="69"/>
      <c r="L431" s="69">
        <f t="shared" si="91"/>
        <v>3.96</v>
      </c>
      <c r="M431" s="69">
        <f t="shared" si="92"/>
        <v>158.4</v>
      </c>
      <c r="N431" s="69">
        <f t="shared" si="93"/>
        <v>646.4</v>
      </c>
      <c r="O431" s="69">
        <f t="shared" si="99"/>
        <v>804.8</v>
      </c>
      <c r="P431" s="19">
        <f t="shared" si="94"/>
        <v>0</v>
      </c>
      <c r="Q431" s="69"/>
      <c r="R431" s="69"/>
      <c r="S431" s="69">
        <f t="shared" si="95"/>
        <v>646.4</v>
      </c>
      <c r="T431" s="69"/>
      <c r="U431" s="69"/>
      <c r="V431" s="69"/>
      <c r="W431" s="69"/>
      <c r="X431" s="69"/>
      <c r="Y431" s="69"/>
      <c r="Z431" s="69"/>
      <c r="AA431" s="69"/>
      <c r="AB431" s="69"/>
      <c r="AC431" s="69"/>
      <c r="AD431" s="69"/>
      <c r="AE431" s="69"/>
      <c r="AF431" s="69"/>
      <c r="AG431" s="69"/>
      <c r="AH431" s="69"/>
      <c r="AI431" s="69"/>
      <c r="AJ431" s="69"/>
    </row>
    <row r="432" spans="1:36 16335:16384" s="66" customFormat="1" ht="15.15" customHeight="1">
      <c r="A432" s="58">
        <v>20</v>
      </c>
      <c r="B432" s="59"/>
      <c r="C432" s="59"/>
      <c r="D432" s="60" t="s">
        <v>1161</v>
      </c>
      <c r="E432" s="61"/>
      <c r="F432" s="74"/>
      <c r="G432" s="74"/>
      <c r="H432" s="74"/>
      <c r="I432" s="63">
        <f>SUM(I434:I440)</f>
        <v>98195.199999999997</v>
      </c>
      <c r="J432" s="64">
        <f t="shared" si="98"/>
        <v>4.8785235455165873E-2</v>
      </c>
      <c r="K432" s="65"/>
      <c r="L432" s="65">
        <f t="shared" si="91"/>
        <v>0</v>
      </c>
      <c r="M432" s="65">
        <f t="shared" si="92"/>
        <v>0</v>
      </c>
      <c r="N432" s="65">
        <f t="shared" si="93"/>
        <v>0</v>
      </c>
      <c r="O432" s="65">
        <f t="shared" si="99"/>
        <v>0</v>
      </c>
      <c r="P432" s="67"/>
      <c r="Q432" s="65"/>
      <c r="R432" s="65"/>
      <c r="S432" s="69">
        <f t="shared" si="95"/>
        <v>0</v>
      </c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  <c r="AH432" s="65"/>
      <c r="AI432" s="65"/>
      <c r="AJ432" s="65"/>
      <c r="XDG432" s="20"/>
      <c r="XDH432" s="20"/>
      <c r="XDI432" s="20"/>
      <c r="XDJ432" s="20"/>
      <c r="XDK432" s="20"/>
      <c r="XDL432" s="20"/>
      <c r="XDM432" s="20"/>
      <c r="XDN432" s="20"/>
      <c r="XDO432" s="20"/>
      <c r="XDP432" s="20"/>
      <c r="XDQ432" s="20"/>
      <c r="XDR432" s="20"/>
      <c r="XDS432" s="20"/>
      <c r="XDT432" s="20"/>
      <c r="XDU432" s="20"/>
      <c r="XDV432" s="20"/>
      <c r="XDW432" s="20"/>
      <c r="XDX432" s="20"/>
      <c r="XDY432" s="20"/>
      <c r="XDZ432" s="20"/>
      <c r="XEA432" s="20"/>
      <c r="XEB432" s="20"/>
      <c r="XEC432" s="20"/>
      <c r="XED432" s="20"/>
      <c r="XEE432" s="20"/>
      <c r="XEF432" s="20"/>
      <c r="XEG432" s="20"/>
      <c r="XEH432" s="20"/>
      <c r="XEI432" s="20"/>
      <c r="XEJ432" s="20"/>
      <c r="XEK432" s="20"/>
      <c r="XEL432" s="20"/>
      <c r="XEM432" s="20"/>
      <c r="XEN432" s="20"/>
      <c r="XEO432" s="20"/>
      <c r="XEP432" s="20"/>
      <c r="XEQ432" s="20"/>
      <c r="XER432" s="20"/>
      <c r="XES432" s="20"/>
      <c r="XET432" s="20"/>
      <c r="XEU432" s="20"/>
      <c r="XEV432" s="20"/>
      <c r="XEW432" s="20"/>
      <c r="XEX432" s="20"/>
      <c r="XEY432" s="20"/>
      <c r="XEZ432" s="20"/>
      <c r="XFA432" s="20"/>
      <c r="XFB432" s="20"/>
      <c r="XFC432" s="20"/>
      <c r="XFD432" s="20"/>
    </row>
    <row r="433" spans="1:86 16335:16384" ht="15.15" customHeight="1">
      <c r="A433" s="52" t="s">
        <v>1162</v>
      </c>
      <c r="B433" s="53"/>
      <c r="C433" s="53"/>
      <c r="D433" s="54" t="s">
        <v>1163</v>
      </c>
      <c r="E433" s="55"/>
      <c r="F433" s="73"/>
      <c r="G433" s="73"/>
      <c r="H433" s="73"/>
      <c r="I433" s="73"/>
      <c r="J433" s="68"/>
      <c r="K433" s="69"/>
      <c r="L433" s="69">
        <f t="shared" si="91"/>
        <v>0</v>
      </c>
      <c r="M433" s="69">
        <f t="shared" si="92"/>
        <v>0</v>
      </c>
      <c r="N433" s="69">
        <f t="shared" si="93"/>
        <v>0</v>
      </c>
      <c r="O433" s="69">
        <f t="shared" si="99"/>
        <v>0</v>
      </c>
      <c r="P433" s="19">
        <f t="shared" ref="P433:P440" si="104">I433-O433</f>
        <v>0</v>
      </c>
      <c r="Q433" s="69"/>
      <c r="R433" s="69"/>
      <c r="S433" s="69">
        <f t="shared" si="95"/>
        <v>0</v>
      </c>
      <c r="T433" s="69"/>
      <c r="U433" s="69"/>
      <c r="V433" s="69"/>
      <c r="W433" s="69"/>
      <c r="X433" s="69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69"/>
      <c r="AJ433" s="69"/>
    </row>
    <row r="434" spans="1:86 16335:16384" ht="38.700000000000003" customHeight="1">
      <c r="A434" s="70" t="s">
        <v>1164</v>
      </c>
      <c r="B434" s="71" t="s">
        <v>1165</v>
      </c>
      <c r="C434" s="71" t="s">
        <v>27</v>
      </c>
      <c r="D434" s="72" t="s">
        <v>1166</v>
      </c>
      <c r="E434" s="55" t="s">
        <v>36</v>
      </c>
      <c r="F434" s="73">
        <v>14.59</v>
      </c>
      <c r="G434" s="73">
        <v>148.22</v>
      </c>
      <c r="H434" s="73">
        <f>TRUNC(G434+(G434*$I$4),2)</f>
        <v>184.56</v>
      </c>
      <c r="I434" s="73">
        <f>TRUNC(H434*F434,2)</f>
        <v>2692.73</v>
      </c>
      <c r="J434" s="68">
        <f t="shared" ref="J434:J442" si="105">I434/$I$447</f>
        <v>1.3377992719317117E-3</v>
      </c>
      <c r="K434" s="69"/>
      <c r="L434" s="69">
        <f t="shared" si="91"/>
        <v>36.340000000000003</v>
      </c>
      <c r="M434" s="69">
        <f t="shared" si="92"/>
        <v>530.20060000000001</v>
      </c>
      <c r="N434" s="69">
        <f t="shared" si="93"/>
        <v>2162.5297999999998</v>
      </c>
      <c r="O434" s="69">
        <f t="shared" si="99"/>
        <v>2692.73</v>
      </c>
      <c r="P434" s="19">
        <f t="shared" si="104"/>
        <v>0</v>
      </c>
      <c r="Q434" s="69"/>
      <c r="R434" s="69"/>
      <c r="S434" s="69">
        <f t="shared" si="95"/>
        <v>2162.5297999999998</v>
      </c>
      <c r="T434" s="69"/>
      <c r="U434" s="69"/>
      <c r="V434" s="69"/>
      <c r="W434" s="69"/>
      <c r="X434" s="69"/>
      <c r="Y434" s="69"/>
      <c r="Z434" s="69"/>
      <c r="AA434" s="69"/>
      <c r="AB434" s="69"/>
      <c r="AC434" s="69"/>
      <c r="AD434" s="69"/>
      <c r="AE434" s="69"/>
      <c r="AF434" s="69"/>
      <c r="AG434" s="69"/>
      <c r="AH434" s="69"/>
      <c r="AI434" s="69"/>
      <c r="AJ434" s="69"/>
    </row>
    <row r="435" spans="1:86 16335:16384" s="20" customFormat="1" ht="38.700000000000003" customHeight="1">
      <c r="A435" s="70" t="s">
        <v>1167</v>
      </c>
      <c r="B435" s="71">
        <v>92397</v>
      </c>
      <c r="C435" s="71" t="s">
        <v>27</v>
      </c>
      <c r="D435" s="72" t="s">
        <v>1168</v>
      </c>
      <c r="E435" s="55" t="s">
        <v>36</v>
      </c>
      <c r="F435" s="73">
        <v>711</v>
      </c>
      <c r="G435" s="73">
        <v>71.06</v>
      </c>
      <c r="H435" s="73">
        <f>TRUNC(G435+(G435*$I$4),2)</f>
        <v>88.48</v>
      </c>
      <c r="I435" s="73">
        <f>TRUNC(H435*F435,2)</f>
        <v>62909.279999999999</v>
      </c>
      <c r="J435" s="68">
        <f t="shared" si="105"/>
        <v>3.1254521983915276E-2</v>
      </c>
      <c r="K435" s="69"/>
      <c r="L435" s="69">
        <f t="shared" si="91"/>
        <v>17.420000000000002</v>
      </c>
      <c r="M435" s="69">
        <f t="shared" si="92"/>
        <v>12385.62</v>
      </c>
      <c r="N435" s="69">
        <f t="shared" si="93"/>
        <v>50523.66</v>
      </c>
      <c r="O435" s="69">
        <f t="shared" si="99"/>
        <v>62909.279999999999</v>
      </c>
      <c r="P435" s="19">
        <f t="shared" si="104"/>
        <v>0</v>
      </c>
      <c r="Q435" s="69"/>
      <c r="R435" s="69"/>
      <c r="S435" s="69">
        <f t="shared" si="95"/>
        <v>50523.66</v>
      </c>
      <c r="T435" s="69"/>
      <c r="U435" s="69"/>
      <c r="V435" s="69"/>
      <c r="W435" s="69"/>
      <c r="X435" s="69"/>
      <c r="Y435" s="69"/>
      <c r="Z435" s="69"/>
      <c r="AA435" s="69"/>
      <c r="AB435" s="69"/>
      <c r="AC435" s="69"/>
      <c r="AD435" s="69"/>
      <c r="AE435" s="69"/>
      <c r="AF435" s="69"/>
      <c r="AG435" s="69"/>
      <c r="AH435" s="69"/>
      <c r="AI435" s="69"/>
      <c r="AJ435" s="69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  <c r="BT435" s="16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</row>
    <row r="436" spans="1:86 16335:16384" s="20" customFormat="1" ht="50.7" customHeight="1">
      <c r="A436" s="70" t="s">
        <v>1169</v>
      </c>
      <c r="B436" s="71">
        <v>94273</v>
      </c>
      <c r="C436" s="71" t="s">
        <v>27</v>
      </c>
      <c r="D436" s="72" t="s">
        <v>1170</v>
      </c>
      <c r="E436" s="55" t="s">
        <v>46</v>
      </c>
      <c r="F436" s="73">
        <f>9+43+28+20</f>
        <v>100</v>
      </c>
      <c r="G436" s="73">
        <v>63.1</v>
      </c>
      <c r="H436" s="73">
        <f>TRUNC(G436+(G436*$I$4),2)</f>
        <v>78.569999999999993</v>
      </c>
      <c r="I436" s="73">
        <f>TRUNC(H436*F436,2)</f>
        <v>7857</v>
      </c>
      <c r="J436" s="68">
        <f t="shared" si="105"/>
        <v>3.9035064338301495E-3</v>
      </c>
      <c r="K436" s="69"/>
      <c r="L436" s="69">
        <f t="shared" si="91"/>
        <v>15.47</v>
      </c>
      <c r="M436" s="69">
        <f t="shared" si="92"/>
        <v>1547</v>
      </c>
      <c r="N436" s="69">
        <f t="shared" si="93"/>
        <v>6310</v>
      </c>
      <c r="O436" s="69">
        <f t="shared" si="99"/>
        <v>7857</v>
      </c>
      <c r="P436" s="19">
        <f t="shared" si="104"/>
        <v>0</v>
      </c>
      <c r="Q436" s="69"/>
      <c r="R436" s="69"/>
      <c r="S436" s="69">
        <f t="shared" si="95"/>
        <v>6310</v>
      </c>
      <c r="T436" s="69"/>
      <c r="U436" s="69"/>
      <c r="V436" s="69"/>
      <c r="W436" s="69"/>
      <c r="X436" s="69"/>
      <c r="Y436" s="69"/>
      <c r="Z436" s="69"/>
      <c r="AA436" s="69"/>
      <c r="AB436" s="69"/>
      <c r="AC436" s="69"/>
      <c r="AD436" s="69"/>
      <c r="AE436" s="69"/>
      <c r="AF436" s="69"/>
      <c r="AG436" s="69"/>
      <c r="AH436" s="69"/>
      <c r="AI436" s="69"/>
      <c r="AJ436" s="69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  <c r="BT436" s="16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</row>
    <row r="437" spans="1:86 16335:16384" ht="15.15" customHeight="1">
      <c r="A437" s="52" t="s">
        <v>1171</v>
      </c>
      <c r="B437" s="53"/>
      <c r="C437" s="53"/>
      <c r="D437" s="54" t="s">
        <v>1172</v>
      </c>
      <c r="E437" s="55"/>
      <c r="F437" s="73"/>
      <c r="G437" s="73"/>
      <c r="H437" s="73"/>
      <c r="I437" s="73"/>
      <c r="J437" s="68">
        <f t="shared" si="105"/>
        <v>0</v>
      </c>
      <c r="K437" s="69"/>
      <c r="L437" s="69">
        <f t="shared" si="91"/>
        <v>0</v>
      </c>
      <c r="M437" s="69">
        <f t="shared" si="92"/>
        <v>0</v>
      </c>
      <c r="N437" s="69">
        <f t="shared" si="93"/>
        <v>0</v>
      </c>
      <c r="O437" s="69">
        <f t="shared" si="99"/>
        <v>0</v>
      </c>
      <c r="P437" s="19">
        <f t="shared" si="104"/>
        <v>0</v>
      </c>
      <c r="Q437" s="69"/>
      <c r="R437" s="69"/>
      <c r="S437" s="69">
        <f t="shared" si="95"/>
        <v>0</v>
      </c>
      <c r="T437" s="69"/>
      <c r="U437" s="69"/>
      <c r="V437" s="69"/>
      <c r="W437" s="69"/>
      <c r="X437" s="69"/>
      <c r="Y437" s="69"/>
      <c r="Z437" s="69"/>
      <c r="AA437" s="69"/>
      <c r="AB437" s="69"/>
      <c r="AC437" s="69"/>
      <c r="AD437" s="69"/>
      <c r="AE437" s="69"/>
      <c r="AF437" s="69"/>
      <c r="AG437" s="69"/>
      <c r="AH437" s="69"/>
      <c r="AI437" s="69"/>
      <c r="AJ437" s="69"/>
    </row>
    <row r="438" spans="1:86 16335:16384" ht="26.7" customHeight="1">
      <c r="A438" s="70" t="s">
        <v>1173</v>
      </c>
      <c r="B438" s="71" t="s">
        <v>1174</v>
      </c>
      <c r="C438" s="71" t="s">
        <v>27</v>
      </c>
      <c r="D438" s="72" t="s">
        <v>1175</v>
      </c>
      <c r="E438" s="55" t="s">
        <v>36</v>
      </c>
      <c r="F438" s="73">
        <f>520+86.85</f>
        <v>606.85</v>
      </c>
      <c r="G438" s="73">
        <v>17.809999999999999</v>
      </c>
      <c r="H438" s="73">
        <f>TRUNC(G438+(G438*$I$4),2)</f>
        <v>22.17</v>
      </c>
      <c r="I438" s="73">
        <f>TRUNC(H438*F438,2)</f>
        <v>13453.86</v>
      </c>
      <c r="J438" s="68">
        <f t="shared" si="105"/>
        <v>6.6841325022082339E-3</v>
      </c>
      <c r="K438" s="69"/>
      <c r="L438" s="69">
        <f t="shared" si="91"/>
        <v>4.3600000000000003</v>
      </c>
      <c r="M438" s="69">
        <f t="shared" si="92"/>
        <v>2645.8660000000004</v>
      </c>
      <c r="N438" s="69">
        <f t="shared" si="93"/>
        <v>10807.9985</v>
      </c>
      <c r="O438" s="69">
        <f t="shared" si="99"/>
        <v>13453.86</v>
      </c>
      <c r="P438" s="19">
        <f t="shared" si="104"/>
        <v>0</v>
      </c>
      <c r="Q438" s="69"/>
      <c r="R438" s="69"/>
      <c r="S438" s="69">
        <f t="shared" si="95"/>
        <v>10807.9985</v>
      </c>
      <c r="T438" s="69"/>
      <c r="U438" s="69"/>
      <c r="V438" s="69"/>
      <c r="W438" s="69"/>
      <c r="X438" s="69"/>
      <c r="Y438" s="69"/>
      <c r="Z438" s="69"/>
      <c r="AA438" s="69"/>
      <c r="AB438" s="69"/>
      <c r="AC438" s="69"/>
      <c r="AD438" s="69"/>
      <c r="AE438" s="69"/>
      <c r="AF438" s="69"/>
      <c r="AG438" s="69"/>
      <c r="AH438" s="69"/>
      <c r="AI438" s="69"/>
      <c r="AJ438" s="69"/>
    </row>
    <row r="439" spans="1:86 16335:16384" ht="15.15" customHeight="1">
      <c r="A439" s="52" t="s">
        <v>1176</v>
      </c>
      <c r="B439" s="53"/>
      <c r="C439" s="53"/>
      <c r="D439" s="54" t="s">
        <v>1177</v>
      </c>
      <c r="E439" s="55"/>
      <c r="F439" s="73"/>
      <c r="G439" s="73"/>
      <c r="H439" s="73"/>
      <c r="I439" s="73"/>
      <c r="J439" s="68">
        <f t="shared" si="105"/>
        <v>0</v>
      </c>
      <c r="K439" s="69"/>
      <c r="L439" s="69">
        <f t="shared" si="91"/>
        <v>0</v>
      </c>
      <c r="M439" s="69">
        <f t="shared" si="92"/>
        <v>0</v>
      </c>
      <c r="N439" s="69">
        <f t="shared" si="93"/>
        <v>0</v>
      </c>
      <c r="O439" s="69">
        <f t="shared" si="99"/>
        <v>0</v>
      </c>
      <c r="P439" s="19">
        <f t="shared" si="104"/>
        <v>0</v>
      </c>
      <c r="Q439" s="69"/>
      <c r="R439" s="69"/>
      <c r="S439" s="69">
        <f t="shared" si="95"/>
        <v>0</v>
      </c>
      <c r="T439" s="69"/>
      <c r="U439" s="69"/>
      <c r="V439" s="69"/>
      <c r="W439" s="69"/>
      <c r="X439" s="69"/>
      <c r="Y439" s="69"/>
      <c r="Z439" s="69"/>
      <c r="AA439" s="69"/>
      <c r="AB439" s="69"/>
      <c r="AC439" s="69"/>
      <c r="AD439" s="69"/>
      <c r="AE439" s="69"/>
      <c r="AF439" s="69"/>
      <c r="AG439" s="69"/>
      <c r="AH439" s="69"/>
      <c r="AI439" s="69"/>
      <c r="AJ439" s="69"/>
    </row>
    <row r="440" spans="1:86 16335:16384" ht="38.700000000000003" customHeight="1">
      <c r="A440" s="70" t="s">
        <v>1178</v>
      </c>
      <c r="B440" s="71">
        <v>2524</v>
      </c>
      <c r="C440" s="78" t="s">
        <v>176</v>
      </c>
      <c r="D440" s="75" t="s">
        <v>1179</v>
      </c>
      <c r="E440" s="55" t="s">
        <v>50</v>
      </c>
      <c r="F440" s="73">
        <f>(2091.96+1008)*47.7%</f>
        <v>1478.68092</v>
      </c>
      <c r="G440" s="73">
        <v>6.13</v>
      </c>
      <c r="H440" s="73">
        <f>TRUNC(G440+(G440*$I$4),2)</f>
        <v>7.63</v>
      </c>
      <c r="I440" s="73">
        <f>TRUNC(H440*F440,2)</f>
        <v>11282.33</v>
      </c>
      <c r="J440" s="68">
        <f t="shared" si="105"/>
        <v>5.6052752632805023E-3</v>
      </c>
      <c r="K440" s="69"/>
      <c r="L440" s="69">
        <f t="shared" si="91"/>
        <v>1.5</v>
      </c>
      <c r="M440" s="69">
        <f t="shared" si="92"/>
        <v>2218.0213800000001</v>
      </c>
      <c r="N440" s="69">
        <f t="shared" si="93"/>
        <v>9064.3140395999999</v>
      </c>
      <c r="O440" s="69">
        <f t="shared" si="99"/>
        <v>11282.33</v>
      </c>
      <c r="P440" s="19">
        <f t="shared" si="104"/>
        <v>0</v>
      </c>
      <c r="Q440" s="69"/>
      <c r="R440" s="69"/>
      <c r="S440" s="69">
        <f t="shared" si="95"/>
        <v>9064.3140395999999</v>
      </c>
      <c r="T440" s="69"/>
      <c r="U440" s="69"/>
      <c r="V440" s="69"/>
      <c r="W440" s="69"/>
      <c r="X440" s="69"/>
      <c r="Y440" s="69"/>
      <c r="Z440" s="69"/>
      <c r="AA440" s="69"/>
      <c r="AB440" s="69"/>
      <c r="AC440" s="69"/>
      <c r="AD440" s="69"/>
      <c r="AE440" s="69"/>
      <c r="AF440" s="69"/>
      <c r="AG440" s="69"/>
      <c r="AH440" s="69"/>
      <c r="AI440" s="69"/>
      <c r="AJ440" s="69"/>
    </row>
    <row r="441" spans="1:86 16335:16384" s="66" customFormat="1" ht="15.15" customHeight="1">
      <c r="A441" s="58">
        <v>21</v>
      </c>
      <c r="B441" s="59"/>
      <c r="C441" s="59"/>
      <c r="D441" s="60" t="s">
        <v>1180</v>
      </c>
      <c r="E441" s="61"/>
      <c r="F441" s="74"/>
      <c r="G441" s="74"/>
      <c r="H441" s="74"/>
      <c r="I441" s="63">
        <f>SUM(I442)</f>
        <v>3391.08</v>
      </c>
      <c r="J441" s="64">
        <f t="shared" si="105"/>
        <v>1.684752780658361E-3</v>
      </c>
      <c r="K441" s="65"/>
      <c r="L441" s="65">
        <f t="shared" si="91"/>
        <v>0</v>
      </c>
      <c r="M441" s="65">
        <f t="shared" si="92"/>
        <v>0</v>
      </c>
      <c r="N441" s="65">
        <f t="shared" si="93"/>
        <v>0</v>
      </c>
      <c r="O441" s="65">
        <f t="shared" si="99"/>
        <v>0</v>
      </c>
      <c r="P441" s="67"/>
      <c r="Q441" s="65"/>
      <c r="R441" s="65"/>
      <c r="S441" s="69">
        <f t="shared" si="95"/>
        <v>0</v>
      </c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65"/>
      <c r="AI441" s="65"/>
      <c r="AJ441" s="65"/>
      <c r="XDG441" s="20"/>
      <c r="XDH441" s="20"/>
      <c r="XDI441" s="20"/>
      <c r="XDJ441" s="20"/>
      <c r="XDK441" s="20"/>
      <c r="XDL441" s="20"/>
      <c r="XDM441" s="20"/>
      <c r="XDN441" s="20"/>
      <c r="XDO441" s="20"/>
      <c r="XDP441" s="20"/>
      <c r="XDQ441" s="20"/>
      <c r="XDR441" s="20"/>
      <c r="XDS441" s="20"/>
      <c r="XDT441" s="20"/>
      <c r="XDU441" s="20"/>
      <c r="XDV441" s="20"/>
      <c r="XDW441" s="20"/>
      <c r="XDX441" s="20"/>
      <c r="XDY441" s="20"/>
      <c r="XDZ441" s="20"/>
      <c r="XEA441" s="20"/>
      <c r="XEB441" s="20"/>
      <c r="XEC441" s="20"/>
      <c r="XED441" s="20"/>
      <c r="XEE441" s="20"/>
      <c r="XEF441" s="20"/>
      <c r="XEG441" s="20"/>
      <c r="XEH441" s="20"/>
      <c r="XEI441" s="20"/>
      <c r="XEJ441" s="20"/>
      <c r="XEK441" s="20"/>
      <c r="XEL441" s="20"/>
      <c r="XEM441" s="20"/>
      <c r="XEN441" s="20"/>
      <c r="XEO441" s="20"/>
      <c r="XEP441" s="20"/>
      <c r="XEQ441" s="20"/>
      <c r="XER441" s="20"/>
      <c r="XES441" s="20"/>
      <c r="XET441" s="20"/>
      <c r="XEU441" s="20"/>
      <c r="XEV441" s="20"/>
      <c r="XEW441" s="20"/>
      <c r="XEX441" s="20"/>
      <c r="XEY441" s="20"/>
      <c r="XEZ441" s="20"/>
      <c r="XFA441" s="20"/>
      <c r="XFB441" s="20"/>
      <c r="XFC441" s="20"/>
      <c r="XFD441" s="20"/>
    </row>
    <row r="442" spans="1:86 16335:16384" ht="15.15" customHeight="1">
      <c r="A442" s="70" t="s">
        <v>1181</v>
      </c>
      <c r="B442" s="71" t="s">
        <v>1182</v>
      </c>
      <c r="C442" s="71" t="s">
        <v>209</v>
      </c>
      <c r="D442" s="72" t="s">
        <v>1183</v>
      </c>
      <c r="E442" s="55" t="s">
        <v>36</v>
      </c>
      <c r="F442" s="73">
        <v>389.78</v>
      </c>
      <c r="G442" s="73">
        <v>6.99</v>
      </c>
      <c r="H442" s="73">
        <f>TRUNC(G442+(G442*$I$4),2)</f>
        <v>8.6999999999999993</v>
      </c>
      <c r="I442" s="73">
        <f>TRUNC(H442*F442,2)</f>
        <v>3391.08</v>
      </c>
      <c r="J442" s="68">
        <f t="shared" si="105"/>
        <v>1.684752780658361E-3</v>
      </c>
      <c r="K442" s="69"/>
      <c r="L442" s="69">
        <f t="shared" si="91"/>
        <v>1.71</v>
      </c>
      <c r="M442" s="69">
        <f t="shared" si="92"/>
        <v>666.52379999999994</v>
      </c>
      <c r="N442" s="69">
        <f t="shared" si="93"/>
        <v>2724.5621999999998</v>
      </c>
      <c r="O442" s="69">
        <f t="shared" si="99"/>
        <v>3391.08</v>
      </c>
      <c r="P442" s="19">
        <f>I442-O442</f>
        <v>0</v>
      </c>
      <c r="Q442" s="69"/>
      <c r="R442" s="69"/>
      <c r="S442" s="69">
        <f t="shared" si="95"/>
        <v>2724.5621999999998</v>
      </c>
      <c r="T442" s="69"/>
      <c r="U442" s="69"/>
      <c r="V442" s="69"/>
      <c r="W442" s="69"/>
      <c r="X442" s="69"/>
      <c r="Y442" s="69"/>
      <c r="Z442" s="69"/>
      <c r="AA442" s="69"/>
      <c r="AB442" s="69"/>
      <c r="AC442" s="69"/>
      <c r="AD442" s="69"/>
      <c r="AE442" s="69"/>
      <c r="AF442" s="69"/>
      <c r="AG442" s="69"/>
      <c r="AH442" s="69"/>
      <c r="AI442" s="69"/>
      <c r="AJ442" s="69"/>
    </row>
    <row r="443" spans="1:86 16335:16384" ht="15.15" customHeight="1">
      <c r="A443" s="70"/>
      <c r="B443" s="71"/>
      <c r="C443" s="71"/>
      <c r="D443" s="72"/>
      <c r="E443" s="55"/>
      <c r="F443" s="73"/>
      <c r="G443" s="73"/>
      <c r="H443" s="73"/>
      <c r="I443" s="73"/>
      <c r="J443" s="79"/>
      <c r="K443" s="69"/>
      <c r="L443" s="69">
        <f>SUM(L14:L442)</f>
        <v>29888.739999999976</v>
      </c>
      <c r="M443" s="69">
        <f>SUM(M14:M442)</f>
        <v>396193.18425930786</v>
      </c>
      <c r="N443" s="69">
        <f>SUM(N14:N442)</f>
        <v>1616613.0677667779</v>
      </c>
      <c r="O443" s="69">
        <f>TRUNC(M443+N443,2)</f>
        <v>2012806.25</v>
      </c>
      <c r="Q443" s="69"/>
      <c r="R443" s="69"/>
      <c r="S443" s="69">
        <f>SUM(S14:S442)</f>
        <v>1616613.0677667779</v>
      </c>
      <c r="T443" s="69"/>
      <c r="U443" s="69"/>
      <c r="V443" s="69"/>
      <c r="W443" s="69"/>
      <c r="X443" s="69"/>
      <c r="Y443" s="69"/>
      <c r="Z443" s="69"/>
      <c r="AA443" s="69"/>
      <c r="AB443" s="69"/>
      <c r="AC443" s="69"/>
      <c r="AD443" s="69"/>
      <c r="AE443" s="69"/>
      <c r="AF443" s="69"/>
      <c r="AG443" s="69"/>
      <c r="AH443" s="69"/>
      <c r="AI443" s="69"/>
      <c r="AJ443" s="69"/>
    </row>
    <row r="444" spans="1:86 16335:16384" ht="15.15" customHeight="1">
      <c r="A444" s="80"/>
      <c r="B444" s="81"/>
      <c r="C444" s="81"/>
      <c r="D444" s="82"/>
      <c r="E444" s="83"/>
      <c r="F444" s="84"/>
      <c r="G444" s="84"/>
      <c r="H444" s="84"/>
      <c r="I444" s="84"/>
      <c r="J444" s="85"/>
      <c r="K444" s="69"/>
      <c r="L444" s="69"/>
      <c r="M444" s="69">
        <v>414778.38</v>
      </c>
      <c r="N444" s="69">
        <v>1668482.35</v>
      </c>
      <c r="O444" s="69"/>
      <c r="P444" s="19">
        <f>I447-O443</f>
        <v>-0.5499999993480742</v>
      </c>
      <c r="Q444" s="69"/>
      <c r="R444" s="69"/>
      <c r="S444" s="69"/>
      <c r="T444" s="69"/>
      <c r="U444" s="69"/>
      <c r="V444" s="69"/>
      <c r="W444" s="69"/>
      <c r="X444" s="69"/>
      <c r="Y444" s="69"/>
      <c r="Z444" s="69"/>
      <c r="AA444" s="69"/>
      <c r="AB444" s="69"/>
      <c r="AC444" s="69"/>
      <c r="AD444" s="69"/>
      <c r="AE444" s="69"/>
      <c r="AF444" s="69"/>
      <c r="AG444" s="69"/>
      <c r="AH444" s="69"/>
      <c r="AI444" s="69"/>
      <c r="AJ444" s="69"/>
    </row>
    <row r="445" spans="1:86 16335:16384" ht="15.15" customHeight="1">
      <c r="A445" s="80"/>
      <c r="B445" s="81"/>
      <c r="C445" s="81"/>
      <c r="D445" s="82"/>
      <c r="E445" s="83"/>
      <c r="F445" s="84"/>
      <c r="G445" s="84"/>
      <c r="H445" s="73" t="s">
        <v>1184</v>
      </c>
      <c r="I445" s="73">
        <f>S443</f>
        <v>1616613.0677667779</v>
      </c>
      <c r="J445" s="85"/>
      <c r="K445" s="69"/>
      <c r="L445" s="69"/>
      <c r="M445" s="69"/>
      <c r="N445" s="69">
        <f>M444+N444</f>
        <v>2083260.73</v>
      </c>
      <c r="O445" s="69"/>
      <c r="Q445" s="69"/>
      <c r="R445" s="69"/>
      <c r="S445" s="69">
        <f>I445+I446</f>
        <v>2012805.7000000007</v>
      </c>
      <c r="T445" s="69"/>
      <c r="U445" s="69"/>
      <c r="V445" s="69"/>
      <c r="W445" s="69"/>
      <c r="X445" s="69"/>
      <c r="Y445" s="69"/>
      <c r="Z445" s="69"/>
      <c r="AA445" s="69"/>
      <c r="AB445" s="69"/>
      <c r="AC445" s="69"/>
      <c r="AD445" s="69"/>
      <c r="AE445" s="69"/>
      <c r="AF445" s="69"/>
      <c r="AG445" s="69"/>
      <c r="AH445" s="69"/>
      <c r="AI445" s="69"/>
      <c r="AJ445" s="69"/>
    </row>
    <row r="446" spans="1:86 16335:16384" ht="15.15" customHeight="1">
      <c r="A446" s="80"/>
      <c r="B446" s="81"/>
      <c r="C446" s="81"/>
      <c r="D446" s="82"/>
      <c r="E446" s="83"/>
      <c r="F446" s="84"/>
      <c r="G446" s="84"/>
      <c r="H446" s="73" t="s">
        <v>1185</v>
      </c>
      <c r="I446" s="73">
        <f>I447-I445</f>
        <v>396192.63223322271</v>
      </c>
      <c r="J446" s="85"/>
      <c r="K446" s="69"/>
      <c r="L446" s="69"/>
      <c r="M446" s="69"/>
      <c r="N446" s="69"/>
      <c r="O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  <c r="AA446" s="69"/>
      <c r="AB446" s="69"/>
      <c r="AC446" s="69"/>
      <c r="AD446" s="69"/>
      <c r="AE446" s="69"/>
      <c r="AF446" s="69"/>
      <c r="AG446" s="69"/>
      <c r="AH446" s="69"/>
      <c r="AI446" s="69"/>
      <c r="AJ446" s="69"/>
    </row>
    <row r="447" spans="1:86 16335:16384" ht="15.15" customHeight="1">
      <c r="A447" s="80"/>
      <c r="B447" s="81"/>
      <c r="C447" s="81"/>
      <c r="D447" s="82"/>
      <c r="E447" s="83"/>
      <c r="F447" s="84"/>
      <c r="G447" s="84"/>
      <c r="H447" s="86" t="s">
        <v>1186</v>
      </c>
      <c r="I447" s="63">
        <f>SUM(I12:I442)/2</f>
        <v>2012805.7000000007</v>
      </c>
      <c r="J447" s="85"/>
      <c r="K447" s="69"/>
      <c r="L447" s="69"/>
      <c r="M447" s="69"/>
      <c r="N447" s="69"/>
      <c r="O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  <c r="AA447" s="69"/>
      <c r="AB447" s="69"/>
      <c r="AC447" s="69"/>
      <c r="AD447" s="69"/>
      <c r="AE447" s="69"/>
      <c r="AF447" s="69"/>
      <c r="AG447" s="69"/>
      <c r="AH447" s="69"/>
      <c r="AI447" s="69"/>
      <c r="AJ447" s="69"/>
    </row>
    <row r="448" spans="1:86 16335:16384" ht="15.15" customHeight="1">
      <c r="A448" s="80"/>
      <c r="B448" s="81"/>
      <c r="C448" s="81"/>
      <c r="D448" s="87" t="s">
        <v>1187</v>
      </c>
      <c r="E448" s="83"/>
      <c r="F448" s="84"/>
      <c r="G448" s="84"/>
      <c r="H448" s="84"/>
      <c r="I448" s="84"/>
      <c r="J448" s="85"/>
      <c r="K448" s="69"/>
      <c r="L448" s="69"/>
      <c r="M448" s="69"/>
      <c r="N448" s="69"/>
      <c r="O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  <c r="AA448" s="69"/>
      <c r="AB448" s="69"/>
      <c r="AC448" s="69"/>
      <c r="AD448" s="69"/>
      <c r="AE448" s="69"/>
      <c r="AF448" s="69"/>
      <c r="AG448" s="69"/>
      <c r="AH448" s="69"/>
      <c r="AI448" s="69"/>
      <c r="AJ448" s="69"/>
    </row>
    <row r="449" spans="1:36" ht="15.15" customHeight="1">
      <c r="A449" s="80"/>
      <c r="B449" s="81"/>
      <c r="C449" s="81"/>
      <c r="D449" s="87" t="s">
        <v>1188</v>
      </c>
      <c r="E449" s="83"/>
      <c r="F449" s="84"/>
      <c r="G449" s="84"/>
      <c r="H449" s="84"/>
      <c r="I449" s="84"/>
      <c r="J449" s="85"/>
      <c r="K449" s="69"/>
      <c r="L449" s="69"/>
      <c r="M449" s="69"/>
      <c r="N449" s="69"/>
      <c r="O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  <c r="AA449" s="69"/>
      <c r="AB449" s="69"/>
      <c r="AC449" s="69"/>
      <c r="AD449" s="69"/>
      <c r="AE449" s="69"/>
      <c r="AF449" s="69"/>
      <c r="AG449" s="69"/>
      <c r="AH449" s="69"/>
      <c r="AI449" s="69"/>
      <c r="AJ449" s="69"/>
    </row>
    <row r="450" spans="1:36" ht="15.15" customHeight="1">
      <c r="A450" s="80"/>
      <c r="B450" s="81"/>
      <c r="C450" s="81"/>
      <c r="D450" s="87" t="s">
        <v>1189</v>
      </c>
      <c r="E450" s="83"/>
      <c r="F450" s="84"/>
      <c r="G450" s="84"/>
      <c r="H450" s="84"/>
      <c r="I450" s="84"/>
      <c r="J450" s="85"/>
      <c r="K450" s="69"/>
      <c r="L450" s="69"/>
      <c r="M450" s="69"/>
      <c r="N450" s="69"/>
      <c r="O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  <c r="AA450" s="69"/>
      <c r="AB450" s="69"/>
      <c r="AC450" s="69"/>
      <c r="AD450" s="69"/>
      <c r="AE450" s="69"/>
      <c r="AF450" s="69"/>
      <c r="AG450" s="69"/>
      <c r="AH450" s="69"/>
      <c r="AI450" s="69"/>
      <c r="AJ450" s="69"/>
    </row>
    <row r="451" spans="1:36" ht="15.15" customHeight="1">
      <c r="A451" s="80"/>
      <c r="B451" s="81"/>
      <c r="C451" s="81"/>
      <c r="D451" s="82"/>
      <c r="E451" s="83"/>
      <c r="F451" s="84"/>
      <c r="G451" s="84"/>
      <c r="H451" s="84"/>
      <c r="I451" s="84"/>
      <c r="J451" s="85"/>
      <c r="K451" s="69"/>
      <c r="L451" s="69"/>
      <c r="M451" s="69"/>
      <c r="N451" s="69"/>
      <c r="O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  <c r="AA451" s="69"/>
      <c r="AB451" s="69"/>
      <c r="AC451" s="69"/>
      <c r="AD451" s="69"/>
      <c r="AE451" s="69"/>
      <c r="AF451" s="69"/>
      <c r="AG451" s="69"/>
      <c r="AH451" s="69"/>
      <c r="AI451" s="69"/>
      <c r="AJ451" s="69"/>
    </row>
    <row r="452" spans="1:36" ht="15.15" customHeight="1">
      <c r="A452" s="80"/>
      <c r="B452" s="81"/>
      <c r="C452" s="81"/>
      <c r="D452" s="82"/>
      <c r="E452" s="83"/>
      <c r="F452" s="84"/>
      <c r="G452" s="84"/>
      <c r="H452" s="84"/>
      <c r="I452" s="84"/>
      <c r="J452" s="85"/>
      <c r="K452" s="69"/>
      <c r="L452" s="69"/>
      <c r="M452" s="69"/>
      <c r="N452" s="69"/>
      <c r="O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  <c r="AA452" s="69"/>
      <c r="AB452" s="69"/>
      <c r="AC452" s="69"/>
      <c r="AD452" s="69"/>
      <c r="AE452" s="69"/>
      <c r="AF452" s="69"/>
      <c r="AG452" s="69"/>
      <c r="AH452" s="69"/>
      <c r="AI452" s="69"/>
      <c r="AJ452" s="69"/>
    </row>
    <row r="453" spans="1:36" ht="15.15" customHeight="1">
      <c r="A453" s="88"/>
      <c r="B453" s="89"/>
      <c r="C453" s="89"/>
      <c r="D453" s="90"/>
      <c r="E453" s="91"/>
      <c r="F453" s="92"/>
      <c r="G453" s="92"/>
      <c r="H453" s="92"/>
      <c r="I453" s="92"/>
      <c r="J453" s="93"/>
      <c r="K453" s="69"/>
      <c r="L453" s="69"/>
      <c r="M453" s="69"/>
      <c r="N453" s="69"/>
      <c r="O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  <c r="AA453" s="69"/>
      <c r="AB453" s="69"/>
      <c r="AC453" s="69"/>
      <c r="AD453" s="69"/>
      <c r="AE453" s="69"/>
      <c r="AF453" s="69"/>
      <c r="AG453" s="69"/>
      <c r="AH453" s="69"/>
      <c r="AI453" s="69"/>
      <c r="AJ453" s="69"/>
    </row>
    <row r="454" spans="1:36" ht="15.15" customHeight="1">
      <c r="F454" s="94"/>
      <c r="G454" s="94"/>
      <c r="H454" s="94"/>
      <c r="I454" s="94"/>
      <c r="J454" s="94"/>
      <c r="K454" s="69"/>
      <c r="L454" s="69"/>
      <c r="M454" s="69"/>
      <c r="N454" s="69"/>
      <c r="O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  <c r="AA454" s="69"/>
      <c r="AB454" s="69"/>
      <c r="AC454" s="69"/>
      <c r="AD454" s="69"/>
      <c r="AE454" s="69"/>
      <c r="AF454" s="69"/>
      <c r="AG454" s="69"/>
      <c r="AH454" s="69"/>
      <c r="AI454" s="69"/>
      <c r="AJ454" s="69"/>
    </row>
    <row r="455" spans="1:36" ht="15.15" customHeight="1">
      <c r="F455" s="94"/>
      <c r="G455" s="94"/>
      <c r="H455" s="94"/>
      <c r="I455" s="94"/>
      <c r="J455" s="94"/>
      <c r="K455" s="69"/>
      <c r="L455" s="69"/>
      <c r="M455" s="69"/>
      <c r="N455" s="69"/>
      <c r="O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  <c r="AA455" s="69"/>
      <c r="AB455" s="69"/>
      <c r="AC455" s="69"/>
      <c r="AD455" s="69"/>
      <c r="AE455" s="69"/>
      <c r="AF455" s="69"/>
      <c r="AG455" s="69"/>
      <c r="AH455" s="69"/>
      <c r="AI455" s="69"/>
      <c r="AJ455" s="69"/>
    </row>
    <row r="456" spans="1:36" ht="15.15" customHeight="1">
      <c r="F456" s="94"/>
      <c r="G456" s="94"/>
      <c r="H456" s="94"/>
      <c r="I456" s="94"/>
      <c r="J456" s="94"/>
      <c r="K456" s="69"/>
      <c r="L456" s="69"/>
      <c r="M456" s="69"/>
      <c r="N456" s="69"/>
      <c r="O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  <c r="AA456" s="69"/>
      <c r="AB456" s="69"/>
      <c r="AC456" s="69"/>
      <c r="AD456" s="69"/>
      <c r="AE456" s="69"/>
      <c r="AF456" s="69"/>
      <c r="AG456" s="69"/>
      <c r="AH456" s="69"/>
      <c r="AI456" s="69"/>
      <c r="AJ456" s="69"/>
    </row>
    <row r="457" spans="1:36" ht="15.15" customHeight="1">
      <c r="A457" s="9"/>
      <c r="B457" s="9"/>
      <c r="C457" s="9"/>
      <c r="D457" s="9"/>
      <c r="F457" s="94"/>
      <c r="G457" s="94"/>
      <c r="H457" s="94"/>
      <c r="I457" s="94"/>
      <c r="J457" s="94"/>
      <c r="K457" s="69"/>
      <c r="L457" s="69"/>
      <c r="M457" s="69"/>
      <c r="N457" s="69"/>
      <c r="O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  <c r="AA457" s="69"/>
      <c r="AB457" s="69"/>
      <c r="AC457" s="69"/>
      <c r="AD457" s="69"/>
      <c r="AE457" s="69"/>
      <c r="AF457" s="69"/>
      <c r="AG457" s="69"/>
      <c r="AH457" s="69"/>
      <c r="AI457" s="69"/>
      <c r="AJ457" s="69"/>
    </row>
    <row r="458" spans="1:36" ht="15.15" customHeight="1">
      <c r="A458" s="9"/>
      <c r="B458" s="9"/>
      <c r="C458" s="9"/>
      <c r="D458" s="9"/>
      <c r="F458" s="94"/>
      <c r="G458" s="94"/>
      <c r="H458" s="94"/>
      <c r="I458" s="94"/>
      <c r="J458" s="94"/>
      <c r="K458" s="69"/>
      <c r="L458" s="69"/>
      <c r="M458" s="69"/>
      <c r="N458" s="69"/>
      <c r="O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  <c r="AA458" s="69"/>
      <c r="AB458" s="69"/>
      <c r="AC458" s="69"/>
      <c r="AD458" s="69"/>
      <c r="AE458" s="69"/>
      <c r="AF458" s="69"/>
      <c r="AG458" s="69"/>
      <c r="AH458" s="69"/>
      <c r="AI458" s="69"/>
      <c r="AJ458" s="69"/>
    </row>
    <row r="459" spans="1:36" ht="15.15" customHeight="1">
      <c r="A459" s="9"/>
      <c r="B459" s="9"/>
      <c r="C459" s="9"/>
      <c r="D459" s="9"/>
      <c r="F459" s="94"/>
      <c r="G459" s="94"/>
      <c r="H459" s="94"/>
      <c r="I459" s="94"/>
      <c r="J459" s="94"/>
      <c r="K459" s="69"/>
      <c r="L459" s="69"/>
      <c r="M459" s="69"/>
      <c r="N459" s="69"/>
      <c r="O459" s="69"/>
      <c r="Q459" s="69"/>
      <c r="R459" s="69"/>
      <c r="S459" s="69"/>
      <c r="T459" s="69"/>
      <c r="U459" s="69"/>
      <c r="V459" s="69"/>
      <c r="W459" s="69"/>
      <c r="X459" s="69"/>
      <c r="Y459" s="69"/>
      <c r="Z459" s="69"/>
      <c r="AA459" s="69"/>
      <c r="AB459" s="69"/>
      <c r="AC459" s="69"/>
      <c r="AD459" s="69"/>
      <c r="AE459" s="69"/>
      <c r="AF459" s="69"/>
      <c r="AG459" s="69"/>
      <c r="AH459" s="69"/>
      <c r="AI459" s="69"/>
      <c r="AJ459" s="69"/>
    </row>
    <row r="460" spans="1:36" ht="15.15" customHeight="1">
      <c r="A460" s="9"/>
      <c r="B460" s="9"/>
      <c r="C460" s="9"/>
      <c r="D460" s="9"/>
      <c r="F460" s="94"/>
      <c r="G460" s="94"/>
      <c r="H460" s="94"/>
      <c r="I460" s="94"/>
      <c r="J460" s="94"/>
      <c r="K460" s="69"/>
      <c r="L460" s="69"/>
      <c r="M460" s="69"/>
      <c r="N460" s="69"/>
      <c r="O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69"/>
      <c r="AJ460" s="69"/>
    </row>
    <row r="461" spans="1:36" ht="15.15" customHeight="1">
      <c r="A461" s="9"/>
      <c r="B461" s="9"/>
      <c r="C461" s="9"/>
      <c r="D461" s="9"/>
      <c r="F461" s="94"/>
      <c r="G461" s="94"/>
      <c r="H461" s="94"/>
      <c r="I461" s="94"/>
      <c r="J461" s="94"/>
      <c r="K461" s="69"/>
      <c r="L461" s="69"/>
      <c r="M461" s="69"/>
      <c r="N461" s="69"/>
      <c r="O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  <c r="AA461" s="69"/>
      <c r="AB461" s="69"/>
      <c r="AC461" s="69"/>
      <c r="AD461" s="69"/>
      <c r="AE461" s="69"/>
      <c r="AF461" s="69"/>
      <c r="AG461" s="69"/>
      <c r="AH461" s="69"/>
      <c r="AI461" s="69"/>
      <c r="AJ461" s="69"/>
    </row>
    <row r="462" spans="1:36" ht="15.15" customHeight="1">
      <c r="A462" s="9"/>
      <c r="B462" s="9"/>
      <c r="C462" s="9"/>
      <c r="D462" s="9"/>
      <c r="F462" s="94"/>
      <c r="G462" s="94"/>
      <c r="H462" s="94"/>
      <c r="I462" s="94"/>
      <c r="J462" s="94"/>
      <c r="K462" s="69"/>
      <c r="L462" s="69"/>
      <c r="M462" s="69"/>
      <c r="N462" s="69"/>
      <c r="O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  <c r="AA462" s="69"/>
      <c r="AB462" s="69"/>
      <c r="AC462" s="69"/>
      <c r="AD462" s="69"/>
      <c r="AE462" s="69"/>
      <c r="AF462" s="69"/>
      <c r="AG462" s="69"/>
      <c r="AH462" s="69"/>
      <c r="AI462" s="69"/>
      <c r="AJ462" s="69"/>
    </row>
    <row r="463" spans="1:36" ht="15.15" customHeight="1">
      <c r="A463" s="9"/>
      <c r="B463" s="9"/>
      <c r="C463" s="9"/>
      <c r="D463" s="9"/>
      <c r="F463" s="94"/>
      <c r="G463" s="94"/>
      <c r="H463" s="94"/>
      <c r="I463" s="94"/>
      <c r="J463" s="94"/>
      <c r="K463" s="69"/>
      <c r="L463" s="69"/>
      <c r="M463" s="69"/>
      <c r="N463" s="69"/>
      <c r="O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  <c r="AA463" s="69"/>
      <c r="AB463" s="69"/>
      <c r="AC463" s="69"/>
      <c r="AD463" s="69"/>
      <c r="AE463" s="69"/>
      <c r="AF463" s="69"/>
      <c r="AG463" s="69"/>
      <c r="AH463" s="69"/>
      <c r="AI463" s="69"/>
      <c r="AJ463" s="69"/>
    </row>
    <row r="464" spans="1:36" ht="15.15" customHeight="1">
      <c r="A464" s="9"/>
      <c r="B464" s="9"/>
      <c r="C464" s="9"/>
      <c r="D464" s="9"/>
      <c r="F464" s="94"/>
      <c r="G464" s="94"/>
      <c r="H464" s="94"/>
      <c r="I464" s="94"/>
      <c r="J464" s="94"/>
      <c r="K464" s="69"/>
      <c r="L464" s="69"/>
      <c r="M464" s="69"/>
      <c r="N464" s="69"/>
      <c r="O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  <c r="AA464" s="69"/>
      <c r="AB464" s="69"/>
      <c r="AC464" s="69"/>
      <c r="AD464" s="69"/>
      <c r="AE464" s="69"/>
      <c r="AF464" s="69"/>
      <c r="AG464" s="69"/>
      <c r="AH464" s="69"/>
      <c r="AI464" s="69"/>
      <c r="AJ464" s="69"/>
    </row>
    <row r="465" spans="1:36" ht="15.15" customHeight="1">
      <c r="A465" s="9"/>
      <c r="B465" s="9"/>
      <c r="C465" s="9"/>
      <c r="D465" s="9"/>
      <c r="F465" s="94"/>
      <c r="G465" s="94"/>
      <c r="H465" s="94"/>
      <c r="I465" s="94"/>
      <c r="J465" s="94"/>
      <c r="K465" s="69"/>
      <c r="L465" s="69"/>
      <c r="M465" s="69"/>
      <c r="N465" s="69"/>
      <c r="O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  <c r="AA465" s="69"/>
      <c r="AB465" s="69"/>
      <c r="AC465" s="69"/>
      <c r="AD465" s="69"/>
      <c r="AE465" s="69"/>
      <c r="AF465" s="69"/>
      <c r="AG465" s="69"/>
      <c r="AH465" s="69"/>
      <c r="AI465" s="69"/>
      <c r="AJ465" s="69"/>
    </row>
    <row r="466" spans="1:36" ht="15.15" customHeight="1">
      <c r="A466" s="9"/>
      <c r="B466" s="9"/>
      <c r="C466" s="9"/>
      <c r="D466" s="9"/>
      <c r="F466" s="94"/>
      <c r="G466" s="94"/>
      <c r="H466" s="94"/>
      <c r="I466" s="94"/>
      <c r="J466" s="94"/>
      <c r="K466" s="69"/>
      <c r="L466" s="69"/>
      <c r="M466" s="69"/>
      <c r="N466" s="69"/>
      <c r="O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  <c r="AA466" s="69"/>
      <c r="AB466" s="69"/>
      <c r="AC466" s="69"/>
      <c r="AD466" s="69"/>
      <c r="AE466" s="69"/>
      <c r="AF466" s="69"/>
      <c r="AG466" s="69"/>
      <c r="AH466" s="69"/>
      <c r="AI466" s="69"/>
      <c r="AJ466" s="69"/>
    </row>
    <row r="467" spans="1:36" ht="15.15" customHeight="1">
      <c r="A467" s="9"/>
      <c r="B467" s="9"/>
      <c r="C467" s="9"/>
      <c r="D467" s="9"/>
      <c r="F467" s="94"/>
      <c r="G467" s="94"/>
      <c r="H467" s="94"/>
      <c r="I467" s="94"/>
      <c r="J467" s="94"/>
      <c r="K467" s="69"/>
      <c r="L467" s="69"/>
      <c r="M467" s="69"/>
      <c r="N467" s="69"/>
      <c r="O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  <c r="AA467" s="69"/>
      <c r="AB467" s="69"/>
      <c r="AC467" s="69"/>
      <c r="AD467" s="69"/>
      <c r="AE467" s="69"/>
      <c r="AF467" s="69"/>
      <c r="AG467" s="69"/>
      <c r="AH467" s="69"/>
      <c r="AI467" s="69"/>
      <c r="AJ467" s="69"/>
    </row>
    <row r="468" spans="1:36" ht="15.15" customHeight="1">
      <c r="F468" s="94"/>
      <c r="G468" s="94"/>
      <c r="H468" s="94"/>
      <c r="I468" s="94"/>
      <c r="J468" s="94"/>
      <c r="K468" s="69"/>
      <c r="L468" s="69"/>
      <c r="M468" s="69"/>
      <c r="N468" s="69"/>
      <c r="O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  <c r="AA468" s="69"/>
      <c r="AB468" s="69"/>
      <c r="AC468" s="69"/>
      <c r="AD468" s="69"/>
      <c r="AE468" s="69"/>
      <c r="AF468" s="69"/>
      <c r="AG468" s="69"/>
      <c r="AH468" s="69"/>
      <c r="AI468" s="69"/>
      <c r="AJ468" s="69"/>
    </row>
    <row r="469" spans="1:36" ht="15.15" customHeight="1">
      <c r="F469" s="94"/>
      <c r="G469" s="94"/>
      <c r="H469" s="94"/>
      <c r="I469" s="94"/>
      <c r="J469" s="94"/>
      <c r="K469" s="69"/>
      <c r="L469" s="69"/>
      <c r="M469" s="69"/>
      <c r="N469" s="69"/>
      <c r="O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  <c r="AA469" s="69"/>
      <c r="AB469" s="69"/>
      <c r="AC469" s="69"/>
      <c r="AD469" s="69"/>
      <c r="AE469" s="69"/>
      <c r="AF469" s="69"/>
      <c r="AG469" s="69"/>
      <c r="AH469" s="69"/>
      <c r="AI469" s="69"/>
      <c r="AJ469" s="69"/>
    </row>
    <row r="470" spans="1:36" ht="15.15" customHeight="1">
      <c r="F470" s="94"/>
      <c r="G470" s="94"/>
      <c r="H470" s="94"/>
      <c r="I470" s="94"/>
      <c r="J470" s="94"/>
      <c r="K470" s="69"/>
      <c r="L470" s="69"/>
      <c r="M470" s="69"/>
      <c r="N470" s="69"/>
      <c r="O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  <c r="AA470" s="69"/>
      <c r="AB470" s="69"/>
      <c r="AC470" s="69"/>
      <c r="AD470" s="69"/>
      <c r="AE470" s="69"/>
      <c r="AF470" s="69"/>
      <c r="AG470" s="69"/>
      <c r="AH470" s="69"/>
      <c r="AI470" s="69"/>
      <c r="AJ470" s="69"/>
    </row>
    <row r="471" spans="1:36" ht="15.15" customHeight="1">
      <c r="F471" s="94"/>
      <c r="G471" s="94"/>
      <c r="H471" s="94"/>
      <c r="I471" s="94"/>
      <c r="J471" s="94"/>
      <c r="K471" s="69"/>
      <c r="L471" s="69"/>
      <c r="M471" s="69"/>
      <c r="N471" s="69"/>
      <c r="O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  <c r="AA471" s="69"/>
      <c r="AB471" s="69"/>
      <c r="AC471" s="69"/>
      <c r="AD471" s="69"/>
      <c r="AE471" s="69"/>
      <c r="AF471" s="69"/>
      <c r="AG471" s="69"/>
      <c r="AH471" s="69"/>
      <c r="AI471" s="69"/>
      <c r="AJ471" s="69"/>
    </row>
    <row r="472" spans="1:36" ht="15.15" customHeight="1">
      <c r="F472" s="94"/>
      <c r="G472" s="94"/>
      <c r="H472" s="94"/>
      <c r="I472" s="94"/>
      <c r="J472" s="94"/>
      <c r="K472" s="69"/>
      <c r="L472" s="69"/>
      <c r="M472" s="69"/>
      <c r="N472" s="69"/>
      <c r="O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  <c r="AA472" s="69"/>
      <c r="AB472" s="69"/>
      <c r="AC472" s="69"/>
      <c r="AD472" s="69"/>
      <c r="AE472" s="69"/>
      <c r="AF472" s="69"/>
      <c r="AG472" s="69"/>
      <c r="AH472" s="69"/>
      <c r="AI472" s="69"/>
      <c r="AJ472" s="69"/>
    </row>
    <row r="473" spans="1:36" ht="15.15" customHeight="1">
      <c r="F473" s="94"/>
      <c r="G473" s="94"/>
      <c r="H473" s="94"/>
      <c r="I473" s="94"/>
      <c r="J473" s="94"/>
      <c r="K473" s="69"/>
      <c r="L473" s="69"/>
      <c r="M473" s="69"/>
      <c r="N473" s="69"/>
      <c r="O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  <c r="AA473" s="69"/>
      <c r="AB473" s="69"/>
      <c r="AC473" s="69"/>
      <c r="AD473" s="69"/>
      <c r="AE473" s="69"/>
      <c r="AF473" s="69"/>
      <c r="AG473" s="69"/>
      <c r="AH473" s="69"/>
      <c r="AI473" s="69"/>
      <c r="AJ473" s="69"/>
    </row>
    <row r="474" spans="1:36" ht="15.15" customHeight="1">
      <c r="F474" s="94"/>
      <c r="G474" s="94"/>
      <c r="H474" s="94"/>
      <c r="I474" s="94"/>
      <c r="J474" s="94"/>
      <c r="K474" s="69"/>
      <c r="L474" s="69"/>
      <c r="M474" s="69"/>
      <c r="N474" s="69"/>
      <c r="O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  <c r="AA474" s="69"/>
      <c r="AB474" s="69"/>
      <c r="AC474" s="69"/>
      <c r="AD474" s="69"/>
      <c r="AE474" s="69"/>
      <c r="AF474" s="69"/>
      <c r="AG474" s="69"/>
      <c r="AH474" s="69"/>
      <c r="AI474" s="69"/>
      <c r="AJ474" s="69"/>
    </row>
    <row r="475" spans="1:36" ht="15.15" customHeight="1">
      <c r="F475" s="94"/>
      <c r="G475" s="94"/>
      <c r="H475" s="94"/>
      <c r="I475" s="94"/>
      <c r="J475" s="94"/>
      <c r="K475" s="69"/>
      <c r="L475" s="69"/>
      <c r="M475" s="69"/>
      <c r="N475" s="69"/>
      <c r="O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  <c r="AA475" s="69"/>
      <c r="AB475" s="69"/>
      <c r="AC475" s="69"/>
      <c r="AD475" s="69"/>
      <c r="AE475" s="69"/>
      <c r="AF475" s="69"/>
      <c r="AG475" s="69"/>
      <c r="AH475" s="69"/>
      <c r="AI475" s="69"/>
      <c r="AJ475" s="69"/>
    </row>
    <row r="476" spans="1:36" ht="15.15" customHeight="1">
      <c r="F476" s="94"/>
      <c r="G476" s="94"/>
      <c r="H476" s="94"/>
      <c r="I476" s="94"/>
      <c r="J476" s="94"/>
      <c r="K476" s="69"/>
      <c r="L476" s="69"/>
      <c r="M476" s="69"/>
      <c r="N476" s="69"/>
      <c r="O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  <c r="AA476" s="69"/>
      <c r="AB476" s="69"/>
      <c r="AC476" s="69"/>
      <c r="AD476" s="69"/>
      <c r="AE476" s="69"/>
      <c r="AF476" s="69"/>
      <c r="AG476" s="69"/>
      <c r="AH476" s="69"/>
      <c r="AI476" s="69"/>
      <c r="AJ476" s="69"/>
    </row>
    <row r="477" spans="1:36" ht="15.15" customHeight="1">
      <c r="F477" s="94"/>
      <c r="G477" s="94"/>
      <c r="H477" s="94"/>
      <c r="I477" s="94"/>
      <c r="J477" s="94"/>
      <c r="K477" s="69"/>
      <c r="L477" s="69"/>
      <c r="M477" s="69"/>
      <c r="N477" s="69"/>
      <c r="O477" s="69"/>
      <c r="Q477" s="69"/>
      <c r="R477" s="69"/>
      <c r="S477" s="69"/>
      <c r="T477" s="69"/>
      <c r="U477" s="69"/>
      <c r="V477" s="69"/>
      <c r="W477" s="69"/>
      <c r="X477" s="69"/>
      <c r="Y477" s="69"/>
      <c r="Z477" s="69"/>
      <c r="AA477" s="69"/>
      <c r="AB477" s="69"/>
      <c r="AC477" s="69"/>
      <c r="AD477" s="69"/>
      <c r="AE477" s="69"/>
      <c r="AF477" s="69"/>
      <c r="AG477" s="69"/>
      <c r="AH477" s="69"/>
      <c r="AI477" s="69"/>
      <c r="AJ477" s="69"/>
    </row>
    <row r="478" spans="1:36" ht="15.15" customHeight="1">
      <c r="F478" s="94"/>
      <c r="G478" s="94"/>
      <c r="H478" s="94"/>
      <c r="I478" s="94"/>
      <c r="J478" s="94"/>
      <c r="K478" s="69"/>
      <c r="L478" s="69"/>
      <c r="M478" s="69"/>
      <c r="N478" s="69"/>
      <c r="O478" s="69"/>
      <c r="Q478" s="69"/>
      <c r="R478" s="69"/>
      <c r="S478" s="69"/>
      <c r="T478" s="69"/>
      <c r="U478" s="69"/>
      <c r="V478" s="69"/>
      <c r="W478" s="69"/>
      <c r="X478" s="69"/>
      <c r="Y478" s="69"/>
      <c r="Z478" s="69"/>
      <c r="AA478" s="69"/>
      <c r="AB478" s="69"/>
      <c r="AC478" s="69"/>
      <c r="AD478" s="69"/>
      <c r="AE478" s="69"/>
      <c r="AF478" s="69"/>
      <c r="AG478" s="69"/>
      <c r="AH478" s="69"/>
      <c r="AI478" s="69"/>
      <c r="AJ478" s="69"/>
    </row>
    <row r="479" spans="1:36" ht="15.15" customHeight="1">
      <c r="F479" s="94"/>
      <c r="G479" s="94"/>
      <c r="H479" s="94"/>
      <c r="I479" s="94"/>
      <c r="J479" s="94"/>
      <c r="K479" s="69"/>
      <c r="L479" s="69"/>
      <c r="M479" s="69"/>
      <c r="N479" s="69"/>
      <c r="O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  <c r="AA479" s="69"/>
      <c r="AB479" s="69"/>
      <c r="AC479" s="69"/>
      <c r="AD479" s="69"/>
      <c r="AE479" s="69"/>
      <c r="AF479" s="69"/>
      <c r="AG479" s="69"/>
      <c r="AH479" s="69"/>
      <c r="AI479" s="69"/>
      <c r="AJ479" s="69"/>
    </row>
    <row r="480" spans="1:36" ht="15.15" customHeight="1">
      <c r="F480" s="94"/>
      <c r="G480" s="94"/>
      <c r="H480" s="94"/>
      <c r="I480" s="94"/>
      <c r="J480" s="94"/>
      <c r="K480" s="69"/>
      <c r="L480" s="69"/>
      <c r="M480" s="69"/>
      <c r="N480" s="69"/>
      <c r="O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  <c r="AA480" s="69"/>
      <c r="AB480" s="69"/>
      <c r="AC480" s="69"/>
      <c r="AD480" s="69"/>
      <c r="AE480" s="69"/>
      <c r="AF480" s="69"/>
      <c r="AG480" s="69"/>
      <c r="AH480" s="69"/>
      <c r="AI480" s="69"/>
      <c r="AJ480" s="69"/>
    </row>
    <row r="481" spans="6:36" ht="15.15" customHeight="1">
      <c r="F481" s="94"/>
      <c r="G481" s="94"/>
      <c r="H481" s="94"/>
      <c r="I481" s="94"/>
      <c r="J481" s="94"/>
      <c r="K481" s="69"/>
      <c r="L481" s="69"/>
      <c r="M481" s="69"/>
      <c r="N481" s="69"/>
      <c r="O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  <c r="AA481" s="69"/>
      <c r="AB481" s="69"/>
      <c r="AC481" s="69"/>
      <c r="AD481" s="69"/>
      <c r="AE481" s="69"/>
      <c r="AF481" s="69"/>
      <c r="AG481" s="69"/>
      <c r="AH481" s="69"/>
      <c r="AI481" s="69"/>
      <c r="AJ481" s="69"/>
    </row>
    <row r="482" spans="6:36" ht="15.15" customHeight="1">
      <c r="F482" s="94"/>
      <c r="G482" s="94"/>
      <c r="H482" s="94"/>
      <c r="I482" s="94"/>
      <c r="J482" s="94"/>
      <c r="K482" s="69"/>
      <c r="L482" s="69"/>
      <c r="M482" s="69"/>
      <c r="N482" s="69"/>
      <c r="O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  <c r="AA482" s="69"/>
      <c r="AB482" s="69"/>
      <c r="AC482" s="69"/>
      <c r="AD482" s="69"/>
      <c r="AE482" s="69"/>
      <c r="AF482" s="69"/>
      <c r="AG482" s="69"/>
      <c r="AH482" s="69"/>
      <c r="AI482" s="69"/>
      <c r="AJ482" s="69"/>
    </row>
    <row r="483" spans="6:36" ht="15.15" customHeight="1">
      <c r="F483" s="94"/>
      <c r="G483" s="94"/>
      <c r="H483" s="94"/>
      <c r="I483" s="94"/>
      <c r="J483" s="94"/>
      <c r="K483" s="69"/>
      <c r="L483" s="69"/>
      <c r="M483" s="69"/>
      <c r="N483" s="69"/>
      <c r="O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  <c r="AA483" s="69"/>
      <c r="AB483" s="69"/>
      <c r="AC483" s="69"/>
      <c r="AD483" s="69"/>
      <c r="AE483" s="69"/>
      <c r="AF483" s="69"/>
      <c r="AG483" s="69"/>
      <c r="AH483" s="69"/>
      <c r="AI483" s="69"/>
      <c r="AJ483" s="69"/>
    </row>
    <row r="484" spans="6:36" ht="15.15" customHeight="1">
      <c r="F484" s="94"/>
      <c r="G484" s="94"/>
      <c r="H484" s="94"/>
      <c r="I484" s="94"/>
      <c r="J484" s="94"/>
      <c r="K484" s="69"/>
      <c r="L484" s="69"/>
      <c r="M484" s="69"/>
      <c r="N484" s="69"/>
      <c r="O484" s="69"/>
      <c r="Q484" s="69"/>
      <c r="R484" s="69"/>
      <c r="S484" s="69"/>
      <c r="T484" s="69"/>
      <c r="U484" s="69"/>
      <c r="V484" s="69"/>
      <c r="W484" s="69"/>
      <c r="X484" s="69"/>
      <c r="Y484" s="69"/>
      <c r="Z484" s="69"/>
      <c r="AA484" s="69"/>
      <c r="AB484" s="69"/>
      <c r="AC484" s="69"/>
      <c r="AD484" s="69"/>
      <c r="AE484" s="69"/>
      <c r="AF484" s="69"/>
      <c r="AG484" s="69"/>
      <c r="AH484" s="69"/>
      <c r="AI484" s="69"/>
      <c r="AJ484" s="69"/>
    </row>
    <row r="485" spans="6:36" ht="15.15" customHeight="1">
      <c r="F485" s="94"/>
      <c r="G485" s="94"/>
      <c r="H485" s="94"/>
      <c r="I485" s="94"/>
      <c r="J485" s="94"/>
      <c r="K485" s="69"/>
      <c r="L485" s="69"/>
      <c r="M485" s="69"/>
      <c r="N485" s="69"/>
      <c r="O485" s="69"/>
      <c r="Q485" s="69"/>
      <c r="R485" s="69"/>
      <c r="S485" s="69"/>
      <c r="T485" s="69"/>
      <c r="U485" s="69"/>
      <c r="V485" s="69"/>
      <c r="W485" s="69"/>
      <c r="X485" s="69"/>
      <c r="Y485" s="69"/>
      <c r="Z485" s="69"/>
      <c r="AA485" s="69"/>
      <c r="AB485" s="69"/>
      <c r="AC485" s="69"/>
      <c r="AD485" s="69"/>
      <c r="AE485" s="69"/>
      <c r="AF485" s="69"/>
      <c r="AG485" s="69"/>
      <c r="AH485" s="69"/>
      <c r="AI485" s="69"/>
      <c r="AJ485" s="69"/>
    </row>
    <row r="486" spans="6:36" ht="15.15" customHeight="1">
      <c r="F486" s="94"/>
      <c r="G486" s="94"/>
      <c r="H486" s="94"/>
      <c r="I486" s="94"/>
      <c r="J486" s="94"/>
      <c r="K486" s="69"/>
      <c r="L486" s="69"/>
      <c r="M486" s="69"/>
      <c r="N486" s="69"/>
      <c r="O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  <c r="AA486" s="69"/>
      <c r="AB486" s="69"/>
      <c r="AC486" s="69"/>
      <c r="AD486" s="69"/>
      <c r="AE486" s="69"/>
      <c r="AF486" s="69"/>
      <c r="AG486" s="69"/>
      <c r="AH486" s="69"/>
      <c r="AI486" s="69"/>
      <c r="AJ486" s="69"/>
    </row>
    <row r="487" spans="6:36" ht="15.15" customHeight="1">
      <c r="F487" s="94"/>
      <c r="G487" s="94"/>
      <c r="H487" s="94"/>
      <c r="I487" s="94"/>
      <c r="J487" s="94"/>
      <c r="K487" s="69"/>
      <c r="L487" s="69"/>
      <c r="M487" s="69"/>
      <c r="N487" s="69"/>
      <c r="O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  <c r="AA487" s="69"/>
      <c r="AB487" s="69"/>
      <c r="AC487" s="69"/>
      <c r="AD487" s="69"/>
      <c r="AE487" s="69"/>
      <c r="AF487" s="69"/>
      <c r="AG487" s="69"/>
      <c r="AH487" s="69"/>
      <c r="AI487" s="69"/>
      <c r="AJ487" s="69"/>
    </row>
    <row r="488" spans="6:36" ht="15.15" customHeight="1">
      <c r="F488" s="94"/>
      <c r="G488" s="94"/>
      <c r="H488" s="94"/>
      <c r="I488" s="94"/>
      <c r="J488" s="94"/>
      <c r="K488" s="69"/>
      <c r="L488" s="69"/>
      <c r="M488" s="69"/>
      <c r="N488" s="69"/>
      <c r="O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  <c r="AA488" s="69"/>
      <c r="AB488" s="69"/>
      <c r="AC488" s="69"/>
      <c r="AD488" s="69"/>
      <c r="AE488" s="69"/>
      <c r="AF488" s="69"/>
      <c r="AG488" s="69"/>
      <c r="AH488" s="69"/>
      <c r="AI488" s="69"/>
      <c r="AJ488" s="69"/>
    </row>
    <row r="489" spans="6:36" ht="15.15" customHeight="1">
      <c r="F489" s="94"/>
      <c r="G489" s="94"/>
      <c r="H489" s="94"/>
      <c r="I489" s="94"/>
      <c r="J489" s="94"/>
      <c r="K489" s="69"/>
      <c r="L489" s="69"/>
      <c r="M489" s="69"/>
      <c r="N489" s="69"/>
      <c r="O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  <c r="AA489" s="69"/>
      <c r="AB489" s="69"/>
      <c r="AC489" s="69"/>
      <c r="AD489" s="69"/>
      <c r="AE489" s="69"/>
      <c r="AF489" s="69"/>
      <c r="AG489" s="69"/>
      <c r="AH489" s="69"/>
      <c r="AI489" s="69"/>
      <c r="AJ489" s="69"/>
    </row>
    <row r="490" spans="6:36" ht="15.15" customHeight="1">
      <c r="F490" s="94"/>
      <c r="G490" s="94"/>
      <c r="H490" s="94"/>
      <c r="I490" s="94"/>
      <c r="J490" s="94"/>
      <c r="K490" s="69"/>
      <c r="L490" s="69"/>
      <c r="M490" s="69"/>
      <c r="N490" s="69"/>
      <c r="O490" s="69"/>
      <c r="Q490" s="69"/>
      <c r="R490" s="69"/>
      <c r="S490" s="69"/>
      <c r="T490" s="69"/>
      <c r="U490" s="69"/>
      <c r="V490" s="69"/>
      <c r="W490" s="69"/>
      <c r="X490" s="69"/>
      <c r="Y490" s="69"/>
      <c r="Z490" s="69"/>
      <c r="AA490" s="69"/>
      <c r="AB490" s="69"/>
      <c r="AC490" s="69"/>
      <c r="AD490" s="69"/>
      <c r="AE490" s="69"/>
      <c r="AF490" s="69"/>
      <c r="AG490" s="69"/>
      <c r="AH490" s="69"/>
      <c r="AI490" s="69"/>
      <c r="AJ490" s="69"/>
    </row>
    <row r="491" spans="6:36" ht="15.15" customHeight="1">
      <c r="F491" s="94"/>
      <c r="G491" s="94"/>
      <c r="H491" s="94"/>
      <c r="I491" s="94"/>
      <c r="J491" s="94"/>
      <c r="K491" s="69"/>
      <c r="L491" s="69"/>
      <c r="M491" s="69"/>
      <c r="N491" s="69"/>
      <c r="O491" s="69"/>
      <c r="Q491" s="69"/>
      <c r="R491" s="69"/>
      <c r="S491" s="69"/>
      <c r="T491" s="69"/>
      <c r="U491" s="69"/>
      <c r="V491" s="69"/>
      <c r="W491" s="69"/>
      <c r="X491" s="69"/>
      <c r="Y491" s="69"/>
      <c r="Z491" s="69"/>
      <c r="AA491" s="69"/>
      <c r="AB491" s="69"/>
      <c r="AC491" s="69"/>
      <c r="AD491" s="69"/>
      <c r="AE491" s="69"/>
      <c r="AF491" s="69"/>
      <c r="AG491" s="69"/>
      <c r="AH491" s="69"/>
      <c r="AI491" s="69"/>
      <c r="AJ491" s="69"/>
    </row>
    <row r="492" spans="6:36" ht="15.15" customHeight="1">
      <c r="F492" s="94"/>
      <c r="G492" s="94"/>
      <c r="H492" s="94"/>
      <c r="I492" s="94"/>
      <c r="J492" s="94"/>
      <c r="K492" s="69"/>
      <c r="L492" s="69"/>
      <c r="M492" s="69"/>
      <c r="N492" s="69"/>
      <c r="O492" s="69"/>
      <c r="Q492" s="69"/>
      <c r="R492" s="69"/>
      <c r="S492" s="69"/>
      <c r="T492" s="69"/>
      <c r="U492" s="69"/>
      <c r="V492" s="69"/>
      <c r="W492" s="69"/>
      <c r="X492" s="69"/>
      <c r="Y492" s="69"/>
      <c r="Z492" s="69"/>
      <c r="AA492" s="69"/>
      <c r="AB492" s="69"/>
      <c r="AC492" s="69"/>
      <c r="AD492" s="69"/>
      <c r="AE492" s="69"/>
      <c r="AF492" s="69"/>
      <c r="AG492" s="69"/>
      <c r="AH492" s="69"/>
      <c r="AI492" s="69"/>
      <c r="AJ492" s="69"/>
    </row>
    <row r="493" spans="6:36" ht="15.15" customHeight="1">
      <c r="F493" s="94"/>
      <c r="G493" s="94"/>
      <c r="H493" s="94"/>
      <c r="I493" s="94"/>
      <c r="J493" s="94"/>
      <c r="K493" s="69"/>
      <c r="L493" s="69"/>
      <c r="M493" s="69"/>
      <c r="N493" s="69"/>
      <c r="O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  <c r="AA493" s="69"/>
      <c r="AB493" s="69"/>
      <c r="AC493" s="69"/>
      <c r="AD493" s="69"/>
      <c r="AE493" s="69"/>
      <c r="AF493" s="69"/>
      <c r="AG493" s="69"/>
      <c r="AH493" s="69"/>
      <c r="AI493" s="69"/>
      <c r="AJ493" s="69"/>
    </row>
    <row r="494" spans="6:36" ht="15.15" customHeight="1">
      <c r="F494" s="94"/>
      <c r="G494" s="94"/>
      <c r="H494" s="94"/>
      <c r="I494" s="94"/>
      <c r="J494" s="94"/>
      <c r="K494" s="69"/>
      <c r="L494" s="69"/>
      <c r="M494" s="69"/>
      <c r="N494" s="69"/>
      <c r="O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69"/>
      <c r="AB494" s="69"/>
      <c r="AC494" s="69"/>
      <c r="AD494" s="69"/>
      <c r="AE494" s="69"/>
      <c r="AF494" s="69"/>
      <c r="AG494" s="69"/>
      <c r="AH494" s="69"/>
      <c r="AI494" s="69"/>
      <c r="AJ494" s="69"/>
    </row>
    <row r="495" spans="6:36" ht="15.15" customHeight="1">
      <c r="F495" s="94"/>
      <c r="G495" s="94"/>
      <c r="H495" s="94"/>
      <c r="I495" s="94"/>
      <c r="J495" s="94"/>
      <c r="K495" s="69"/>
      <c r="L495" s="69"/>
      <c r="M495" s="69"/>
      <c r="N495" s="69"/>
      <c r="O495" s="69"/>
      <c r="Q495" s="69"/>
      <c r="R495" s="69"/>
      <c r="S495" s="69"/>
      <c r="T495" s="69"/>
      <c r="U495" s="69"/>
      <c r="V495" s="69"/>
      <c r="W495" s="69"/>
      <c r="X495" s="69"/>
      <c r="Y495" s="69"/>
      <c r="Z495" s="69"/>
      <c r="AA495" s="69"/>
      <c r="AB495" s="69"/>
      <c r="AC495" s="69"/>
      <c r="AD495" s="69"/>
      <c r="AE495" s="69"/>
      <c r="AF495" s="69"/>
      <c r="AG495" s="69"/>
      <c r="AH495" s="69"/>
      <c r="AI495" s="69"/>
      <c r="AJ495" s="69"/>
    </row>
    <row r="496" spans="6:36" ht="15.15" customHeight="1">
      <c r="F496" s="94"/>
      <c r="G496" s="94"/>
      <c r="H496" s="94"/>
      <c r="I496" s="94"/>
      <c r="J496" s="94"/>
      <c r="K496" s="69"/>
      <c r="L496" s="69"/>
      <c r="M496" s="69"/>
      <c r="N496" s="69"/>
      <c r="O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  <c r="AA496" s="69"/>
      <c r="AB496" s="69"/>
      <c r="AC496" s="69"/>
      <c r="AD496" s="69"/>
      <c r="AE496" s="69"/>
      <c r="AF496" s="69"/>
      <c r="AG496" s="69"/>
      <c r="AH496" s="69"/>
      <c r="AI496" s="69"/>
      <c r="AJ496" s="69"/>
    </row>
    <row r="497" spans="6:36" ht="15.15" customHeight="1">
      <c r="F497" s="94"/>
      <c r="G497" s="94"/>
      <c r="H497" s="94"/>
      <c r="I497" s="94"/>
      <c r="J497" s="94"/>
      <c r="K497" s="69"/>
      <c r="L497" s="69"/>
      <c r="M497" s="69"/>
      <c r="N497" s="69"/>
      <c r="O497" s="69"/>
      <c r="Q497" s="69"/>
      <c r="R497" s="69"/>
      <c r="S497" s="69"/>
      <c r="T497" s="69"/>
      <c r="U497" s="69"/>
      <c r="V497" s="69"/>
      <c r="W497" s="69"/>
      <c r="X497" s="69"/>
      <c r="Y497" s="69"/>
      <c r="Z497" s="69"/>
      <c r="AA497" s="69"/>
      <c r="AB497" s="69"/>
      <c r="AC497" s="69"/>
      <c r="AD497" s="69"/>
      <c r="AE497" s="69"/>
      <c r="AF497" s="69"/>
      <c r="AG497" s="69"/>
      <c r="AH497" s="69"/>
      <c r="AI497" s="69"/>
      <c r="AJ497" s="69"/>
    </row>
    <row r="498" spans="6:36" ht="15.15" customHeight="1">
      <c r="F498" s="94"/>
      <c r="G498" s="94"/>
      <c r="H498" s="94"/>
      <c r="I498" s="94"/>
      <c r="J498" s="94"/>
      <c r="K498" s="69"/>
      <c r="L498" s="69"/>
      <c r="M498" s="69"/>
      <c r="N498" s="69"/>
      <c r="O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  <c r="AA498" s="69"/>
      <c r="AB498" s="69"/>
      <c r="AC498" s="69"/>
      <c r="AD498" s="69"/>
      <c r="AE498" s="69"/>
      <c r="AF498" s="69"/>
      <c r="AG498" s="69"/>
      <c r="AH498" s="69"/>
      <c r="AI498" s="69"/>
      <c r="AJ498" s="69"/>
    </row>
    <row r="499" spans="6:36" ht="15.15" customHeight="1">
      <c r="F499" s="94"/>
      <c r="G499" s="94"/>
      <c r="H499" s="94"/>
      <c r="I499" s="94"/>
      <c r="J499" s="94"/>
      <c r="K499" s="69"/>
      <c r="L499" s="69"/>
      <c r="M499" s="69"/>
      <c r="N499" s="69"/>
      <c r="O499" s="69"/>
      <c r="Q499" s="69"/>
      <c r="R499" s="69"/>
      <c r="S499" s="69"/>
      <c r="T499" s="69"/>
      <c r="U499" s="69"/>
      <c r="V499" s="69"/>
      <c r="W499" s="69"/>
      <c r="X499" s="69"/>
      <c r="Y499" s="69"/>
      <c r="Z499" s="69"/>
      <c r="AA499" s="69"/>
      <c r="AB499" s="69"/>
      <c r="AC499" s="69"/>
      <c r="AD499" s="69"/>
      <c r="AE499" s="69"/>
      <c r="AF499" s="69"/>
      <c r="AG499" s="69"/>
      <c r="AH499" s="69"/>
      <c r="AI499" s="69"/>
      <c r="AJ499" s="69"/>
    </row>
    <row r="500" spans="6:36" ht="15.15" customHeight="1">
      <c r="F500" s="94"/>
      <c r="G500" s="94"/>
      <c r="H500" s="94"/>
      <c r="I500" s="94"/>
      <c r="J500" s="94"/>
      <c r="K500" s="69"/>
      <c r="L500" s="69"/>
      <c r="M500" s="69"/>
      <c r="N500" s="69"/>
      <c r="O500" s="69"/>
      <c r="Q500" s="69"/>
      <c r="R500" s="69"/>
      <c r="S500" s="69"/>
      <c r="T500" s="69"/>
      <c r="U500" s="69"/>
      <c r="V500" s="69"/>
      <c r="W500" s="69"/>
      <c r="X500" s="69"/>
      <c r="Y500" s="69"/>
      <c r="Z500" s="69"/>
      <c r="AA500" s="69"/>
      <c r="AB500" s="69"/>
      <c r="AC500" s="69"/>
      <c r="AD500" s="69"/>
      <c r="AE500" s="69"/>
      <c r="AF500" s="69"/>
      <c r="AG500" s="69"/>
      <c r="AH500" s="69"/>
      <c r="AI500" s="69"/>
      <c r="AJ500" s="69"/>
    </row>
    <row r="501" spans="6:36" ht="15.15" customHeight="1">
      <c r="F501" s="94"/>
      <c r="G501" s="94"/>
      <c r="H501" s="94"/>
      <c r="I501" s="94"/>
      <c r="J501" s="94"/>
      <c r="K501" s="69"/>
      <c r="L501" s="69"/>
      <c r="M501" s="69"/>
      <c r="N501" s="69"/>
      <c r="O501" s="69"/>
      <c r="Q501" s="69"/>
      <c r="R501" s="69"/>
      <c r="S501" s="69"/>
      <c r="T501" s="69"/>
      <c r="U501" s="69"/>
      <c r="V501" s="69"/>
      <c r="W501" s="69"/>
      <c r="X501" s="69"/>
      <c r="Y501" s="69"/>
      <c r="Z501" s="69"/>
      <c r="AA501" s="69"/>
      <c r="AB501" s="69"/>
      <c r="AC501" s="69"/>
      <c r="AD501" s="69"/>
      <c r="AE501" s="69"/>
      <c r="AF501" s="69"/>
      <c r="AG501" s="69"/>
      <c r="AH501" s="69"/>
      <c r="AI501" s="69"/>
      <c r="AJ501" s="69"/>
    </row>
    <row r="502" spans="6:36" ht="15.15" customHeight="1">
      <c r="F502" s="94"/>
      <c r="G502" s="94"/>
      <c r="H502" s="94"/>
      <c r="I502" s="94"/>
      <c r="J502" s="94"/>
      <c r="K502" s="69"/>
      <c r="L502" s="69"/>
      <c r="M502" s="69"/>
      <c r="N502" s="69"/>
      <c r="O502" s="69"/>
      <c r="Q502" s="69"/>
      <c r="R502" s="69"/>
      <c r="S502" s="69"/>
      <c r="T502" s="69"/>
      <c r="U502" s="69"/>
      <c r="V502" s="69"/>
      <c r="W502" s="69"/>
      <c r="X502" s="69"/>
      <c r="Y502" s="69"/>
      <c r="Z502" s="69"/>
      <c r="AA502" s="69"/>
      <c r="AB502" s="69"/>
      <c r="AC502" s="69"/>
      <c r="AD502" s="69"/>
      <c r="AE502" s="69"/>
      <c r="AF502" s="69"/>
      <c r="AG502" s="69"/>
      <c r="AH502" s="69"/>
      <c r="AI502" s="69"/>
      <c r="AJ502" s="69"/>
    </row>
    <row r="503" spans="6:36" ht="15.15" customHeight="1">
      <c r="F503" s="94"/>
      <c r="G503" s="94"/>
      <c r="H503" s="94"/>
      <c r="I503" s="94"/>
      <c r="J503" s="94"/>
      <c r="K503" s="69"/>
      <c r="L503" s="69"/>
      <c r="M503" s="69"/>
      <c r="N503" s="69"/>
      <c r="O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  <c r="AA503" s="69"/>
      <c r="AB503" s="69"/>
      <c r="AC503" s="69"/>
      <c r="AD503" s="69"/>
      <c r="AE503" s="69"/>
      <c r="AF503" s="69"/>
      <c r="AG503" s="69"/>
      <c r="AH503" s="69"/>
      <c r="AI503" s="69"/>
      <c r="AJ503" s="69"/>
    </row>
    <row r="504" spans="6:36" ht="15.15" customHeight="1">
      <c r="F504" s="94"/>
      <c r="G504" s="94"/>
      <c r="H504" s="94"/>
      <c r="I504" s="94"/>
      <c r="J504" s="94"/>
      <c r="K504" s="69"/>
      <c r="L504" s="69"/>
      <c r="M504" s="69"/>
      <c r="N504" s="69"/>
      <c r="O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  <c r="AA504" s="69"/>
      <c r="AB504" s="69"/>
      <c r="AC504" s="69"/>
      <c r="AD504" s="69"/>
      <c r="AE504" s="69"/>
      <c r="AF504" s="69"/>
      <c r="AG504" s="69"/>
      <c r="AH504" s="69"/>
      <c r="AI504" s="69"/>
      <c r="AJ504" s="69"/>
    </row>
    <row r="505" spans="6:36" ht="15.15" customHeight="1">
      <c r="F505" s="94"/>
      <c r="G505" s="94"/>
      <c r="H505" s="94"/>
      <c r="I505" s="94"/>
      <c r="J505" s="94"/>
      <c r="K505" s="69"/>
      <c r="L505" s="69"/>
      <c r="M505" s="69"/>
      <c r="N505" s="69"/>
      <c r="O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  <c r="AA505" s="69"/>
      <c r="AB505" s="69"/>
      <c r="AC505" s="69"/>
      <c r="AD505" s="69"/>
      <c r="AE505" s="69"/>
      <c r="AF505" s="69"/>
      <c r="AG505" s="69"/>
      <c r="AH505" s="69"/>
      <c r="AI505" s="69"/>
      <c r="AJ505" s="69"/>
    </row>
    <row r="506" spans="6:36" ht="15.15" customHeight="1">
      <c r="F506" s="94"/>
      <c r="G506" s="94"/>
      <c r="H506" s="94"/>
      <c r="I506" s="94"/>
      <c r="J506" s="94"/>
      <c r="K506" s="69"/>
      <c r="L506" s="69"/>
      <c r="M506" s="69"/>
      <c r="N506" s="69"/>
      <c r="O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  <c r="AA506" s="69"/>
      <c r="AB506" s="69"/>
      <c r="AC506" s="69"/>
      <c r="AD506" s="69"/>
      <c r="AE506" s="69"/>
      <c r="AF506" s="69"/>
      <c r="AG506" s="69"/>
      <c r="AH506" s="69"/>
      <c r="AI506" s="69"/>
      <c r="AJ506" s="69"/>
    </row>
    <row r="507" spans="6:36" ht="15.15" customHeight="1">
      <c r="F507" s="94"/>
      <c r="G507" s="94"/>
      <c r="H507" s="94"/>
      <c r="I507" s="94"/>
      <c r="J507" s="94"/>
      <c r="K507" s="69"/>
      <c r="L507" s="69"/>
      <c r="M507" s="69"/>
      <c r="N507" s="69"/>
      <c r="O507" s="69"/>
      <c r="Q507" s="69"/>
      <c r="R507" s="69"/>
      <c r="S507" s="69"/>
      <c r="T507" s="69"/>
      <c r="U507" s="69"/>
      <c r="V507" s="69"/>
      <c r="W507" s="69"/>
      <c r="X507" s="69"/>
      <c r="Y507" s="69"/>
      <c r="Z507" s="69"/>
      <c r="AA507" s="69"/>
      <c r="AB507" s="69"/>
      <c r="AC507" s="69"/>
      <c r="AD507" s="69"/>
      <c r="AE507" s="69"/>
      <c r="AF507" s="69"/>
      <c r="AG507" s="69"/>
      <c r="AH507" s="69"/>
      <c r="AI507" s="69"/>
      <c r="AJ507" s="69"/>
    </row>
    <row r="508" spans="6:36" ht="15.15" customHeight="1">
      <c r="F508" s="94"/>
      <c r="G508" s="94"/>
      <c r="H508" s="94"/>
      <c r="I508" s="94"/>
      <c r="J508" s="94"/>
      <c r="K508" s="69"/>
      <c r="L508" s="69"/>
      <c r="M508" s="69"/>
      <c r="N508" s="69"/>
      <c r="O508" s="69"/>
      <c r="Q508" s="69"/>
      <c r="R508" s="69"/>
      <c r="S508" s="69"/>
      <c r="T508" s="69"/>
      <c r="U508" s="69"/>
      <c r="V508" s="69"/>
      <c r="W508" s="69"/>
      <c r="X508" s="69"/>
      <c r="Y508" s="69"/>
      <c r="Z508" s="69"/>
      <c r="AA508" s="69"/>
      <c r="AB508" s="69"/>
      <c r="AC508" s="69"/>
      <c r="AD508" s="69"/>
      <c r="AE508" s="69"/>
      <c r="AF508" s="69"/>
      <c r="AG508" s="69"/>
      <c r="AH508" s="69"/>
      <c r="AI508" s="69"/>
      <c r="AJ508" s="69"/>
    </row>
    <row r="509" spans="6:36" ht="15.15" customHeight="1">
      <c r="F509" s="94"/>
      <c r="G509" s="94"/>
      <c r="H509" s="94"/>
      <c r="I509" s="94"/>
      <c r="J509" s="94"/>
      <c r="K509" s="69"/>
      <c r="L509" s="69"/>
      <c r="M509" s="69"/>
      <c r="N509" s="69"/>
      <c r="O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  <c r="AA509" s="69"/>
      <c r="AB509" s="69"/>
      <c r="AC509" s="69"/>
      <c r="AD509" s="69"/>
      <c r="AE509" s="69"/>
      <c r="AF509" s="69"/>
      <c r="AG509" s="69"/>
      <c r="AH509" s="69"/>
      <c r="AI509" s="69"/>
      <c r="AJ509" s="69"/>
    </row>
    <row r="510" spans="6:36" ht="15.15" customHeight="1">
      <c r="F510" s="94"/>
      <c r="G510" s="94"/>
      <c r="H510" s="94"/>
      <c r="I510" s="94"/>
      <c r="J510" s="94"/>
      <c r="K510" s="69"/>
      <c r="L510" s="69"/>
      <c r="M510" s="69"/>
      <c r="N510" s="69"/>
      <c r="O510" s="69"/>
      <c r="Q510" s="69"/>
      <c r="R510" s="69"/>
      <c r="S510" s="69"/>
      <c r="T510" s="69"/>
      <c r="U510" s="69"/>
      <c r="V510" s="69"/>
      <c r="W510" s="69"/>
      <c r="X510" s="69"/>
      <c r="Y510" s="69"/>
      <c r="Z510" s="69"/>
      <c r="AA510" s="69"/>
      <c r="AB510" s="69"/>
      <c r="AC510" s="69"/>
      <c r="AD510" s="69"/>
      <c r="AE510" s="69"/>
      <c r="AF510" s="69"/>
      <c r="AG510" s="69"/>
      <c r="AH510" s="69"/>
      <c r="AI510" s="69"/>
      <c r="AJ510" s="69"/>
    </row>
    <row r="511" spans="6:36" ht="15.15" customHeight="1">
      <c r="F511" s="94"/>
      <c r="G511" s="94"/>
      <c r="H511" s="94"/>
      <c r="I511" s="94"/>
      <c r="J511" s="94"/>
      <c r="K511" s="69"/>
      <c r="L511" s="69"/>
      <c r="M511" s="69"/>
      <c r="N511" s="69"/>
      <c r="O511" s="69"/>
      <c r="Q511" s="69"/>
      <c r="R511" s="69"/>
      <c r="S511" s="69"/>
      <c r="T511" s="69"/>
      <c r="U511" s="69"/>
      <c r="V511" s="69"/>
      <c r="W511" s="69"/>
      <c r="X511" s="69"/>
      <c r="Y511" s="69"/>
      <c r="Z511" s="69"/>
      <c r="AA511" s="69"/>
      <c r="AB511" s="69"/>
      <c r="AC511" s="69"/>
      <c r="AD511" s="69"/>
      <c r="AE511" s="69"/>
      <c r="AF511" s="69"/>
      <c r="AG511" s="69"/>
      <c r="AH511" s="69"/>
      <c r="AI511" s="69"/>
      <c r="AJ511" s="69"/>
    </row>
    <row r="512" spans="6:36" ht="15.15" customHeight="1">
      <c r="F512" s="94"/>
      <c r="G512" s="94"/>
      <c r="H512" s="94"/>
      <c r="I512" s="94"/>
      <c r="J512" s="94"/>
      <c r="K512" s="69"/>
      <c r="L512" s="69"/>
      <c r="M512" s="69"/>
      <c r="N512" s="69"/>
      <c r="O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  <c r="AA512" s="69"/>
      <c r="AB512" s="69"/>
      <c r="AC512" s="69"/>
      <c r="AD512" s="69"/>
      <c r="AE512" s="69"/>
      <c r="AF512" s="69"/>
      <c r="AG512" s="69"/>
      <c r="AH512" s="69"/>
      <c r="AI512" s="69"/>
      <c r="AJ512" s="69"/>
    </row>
    <row r="513" spans="6:36" ht="15.15" customHeight="1">
      <c r="F513" s="94"/>
      <c r="G513" s="94"/>
      <c r="H513" s="94"/>
      <c r="I513" s="94"/>
      <c r="J513" s="94"/>
      <c r="K513" s="69"/>
      <c r="L513" s="69"/>
      <c r="M513" s="69"/>
      <c r="N513" s="69"/>
      <c r="O513" s="69"/>
      <c r="Q513" s="69"/>
      <c r="R513" s="69"/>
      <c r="S513" s="69"/>
      <c r="T513" s="69"/>
      <c r="U513" s="69"/>
      <c r="V513" s="69"/>
      <c r="W513" s="69"/>
      <c r="X513" s="69"/>
      <c r="Y513" s="69"/>
      <c r="Z513" s="69"/>
      <c r="AA513" s="69"/>
      <c r="AB513" s="69"/>
      <c r="AC513" s="69"/>
      <c r="AD513" s="69"/>
      <c r="AE513" s="69"/>
      <c r="AF513" s="69"/>
      <c r="AG513" s="69"/>
      <c r="AH513" s="69"/>
      <c r="AI513" s="69"/>
      <c r="AJ513" s="69"/>
    </row>
    <row r="514" spans="6:36" ht="15.15" customHeight="1">
      <c r="F514" s="94"/>
      <c r="G514" s="94"/>
      <c r="H514" s="94"/>
      <c r="I514" s="94"/>
      <c r="J514" s="94"/>
      <c r="K514" s="69"/>
      <c r="L514" s="69"/>
      <c r="M514" s="69"/>
      <c r="N514" s="69"/>
      <c r="O514" s="69"/>
      <c r="Q514" s="69"/>
      <c r="R514" s="69"/>
      <c r="S514" s="69"/>
      <c r="T514" s="69"/>
      <c r="U514" s="69"/>
      <c r="V514" s="69"/>
      <c r="W514" s="69"/>
      <c r="X514" s="69"/>
      <c r="Y514" s="69"/>
      <c r="Z514" s="69"/>
      <c r="AA514" s="69"/>
      <c r="AB514" s="69"/>
      <c r="AC514" s="69"/>
      <c r="AD514" s="69"/>
      <c r="AE514" s="69"/>
      <c r="AF514" s="69"/>
      <c r="AG514" s="69"/>
      <c r="AH514" s="69"/>
      <c r="AI514" s="69"/>
      <c r="AJ514" s="69"/>
    </row>
    <row r="515" spans="6:36" ht="15.15" customHeight="1">
      <c r="F515" s="94"/>
      <c r="G515" s="94"/>
      <c r="H515" s="94"/>
      <c r="I515" s="94"/>
      <c r="J515" s="94"/>
      <c r="K515" s="69"/>
      <c r="L515" s="69"/>
      <c r="M515" s="69"/>
      <c r="N515" s="69"/>
      <c r="O515" s="69"/>
      <c r="Q515" s="69"/>
      <c r="R515" s="69"/>
      <c r="S515" s="69"/>
      <c r="T515" s="69"/>
      <c r="U515" s="69"/>
      <c r="V515" s="69"/>
      <c r="W515" s="69"/>
      <c r="X515" s="69"/>
      <c r="Y515" s="69"/>
      <c r="Z515" s="69"/>
      <c r="AA515" s="69"/>
      <c r="AB515" s="69"/>
      <c r="AC515" s="69"/>
      <c r="AD515" s="69"/>
      <c r="AE515" s="69"/>
      <c r="AF515" s="69"/>
      <c r="AG515" s="69"/>
      <c r="AH515" s="69"/>
      <c r="AI515" s="69"/>
      <c r="AJ515" s="69"/>
    </row>
    <row r="516" spans="6:36" ht="15.15" customHeight="1">
      <c r="F516" s="94"/>
      <c r="G516" s="94"/>
      <c r="H516" s="94"/>
      <c r="I516" s="94"/>
      <c r="J516" s="94"/>
      <c r="K516" s="69"/>
      <c r="L516" s="69"/>
      <c r="M516" s="69"/>
      <c r="N516" s="69"/>
      <c r="O516" s="69"/>
      <c r="Q516" s="69"/>
      <c r="R516" s="69"/>
      <c r="S516" s="69"/>
      <c r="T516" s="69"/>
      <c r="U516" s="69"/>
      <c r="V516" s="69"/>
      <c r="W516" s="69"/>
      <c r="X516" s="69"/>
      <c r="Y516" s="69"/>
      <c r="Z516" s="69"/>
      <c r="AA516" s="69"/>
      <c r="AB516" s="69"/>
      <c r="AC516" s="69"/>
      <c r="AD516" s="69"/>
      <c r="AE516" s="69"/>
      <c r="AF516" s="69"/>
      <c r="AG516" s="69"/>
      <c r="AH516" s="69"/>
      <c r="AI516" s="69"/>
      <c r="AJ516" s="69"/>
    </row>
    <row r="517" spans="6:36" ht="15.15" customHeight="1">
      <c r="F517" s="94"/>
      <c r="G517" s="94"/>
      <c r="H517" s="94"/>
      <c r="I517" s="94"/>
      <c r="J517" s="94"/>
      <c r="K517" s="69"/>
      <c r="L517" s="69"/>
      <c r="M517" s="69"/>
      <c r="N517" s="69"/>
      <c r="O517" s="69"/>
      <c r="Q517" s="69"/>
      <c r="R517" s="69"/>
      <c r="S517" s="69"/>
      <c r="T517" s="69"/>
      <c r="U517" s="69"/>
      <c r="V517" s="69"/>
      <c r="W517" s="69"/>
      <c r="X517" s="69"/>
      <c r="Y517" s="69"/>
      <c r="Z517" s="69"/>
      <c r="AA517" s="69"/>
      <c r="AB517" s="69"/>
      <c r="AC517" s="69"/>
      <c r="AD517" s="69"/>
      <c r="AE517" s="69"/>
      <c r="AF517" s="69"/>
      <c r="AG517" s="69"/>
      <c r="AH517" s="69"/>
      <c r="AI517" s="69"/>
      <c r="AJ517" s="69"/>
    </row>
    <row r="518" spans="6:36" ht="15.15" customHeight="1">
      <c r="F518" s="94"/>
      <c r="G518" s="94"/>
      <c r="H518" s="94"/>
      <c r="I518" s="94"/>
      <c r="J518" s="94"/>
      <c r="K518" s="69"/>
      <c r="L518" s="69"/>
      <c r="M518" s="69"/>
      <c r="N518" s="69"/>
      <c r="O518" s="69"/>
      <c r="Q518" s="69"/>
      <c r="R518" s="69"/>
      <c r="S518" s="69"/>
      <c r="T518" s="69"/>
      <c r="U518" s="69"/>
      <c r="V518" s="69"/>
      <c r="W518" s="69"/>
      <c r="X518" s="69"/>
      <c r="Y518" s="69"/>
      <c r="Z518" s="69"/>
      <c r="AA518" s="69"/>
      <c r="AB518" s="69"/>
      <c r="AC518" s="69"/>
      <c r="AD518" s="69"/>
      <c r="AE518" s="69"/>
      <c r="AF518" s="69"/>
      <c r="AG518" s="69"/>
      <c r="AH518" s="69"/>
      <c r="AI518" s="69"/>
      <c r="AJ518" s="69"/>
    </row>
    <row r="519" spans="6:36" ht="15.15" customHeight="1">
      <c r="F519" s="94"/>
      <c r="G519" s="94"/>
      <c r="H519" s="94"/>
      <c r="I519" s="94"/>
      <c r="J519" s="94"/>
      <c r="K519" s="69"/>
      <c r="L519" s="69"/>
      <c r="M519" s="69"/>
      <c r="N519" s="69"/>
      <c r="O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  <c r="AA519" s="69"/>
      <c r="AB519" s="69"/>
      <c r="AC519" s="69"/>
      <c r="AD519" s="69"/>
      <c r="AE519" s="69"/>
      <c r="AF519" s="69"/>
      <c r="AG519" s="69"/>
      <c r="AH519" s="69"/>
      <c r="AI519" s="69"/>
      <c r="AJ519" s="69"/>
    </row>
    <row r="520" spans="6:36" ht="15.15" customHeight="1">
      <c r="F520" s="94"/>
      <c r="G520" s="94"/>
      <c r="H520" s="94"/>
      <c r="I520" s="94"/>
      <c r="J520" s="94"/>
      <c r="K520" s="69"/>
      <c r="L520" s="69"/>
      <c r="M520" s="69"/>
      <c r="N520" s="69"/>
      <c r="O520" s="69"/>
      <c r="Q520" s="69"/>
      <c r="R520" s="69"/>
      <c r="S520" s="69"/>
      <c r="T520" s="69"/>
      <c r="U520" s="69"/>
      <c r="V520" s="69"/>
      <c r="W520" s="69"/>
      <c r="X520" s="69"/>
      <c r="Y520" s="69"/>
      <c r="Z520" s="69"/>
      <c r="AA520" s="69"/>
      <c r="AB520" s="69"/>
      <c r="AC520" s="69"/>
      <c r="AD520" s="69"/>
      <c r="AE520" s="69"/>
      <c r="AF520" s="69"/>
      <c r="AG520" s="69"/>
      <c r="AH520" s="69"/>
      <c r="AI520" s="69"/>
      <c r="AJ520" s="69"/>
    </row>
    <row r="521" spans="6:36" ht="15.15" customHeight="1">
      <c r="F521" s="94"/>
      <c r="G521" s="94"/>
      <c r="H521" s="94"/>
      <c r="I521" s="94"/>
      <c r="J521" s="94"/>
      <c r="K521" s="69"/>
      <c r="L521" s="69"/>
      <c r="M521" s="69"/>
      <c r="N521" s="69"/>
      <c r="O521" s="69"/>
      <c r="Q521" s="69"/>
      <c r="R521" s="69"/>
      <c r="S521" s="69"/>
      <c r="T521" s="69"/>
      <c r="U521" s="69"/>
      <c r="V521" s="69"/>
      <c r="W521" s="69"/>
      <c r="X521" s="69"/>
      <c r="Y521" s="69"/>
      <c r="Z521" s="69"/>
      <c r="AA521" s="69"/>
      <c r="AB521" s="69"/>
      <c r="AC521" s="69"/>
      <c r="AD521" s="69"/>
      <c r="AE521" s="69"/>
      <c r="AF521" s="69"/>
      <c r="AG521" s="69"/>
      <c r="AH521" s="69"/>
      <c r="AI521" s="69"/>
      <c r="AJ521" s="69"/>
    </row>
    <row r="522" spans="6:36" ht="15.15" customHeight="1">
      <c r="F522" s="94"/>
      <c r="G522" s="94"/>
      <c r="H522" s="94"/>
      <c r="I522" s="94"/>
      <c r="J522" s="94"/>
      <c r="K522" s="69"/>
      <c r="L522" s="69"/>
      <c r="M522" s="69"/>
      <c r="N522" s="69"/>
      <c r="O522" s="69"/>
      <c r="Q522" s="69"/>
      <c r="R522" s="69"/>
      <c r="S522" s="69"/>
      <c r="T522" s="69"/>
      <c r="U522" s="69"/>
      <c r="V522" s="69"/>
      <c r="W522" s="69"/>
      <c r="X522" s="69"/>
      <c r="Y522" s="69"/>
      <c r="Z522" s="69"/>
      <c r="AA522" s="69"/>
      <c r="AB522" s="69"/>
      <c r="AC522" s="69"/>
      <c r="AD522" s="69"/>
      <c r="AE522" s="69"/>
      <c r="AF522" s="69"/>
      <c r="AG522" s="69"/>
      <c r="AH522" s="69"/>
      <c r="AI522" s="69"/>
      <c r="AJ522" s="69"/>
    </row>
    <row r="523" spans="6:36" ht="15.15" customHeight="1">
      <c r="F523" s="94"/>
      <c r="G523" s="94"/>
      <c r="H523" s="94"/>
      <c r="I523" s="94"/>
      <c r="J523" s="94"/>
      <c r="K523" s="69"/>
      <c r="L523" s="69"/>
      <c r="M523" s="69"/>
      <c r="N523" s="69"/>
      <c r="O523" s="69"/>
      <c r="Q523" s="69"/>
      <c r="R523" s="69"/>
      <c r="S523" s="69"/>
      <c r="T523" s="69"/>
      <c r="U523" s="69"/>
      <c r="V523" s="69"/>
      <c r="W523" s="69"/>
      <c r="X523" s="69"/>
      <c r="Y523" s="69"/>
      <c r="Z523" s="69"/>
      <c r="AA523" s="69"/>
      <c r="AB523" s="69"/>
      <c r="AC523" s="69"/>
      <c r="AD523" s="69"/>
      <c r="AE523" s="69"/>
      <c r="AF523" s="69"/>
      <c r="AG523" s="69"/>
      <c r="AH523" s="69"/>
      <c r="AI523" s="69"/>
      <c r="AJ523" s="69"/>
    </row>
    <row r="524" spans="6:36" ht="15.15" customHeight="1">
      <c r="F524" s="94"/>
      <c r="G524" s="94"/>
      <c r="H524" s="94"/>
      <c r="I524" s="94"/>
      <c r="J524" s="94"/>
      <c r="K524" s="69"/>
      <c r="L524" s="69"/>
      <c r="M524" s="69"/>
      <c r="N524" s="69"/>
      <c r="O524" s="69"/>
      <c r="Q524" s="69"/>
      <c r="R524" s="69"/>
      <c r="S524" s="69"/>
      <c r="T524" s="69"/>
      <c r="U524" s="69"/>
      <c r="V524" s="69"/>
      <c r="W524" s="69"/>
      <c r="X524" s="69"/>
      <c r="Y524" s="69"/>
      <c r="Z524" s="69"/>
      <c r="AA524" s="69"/>
      <c r="AB524" s="69"/>
      <c r="AC524" s="69"/>
      <c r="AD524" s="69"/>
      <c r="AE524" s="69"/>
      <c r="AF524" s="69"/>
      <c r="AG524" s="69"/>
      <c r="AH524" s="69"/>
      <c r="AI524" s="69"/>
      <c r="AJ524" s="69"/>
    </row>
    <row r="525" spans="6:36" ht="15.15" customHeight="1">
      <c r="F525" s="94"/>
      <c r="G525" s="94"/>
      <c r="H525" s="94"/>
      <c r="I525" s="94"/>
      <c r="J525" s="94"/>
      <c r="K525" s="69"/>
      <c r="L525" s="69"/>
      <c r="M525" s="69"/>
      <c r="N525" s="69"/>
      <c r="O525" s="69"/>
      <c r="Q525" s="69"/>
      <c r="R525" s="69"/>
      <c r="S525" s="69"/>
      <c r="T525" s="69"/>
      <c r="U525" s="69"/>
      <c r="V525" s="69"/>
      <c r="W525" s="69"/>
      <c r="X525" s="69"/>
      <c r="Y525" s="69"/>
      <c r="Z525" s="69"/>
      <c r="AA525" s="69"/>
      <c r="AB525" s="69"/>
      <c r="AC525" s="69"/>
      <c r="AD525" s="69"/>
      <c r="AE525" s="69"/>
      <c r="AF525" s="69"/>
      <c r="AG525" s="69"/>
      <c r="AH525" s="69"/>
      <c r="AI525" s="69"/>
      <c r="AJ525" s="69"/>
    </row>
    <row r="526" spans="6:36" ht="15.15" customHeight="1">
      <c r="F526" s="94"/>
      <c r="G526" s="94"/>
      <c r="H526" s="94"/>
      <c r="I526" s="94"/>
      <c r="J526" s="94"/>
      <c r="K526" s="69"/>
      <c r="L526" s="69"/>
      <c r="M526" s="69"/>
      <c r="N526" s="69"/>
      <c r="O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69"/>
      <c r="AJ526" s="69"/>
    </row>
    <row r="527" spans="6:36" ht="15.15" customHeight="1">
      <c r="F527" s="94"/>
      <c r="G527" s="94"/>
      <c r="H527" s="94"/>
      <c r="I527" s="94"/>
      <c r="J527" s="94"/>
      <c r="K527" s="69"/>
      <c r="L527" s="69"/>
      <c r="M527" s="69"/>
      <c r="N527" s="69"/>
      <c r="O527" s="69"/>
      <c r="Q527" s="69"/>
      <c r="R527" s="69"/>
      <c r="S527" s="69"/>
      <c r="T527" s="69"/>
      <c r="U527" s="69"/>
      <c r="V527" s="69"/>
      <c r="W527" s="69"/>
      <c r="X527" s="69"/>
      <c r="Y527" s="69"/>
      <c r="Z527" s="69"/>
      <c r="AA527" s="69"/>
      <c r="AB527" s="69"/>
      <c r="AC527" s="69"/>
      <c r="AD527" s="69"/>
      <c r="AE527" s="69"/>
      <c r="AF527" s="69"/>
      <c r="AG527" s="69"/>
      <c r="AH527" s="69"/>
      <c r="AI527" s="69"/>
      <c r="AJ527" s="69"/>
    </row>
    <row r="528" spans="6:36" ht="15.15" customHeight="1">
      <c r="F528" s="94"/>
      <c r="G528" s="94"/>
      <c r="H528" s="94"/>
      <c r="I528" s="94"/>
      <c r="J528" s="94"/>
      <c r="K528" s="69"/>
      <c r="L528" s="69"/>
      <c r="M528" s="69"/>
      <c r="N528" s="69"/>
      <c r="O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  <c r="AA528" s="69"/>
      <c r="AB528" s="69"/>
      <c r="AC528" s="69"/>
      <c r="AD528" s="69"/>
      <c r="AE528" s="69"/>
      <c r="AF528" s="69"/>
      <c r="AG528" s="69"/>
      <c r="AH528" s="69"/>
      <c r="AI528" s="69"/>
      <c r="AJ528" s="69"/>
    </row>
    <row r="529" spans="6:36" ht="15.15" customHeight="1">
      <c r="F529" s="94"/>
      <c r="G529" s="94"/>
      <c r="H529" s="94"/>
      <c r="I529" s="94"/>
      <c r="J529" s="94"/>
      <c r="K529" s="69"/>
      <c r="L529" s="69"/>
      <c r="M529" s="69"/>
      <c r="N529" s="69"/>
      <c r="O529" s="69"/>
      <c r="Q529" s="69"/>
      <c r="R529" s="69"/>
      <c r="S529" s="69"/>
      <c r="T529" s="69"/>
      <c r="U529" s="69"/>
      <c r="V529" s="69"/>
      <c r="W529" s="69"/>
      <c r="X529" s="69"/>
      <c r="Y529" s="69"/>
      <c r="Z529" s="69"/>
      <c r="AA529" s="69"/>
      <c r="AB529" s="69"/>
      <c r="AC529" s="69"/>
      <c r="AD529" s="69"/>
      <c r="AE529" s="69"/>
      <c r="AF529" s="69"/>
      <c r="AG529" s="69"/>
      <c r="AH529" s="69"/>
      <c r="AI529" s="69"/>
      <c r="AJ529" s="69"/>
    </row>
    <row r="530" spans="6:36" ht="15.15" customHeight="1">
      <c r="F530" s="94"/>
      <c r="G530" s="94"/>
      <c r="H530" s="94"/>
      <c r="I530" s="94"/>
      <c r="J530" s="94"/>
      <c r="K530" s="69"/>
      <c r="L530" s="69"/>
      <c r="M530" s="69"/>
      <c r="N530" s="69"/>
      <c r="O530" s="69"/>
      <c r="Q530" s="69"/>
      <c r="R530" s="69"/>
      <c r="S530" s="69"/>
      <c r="T530" s="69"/>
      <c r="U530" s="69"/>
      <c r="V530" s="69"/>
      <c r="W530" s="69"/>
      <c r="X530" s="69"/>
      <c r="Y530" s="69"/>
      <c r="Z530" s="69"/>
      <c r="AA530" s="69"/>
      <c r="AB530" s="69"/>
      <c r="AC530" s="69"/>
      <c r="AD530" s="69"/>
      <c r="AE530" s="69"/>
      <c r="AF530" s="69"/>
      <c r="AG530" s="69"/>
      <c r="AH530" s="69"/>
      <c r="AI530" s="69"/>
      <c r="AJ530" s="69"/>
    </row>
    <row r="531" spans="6:36" ht="15.15" customHeight="1">
      <c r="F531" s="94"/>
      <c r="G531" s="94"/>
      <c r="H531" s="94"/>
      <c r="I531" s="94"/>
      <c r="J531" s="94"/>
      <c r="K531" s="69"/>
      <c r="L531" s="69"/>
      <c r="M531" s="69"/>
      <c r="N531" s="69"/>
      <c r="O531" s="69"/>
      <c r="Q531" s="69"/>
      <c r="R531" s="69"/>
      <c r="S531" s="69"/>
      <c r="T531" s="69"/>
      <c r="U531" s="69"/>
      <c r="V531" s="69"/>
      <c r="W531" s="69"/>
      <c r="X531" s="69"/>
      <c r="Y531" s="69"/>
      <c r="Z531" s="69"/>
      <c r="AA531" s="69"/>
      <c r="AB531" s="69"/>
      <c r="AC531" s="69"/>
      <c r="AD531" s="69"/>
      <c r="AE531" s="69"/>
      <c r="AF531" s="69"/>
      <c r="AG531" s="69"/>
      <c r="AH531" s="69"/>
      <c r="AI531" s="69"/>
      <c r="AJ531" s="69"/>
    </row>
    <row r="532" spans="6:36" ht="15.15" customHeight="1">
      <c r="F532" s="94"/>
      <c r="G532" s="94"/>
      <c r="H532" s="94"/>
      <c r="I532" s="94"/>
      <c r="J532" s="94"/>
      <c r="K532" s="69"/>
      <c r="L532" s="69"/>
      <c r="M532" s="69"/>
      <c r="N532" s="69"/>
      <c r="O532" s="69"/>
      <c r="Q532" s="69"/>
      <c r="R532" s="69"/>
      <c r="S532" s="69"/>
      <c r="T532" s="69"/>
      <c r="U532" s="69"/>
      <c r="V532" s="69"/>
      <c r="W532" s="69"/>
      <c r="X532" s="69"/>
      <c r="Y532" s="69"/>
      <c r="Z532" s="69"/>
      <c r="AA532" s="69"/>
      <c r="AB532" s="69"/>
      <c r="AC532" s="69"/>
      <c r="AD532" s="69"/>
      <c r="AE532" s="69"/>
      <c r="AF532" s="69"/>
      <c r="AG532" s="69"/>
      <c r="AH532" s="69"/>
      <c r="AI532" s="69"/>
      <c r="AJ532" s="69"/>
    </row>
    <row r="533" spans="6:36" ht="15.15" customHeight="1">
      <c r="F533" s="95"/>
      <c r="G533" s="95"/>
      <c r="H533" s="95"/>
      <c r="I533" s="95"/>
      <c r="J533" s="95"/>
      <c r="K533" s="96"/>
      <c r="L533" s="96"/>
      <c r="M533" s="96"/>
      <c r="N533" s="96"/>
      <c r="O533" s="96"/>
      <c r="Q533" s="96"/>
    </row>
    <row r="534" spans="6:36" ht="15.15" customHeight="1">
      <c r="F534" s="95"/>
      <c r="G534" s="95"/>
      <c r="H534" s="95"/>
      <c r="I534" s="95"/>
      <c r="J534" s="95"/>
      <c r="K534" s="96"/>
      <c r="L534" s="96"/>
      <c r="M534" s="96"/>
      <c r="N534" s="96"/>
      <c r="O534" s="96"/>
      <c r="Q534" s="96"/>
    </row>
    <row r="535" spans="6:36" ht="15.15" customHeight="1">
      <c r="F535" s="95"/>
      <c r="G535" s="95"/>
      <c r="H535" s="95"/>
      <c r="I535" s="95"/>
      <c r="J535" s="95"/>
      <c r="K535" s="96"/>
      <c r="L535" s="96"/>
      <c r="M535" s="96"/>
      <c r="N535" s="96"/>
      <c r="O535" s="96"/>
      <c r="Q535" s="96"/>
    </row>
    <row r="536" spans="6:36" ht="15.15" customHeight="1">
      <c r="F536" s="95"/>
      <c r="G536" s="95"/>
      <c r="H536" s="95"/>
      <c r="I536" s="95"/>
      <c r="J536" s="95"/>
      <c r="K536" s="96"/>
      <c r="L536" s="96"/>
      <c r="M536" s="96"/>
      <c r="N536" s="96"/>
      <c r="O536" s="96"/>
      <c r="Q536" s="96"/>
    </row>
    <row r="537" spans="6:36" ht="15.15" customHeight="1">
      <c r="F537" s="95"/>
      <c r="G537" s="95"/>
      <c r="H537" s="95"/>
      <c r="I537" s="95"/>
      <c r="J537" s="95"/>
      <c r="K537" s="96"/>
      <c r="L537" s="96"/>
      <c r="M537" s="96"/>
      <c r="N537" s="96"/>
      <c r="O537" s="96"/>
      <c r="Q537" s="96"/>
    </row>
    <row r="538" spans="6:36" ht="15.15" customHeight="1">
      <c r="F538" s="95"/>
      <c r="G538" s="95"/>
      <c r="H538" s="95"/>
      <c r="I538" s="95"/>
      <c r="J538" s="95"/>
      <c r="K538" s="96"/>
      <c r="L538" s="96"/>
      <c r="M538" s="96"/>
      <c r="N538" s="96"/>
      <c r="O538" s="96"/>
      <c r="Q538" s="96"/>
    </row>
    <row r="539" spans="6:36" ht="15.15" customHeight="1">
      <c r="F539" s="95"/>
      <c r="G539" s="95"/>
      <c r="H539" s="95"/>
      <c r="I539" s="95"/>
      <c r="J539" s="95"/>
      <c r="K539" s="96"/>
      <c r="L539" s="96"/>
      <c r="M539" s="96"/>
      <c r="N539" s="96"/>
      <c r="O539" s="96"/>
      <c r="Q539" s="96"/>
    </row>
    <row r="540" spans="6:36" ht="15.15" customHeight="1">
      <c r="F540" s="95"/>
      <c r="G540" s="95"/>
      <c r="H540" s="95"/>
      <c r="I540" s="95"/>
      <c r="J540" s="95"/>
      <c r="K540" s="96"/>
      <c r="L540" s="96"/>
      <c r="M540" s="96"/>
      <c r="N540" s="96"/>
      <c r="O540" s="96"/>
      <c r="Q540" s="96"/>
    </row>
    <row r="541" spans="6:36" ht="15.15" customHeight="1">
      <c r="F541" s="95"/>
      <c r="G541" s="95"/>
      <c r="H541" s="95"/>
      <c r="I541" s="95"/>
      <c r="J541" s="95"/>
      <c r="K541" s="96"/>
      <c r="L541" s="96"/>
      <c r="M541" s="96"/>
      <c r="N541" s="96"/>
      <c r="O541" s="96"/>
      <c r="Q541" s="96"/>
    </row>
    <row r="542" spans="6:36" ht="15.15" customHeight="1">
      <c r="F542" s="95"/>
      <c r="G542" s="95"/>
      <c r="H542" s="95"/>
      <c r="I542" s="95"/>
      <c r="J542" s="95"/>
      <c r="K542" s="96"/>
      <c r="L542" s="96"/>
      <c r="M542" s="96"/>
      <c r="N542" s="96"/>
      <c r="O542" s="96"/>
      <c r="Q542" s="96"/>
    </row>
    <row r="543" spans="6:36" ht="15.15" customHeight="1">
      <c r="F543" s="95"/>
      <c r="G543" s="95"/>
      <c r="H543" s="95"/>
      <c r="I543" s="95"/>
      <c r="J543" s="95"/>
      <c r="K543" s="96"/>
      <c r="L543" s="96"/>
      <c r="M543" s="96"/>
      <c r="N543" s="96"/>
      <c r="O543" s="96"/>
      <c r="Q543" s="96"/>
    </row>
    <row r="544" spans="6:36" ht="15.15" customHeight="1">
      <c r="F544" s="95"/>
      <c r="G544" s="95"/>
      <c r="H544" s="95"/>
      <c r="I544" s="95"/>
      <c r="J544" s="95"/>
      <c r="K544" s="96"/>
      <c r="L544" s="96"/>
      <c r="M544" s="96"/>
      <c r="N544" s="96"/>
      <c r="O544" s="96"/>
      <c r="Q544" s="96"/>
    </row>
    <row r="545" spans="6:17" ht="15.15" customHeight="1">
      <c r="F545" s="95"/>
      <c r="G545" s="95"/>
      <c r="H545" s="95"/>
      <c r="I545" s="95"/>
      <c r="J545" s="95"/>
      <c r="K545" s="96"/>
      <c r="L545" s="96"/>
      <c r="M545" s="96"/>
      <c r="N545" s="96"/>
      <c r="O545" s="96"/>
      <c r="Q545" s="96"/>
    </row>
    <row r="546" spans="6:17" ht="15.15" customHeight="1">
      <c r="F546" s="95"/>
      <c r="G546" s="95"/>
      <c r="H546" s="95"/>
      <c r="I546" s="95"/>
      <c r="J546" s="95"/>
      <c r="K546" s="96"/>
      <c r="L546" s="96"/>
      <c r="M546" s="96"/>
      <c r="N546" s="96"/>
      <c r="O546" s="96"/>
      <c r="Q546" s="96"/>
    </row>
    <row r="547" spans="6:17" ht="15.15" customHeight="1">
      <c r="F547" s="95"/>
      <c r="G547" s="95"/>
      <c r="H547" s="95"/>
      <c r="I547" s="95"/>
      <c r="J547" s="95"/>
      <c r="K547" s="96"/>
      <c r="L547" s="96"/>
      <c r="M547" s="96"/>
      <c r="N547" s="96"/>
      <c r="O547" s="96"/>
      <c r="Q547" s="96"/>
    </row>
    <row r="548" spans="6:17" ht="15.15" customHeight="1">
      <c r="F548" s="95"/>
      <c r="G548" s="95"/>
      <c r="H548" s="95"/>
      <c r="I548" s="95"/>
      <c r="J548" s="95"/>
      <c r="K548" s="96"/>
      <c r="L548" s="96"/>
      <c r="M548" s="96"/>
      <c r="N548" s="96"/>
      <c r="O548" s="96"/>
      <c r="Q548" s="96"/>
    </row>
    <row r="549" spans="6:17" ht="15.15" customHeight="1">
      <c r="F549" s="95"/>
      <c r="G549" s="95"/>
      <c r="H549" s="95"/>
      <c r="I549" s="95"/>
      <c r="J549" s="95"/>
      <c r="K549" s="96"/>
      <c r="L549" s="96"/>
      <c r="M549" s="96"/>
      <c r="N549" s="96"/>
      <c r="O549" s="96"/>
      <c r="Q549" s="96"/>
    </row>
    <row r="550" spans="6:17" ht="15.15" customHeight="1">
      <c r="F550" s="95"/>
      <c r="G550" s="95"/>
      <c r="H550" s="95"/>
      <c r="I550" s="95"/>
      <c r="J550" s="95"/>
      <c r="K550" s="96"/>
      <c r="L550" s="96"/>
      <c r="M550" s="96"/>
      <c r="N550" s="96"/>
      <c r="O550" s="96"/>
      <c r="Q550" s="96"/>
    </row>
  </sheetData>
  <autoFilter ref="A11:J443"/>
  <mergeCells count="16">
    <mergeCell ref="A467:D467"/>
    <mergeCell ref="A462:D462"/>
    <mergeCell ref="A463:D463"/>
    <mergeCell ref="A464:D464"/>
    <mergeCell ref="A465:D465"/>
    <mergeCell ref="A466:D466"/>
    <mergeCell ref="A457:D457"/>
    <mergeCell ref="A458:D458"/>
    <mergeCell ref="A459:D459"/>
    <mergeCell ref="A460:D460"/>
    <mergeCell ref="A461:D461"/>
    <mergeCell ref="A1:J1"/>
    <mergeCell ref="A2:J2"/>
    <mergeCell ref="A4:A5"/>
    <mergeCell ref="B4:E5"/>
    <mergeCell ref="B8:H8"/>
  </mergeCells>
  <printOptions horizontalCentered="1"/>
  <pageMargins left="0.39374999999999999" right="0.39374999999999999" top="0.39374999999999999" bottom="0.39374999999999999" header="0.511811023622047" footer="0.511811023622047"/>
  <pageSetup paperSize="9"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8D8D8"/>
    <pageSetUpPr fitToPage="1"/>
  </sheetPr>
  <dimension ref="A1:Z1000"/>
  <sheetViews>
    <sheetView showGridLines="0" zoomScaleNormal="100" workbookViewId="0">
      <selection activeCell="C24" sqref="C24"/>
    </sheetView>
  </sheetViews>
  <sheetFormatPr defaultColWidth="12.59765625" defaultRowHeight="13.8"/>
  <cols>
    <col min="1" max="1" width="3.19921875" style="20" customWidth="1"/>
    <col min="2" max="4" width="40" style="20" customWidth="1"/>
    <col min="5" max="5" width="44.3984375" style="20" customWidth="1"/>
    <col min="6" max="6" width="3.19921875" style="20" customWidth="1"/>
    <col min="7" max="11" width="7.59765625" style="20" customWidth="1"/>
    <col min="12" max="12" width="9.09765625" style="20" customWidth="1"/>
    <col min="13" max="22" width="7.59765625" style="20" customWidth="1"/>
  </cols>
  <sheetData>
    <row r="1" spans="1:26" ht="15" customHeight="1">
      <c r="A1" s="97"/>
      <c r="B1" s="98"/>
      <c r="C1" s="98"/>
      <c r="D1" s="98"/>
      <c r="E1" s="98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2" spans="1:26" ht="18.75" customHeight="1">
      <c r="A2" s="99"/>
      <c r="B2" s="8" t="s">
        <v>1190</v>
      </c>
      <c r="C2" s="8"/>
      <c r="D2" s="8"/>
      <c r="E2" s="8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7"/>
      <c r="X2" s="97"/>
      <c r="Y2" s="97"/>
      <c r="Z2" s="97"/>
    </row>
    <row r="3" spans="1:26" ht="18.75" customHeight="1">
      <c r="A3" s="99"/>
      <c r="B3" s="8"/>
      <c r="C3" s="8"/>
      <c r="D3" s="8"/>
      <c r="E3" s="8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7"/>
      <c r="X3" s="97"/>
      <c r="Y3" s="97"/>
      <c r="Z3" s="97"/>
    </row>
    <row r="4" spans="1:26" ht="18.75" customHeight="1">
      <c r="A4" s="99"/>
      <c r="B4" s="8"/>
      <c r="C4" s="8"/>
      <c r="D4" s="8"/>
      <c r="E4" s="8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7"/>
      <c r="X4" s="97"/>
      <c r="Y4" s="97"/>
      <c r="Z4" s="97"/>
    </row>
    <row r="5" spans="1:26" ht="18.75" customHeight="1">
      <c r="A5" s="99"/>
      <c r="B5" s="8"/>
      <c r="C5" s="8"/>
      <c r="D5" s="8"/>
      <c r="E5" s="8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7"/>
      <c r="X5" s="97"/>
      <c r="Y5" s="97"/>
      <c r="Z5" s="97"/>
    </row>
    <row r="6" spans="1:26" ht="18.75" customHeight="1">
      <c r="A6" s="99"/>
      <c r="B6" s="8"/>
      <c r="C6" s="8"/>
      <c r="D6" s="8"/>
      <c r="E6" s="8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7"/>
      <c r="X6" s="97"/>
      <c r="Y6" s="97"/>
      <c r="Z6" s="97"/>
    </row>
    <row r="7" spans="1:26" ht="15" customHeight="1">
      <c r="A7" s="97"/>
      <c r="B7" s="100"/>
      <c r="C7" s="100"/>
      <c r="D7" s="100"/>
      <c r="E7" s="100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</row>
    <row r="8" spans="1:26" ht="15" customHeight="1">
      <c r="A8" s="97"/>
      <c r="B8" s="101" t="s">
        <v>1191</v>
      </c>
      <c r="C8" s="102"/>
      <c r="D8" s="102"/>
      <c r="E8" s="103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</row>
    <row r="9" spans="1:26" ht="15" customHeight="1">
      <c r="A9" s="97"/>
      <c r="B9" s="104" t="str">
        <f>C15</f>
        <v>Unidade Básica de Saúde Porte 1 - Área Construída: 389,78m²</v>
      </c>
      <c r="C9" s="105"/>
      <c r="D9" s="105"/>
      <c r="E9" s="106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</row>
    <row r="10" spans="1:26" ht="15" customHeight="1">
      <c r="A10" s="97"/>
      <c r="B10" s="107"/>
      <c r="C10" s="105"/>
      <c r="D10" s="105"/>
      <c r="E10" s="106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</row>
    <row r="11" spans="1:26" ht="15" customHeight="1">
      <c r="A11" s="97"/>
      <c r="B11" s="108" t="s">
        <v>1192</v>
      </c>
      <c r="C11" s="105"/>
      <c r="D11" s="105"/>
      <c r="E11" s="106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</row>
    <row r="12" spans="1:26" ht="15" customHeight="1">
      <c r="A12" s="97"/>
      <c r="B12" s="109" t="s">
        <v>1193</v>
      </c>
      <c r="C12" s="105"/>
      <c r="D12" s="105"/>
      <c r="E12" s="106"/>
      <c r="F12" s="97"/>
      <c r="G12" s="110"/>
      <c r="H12" s="110"/>
      <c r="I12" s="110"/>
      <c r="J12" s="110"/>
      <c r="K12" s="111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ht="15" customHeight="1">
      <c r="A13" s="97"/>
      <c r="B13" s="112"/>
      <c r="C13" s="113"/>
      <c r="D13" s="113"/>
      <c r="E13" s="114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</row>
    <row r="14" spans="1:26" ht="15" customHeight="1">
      <c r="A14" s="97"/>
      <c r="B14" s="115"/>
      <c r="C14" s="116"/>
      <c r="D14" s="117"/>
      <c r="E14" s="116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</row>
    <row r="15" spans="1:26" ht="30" customHeight="1">
      <c r="A15" s="97"/>
      <c r="B15" s="118" t="s">
        <v>1194</v>
      </c>
      <c r="C15" s="119" t="s">
        <v>1195</v>
      </c>
      <c r="D15" s="120"/>
      <c r="E15" s="121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</row>
    <row r="16" spans="1:26" ht="30" customHeight="1">
      <c r="A16" s="122"/>
      <c r="B16" s="118" t="s">
        <v>1196</v>
      </c>
      <c r="C16" s="7" t="s">
        <v>1197</v>
      </c>
      <c r="D16" s="7"/>
      <c r="E16" s="7"/>
      <c r="F16" s="122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</row>
    <row r="17" spans="1:26" ht="30" customHeight="1">
      <c r="A17" s="122"/>
      <c r="B17" s="118" t="s">
        <v>1198</v>
      </c>
      <c r="C17" s="123" t="s">
        <v>1199</v>
      </c>
      <c r="D17" s="120"/>
      <c r="E17" s="121"/>
      <c r="F17" s="122"/>
      <c r="G17" s="97"/>
      <c r="H17" s="97"/>
      <c r="I17" s="97"/>
      <c r="J17" s="124"/>
      <c r="K17" s="124"/>
      <c r="L17" s="124"/>
      <c r="M17" s="124"/>
      <c r="N17" s="124"/>
      <c r="O17" s="124"/>
      <c r="P17" s="124"/>
      <c r="Q17" s="124"/>
      <c r="R17" s="97"/>
      <c r="S17" s="97"/>
      <c r="T17" s="97"/>
      <c r="U17" s="97"/>
      <c r="V17" s="97"/>
      <c r="W17" s="97"/>
      <c r="X17" s="97"/>
      <c r="Y17" s="97"/>
      <c r="Z17" s="97"/>
    </row>
    <row r="18" spans="1:26" ht="30" customHeight="1">
      <c r="A18" s="97"/>
      <c r="B18" s="118" t="s">
        <v>1200</v>
      </c>
      <c r="C18" s="125">
        <v>45352</v>
      </c>
      <c r="D18" s="126"/>
      <c r="E18" s="127"/>
      <c r="F18" s="97"/>
      <c r="G18" s="97"/>
      <c r="H18" s="97"/>
      <c r="I18" s="97"/>
      <c r="J18" s="124"/>
      <c r="K18" s="124"/>
      <c r="L18" s="124"/>
      <c r="M18" s="124"/>
      <c r="N18" s="124"/>
      <c r="O18" s="124"/>
      <c r="P18" s="124"/>
      <c r="Q18" s="124"/>
      <c r="R18" s="97"/>
      <c r="S18" s="97"/>
      <c r="T18" s="97"/>
      <c r="U18" s="97"/>
      <c r="V18" s="97"/>
      <c r="W18" s="97"/>
      <c r="X18" s="97"/>
      <c r="Y18" s="97"/>
      <c r="Z18" s="97"/>
    </row>
    <row r="19" spans="1:26" ht="30" customHeight="1">
      <c r="A19" s="97"/>
      <c r="B19" s="118" t="s">
        <v>1201</v>
      </c>
      <c r="C19" s="128">
        <f>'BDI DESONERADO'!E35</f>
        <v>0.24518700733222065</v>
      </c>
      <c r="D19" s="126"/>
      <c r="E19" s="127"/>
      <c r="F19" s="97"/>
      <c r="G19" s="97"/>
      <c r="H19" s="97"/>
      <c r="I19" s="97"/>
      <c r="J19" s="124"/>
      <c r="K19" s="124"/>
      <c r="L19" s="124"/>
      <c r="M19" s="124"/>
      <c r="N19" s="124"/>
      <c r="O19" s="124"/>
      <c r="P19" s="124"/>
      <c r="Q19" s="124"/>
      <c r="R19" s="97"/>
      <c r="S19" s="97"/>
      <c r="T19" s="97"/>
      <c r="U19" s="97"/>
      <c r="V19" s="97"/>
      <c r="W19" s="97"/>
      <c r="X19" s="97"/>
      <c r="Y19" s="97"/>
      <c r="Z19" s="97"/>
    </row>
    <row r="20" spans="1:26" ht="30" customHeight="1">
      <c r="A20" s="97"/>
      <c r="B20" s="118" t="s">
        <v>1202</v>
      </c>
      <c r="C20" s="128">
        <f>'BDI DESONERADO'!F35</f>
        <v>0.16857590555253088</v>
      </c>
      <c r="D20" s="126"/>
      <c r="E20" s="127"/>
      <c r="F20" s="97"/>
      <c r="G20" s="97"/>
      <c r="H20" s="97"/>
      <c r="I20" s="97"/>
      <c r="J20" s="124"/>
      <c r="K20" s="124"/>
      <c r="L20" s="124"/>
      <c r="M20" s="124"/>
      <c r="N20" s="124"/>
      <c r="O20" s="124"/>
      <c r="P20" s="124"/>
      <c r="Q20" s="124"/>
      <c r="R20" s="97"/>
      <c r="S20" s="97"/>
      <c r="T20" s="97"/>
      <c r="U20" s="97"/>
      <c r="V20" s="97"/>
      <c r="W20" s="97"/>
      <c r="X20" s="97"/>
      <c r="Y20" s="97"/>
      <c r="Z20" s="97"/>
    </row>
    <row r="21" spans="1:26" ht="30" customHeight="1">
      <c r="A21" s="97"/>
      <c r="B21" s="118" t="s">
        <v>1203</v>
      </c>
      <c r="C21" s="129">
        <v>389.78</v>
      </c>
      <c r="D21" s="126"/>
      <c r="E21" s="12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</row>
    <row r="22" spans="1:26" ht="30" customHeight="1">
      <c r="A22" s="97"/>
      <c r="B22" s="118" t="s">
        <v>1204</v>
      </c>
      <c r="C22" s="130" t="s">
        <v>1205</v>
      </c>
      <c r="D22" s="126"/>
      <c r="E22" s="12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</row>
    <row r="23" spans="1:26" ht="30" customHeight="1">
      <c r="A23" s="97"/>
      <c r="B23" s="118" t="s">
        <v>1206</v>
      </c>
      <c r="C23" s="131" t="s">
        <v>1207</v>
      </c>
      <c r="D23" s="126"/>
      <c r="E23" s="12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</row>
    <row r="24" spans="1:26" ht="30" customHeight="1">
      <c r="A24" s="97"/>
      <c r="B24" s="132" t="s">
        <v>1208</v>
      </c>
      <c r="C24" s="131" t="s">
        <v>1209</v>
      </c>
      <c r="D24" s="126"/>
      <c r="E24" s="12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</row>
    <row r="25" spans="1:26" ht="30" customHeight="1">
      <c r="A25" s="97"/>
      <c r="B25" s="118" t="s">
        <v>1210</v>
      </c>
      <c r="C25" s="131" t="s">
        <v>1211</v>
      </c>
      <c r="D25" s="126"/>
      <c r="E25" s="12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</row>
    <row r="26" spans="1:26" ht="15.75" customHeight="1">
      <c r="A26" s="97"/>
      <c r="B26" s="133"/>
      <c r="C26" s="134"/>
      <c r="D26" s="134"/>
      <c r="E26" s="134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</row>
    <row r="27" spans="1:26" ht="15" customHeight="1">
      <c r="A27" s="97"/>
      <c r="B27" s="135"/>
      <c r="C27" s="136"/>
      <c r="D27" s="137"/>
      <c r="E27" s="138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</row>
    <row r="28" spans="1:26" ht="15" customHeight="1">
      <c r="A28" s="97"/>
      <c r="B28" s="139"/>
      <c r="C28" s="140"/>
      <c r="D28" s="140"/>
      <c r="E28" s="141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</row>
    <row r="29" spans="1:26" ht="15" customHeight="1">
      <c r="A29" s="97"/>
      <c r="B29" s="139"/>
      <c r="C29" s="140"/>
      <c r="D29" s="140"/>
      <c r="E29" s="141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</row>
    <row r="30" spans="1:26" ht="15" customHeight="1">
      <c r="A30" s="97"/>
      <c r="B30" s="139"/>
      <c r="C30" s="140"/>
      <c r="D30" s="140"/>
      <c r="E30" s="141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</row>
    <row r="31" spans="1:26" ht="15" customHeight="1">
      <c r="A31" s="97"/>
      <c r="B31" s="6" t="s">
        <v>1212</v>
      </c>
      <c r="C31" s="6"/>
      <c r="D31" s="6"/>
      <c r="E31" s="6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spans="1:26" ht="15" customHeight="1">
      <c r="A32" s="97"/>
      <c r="B32" s="5" t="str">
        <f>C24</f>
        <v>Thaís Ferreira Pellaquim</v>
      </c>
      <c r="C32" s="5"/>
      <c r="D32" s="5"/>
      <c r="E32" s="5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spans="1:26" ht="15" customHeight="1">
      <c r="A33" s="97"/>
      <c r="B33" s="4" t="str">
        <f>C25</f>
        <v>Engenheira Civil  - CREA MG 247749/D</v>
      </c>
      <c r="C33" s="4"/>
      <c r="D33" s="4"/>
      <c r="E33" s="4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</row>
    <row r="34" spans="1:26" ht="15" customHeight="1">
      <c r="A34" s="97"/>
      <c r="B34" s="142"/>
      <c r="C34" s="143"/>
      <c r="D34" s="143"/>
      <c r="E34" s="144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spans="1:26" ht="15.75" customHeight="1">
      <c r="A35" s="97"/>
      <c r="B35" s="98"/>
      <c r="C35" s="122"/>
      <c r="D35" s="122"/>
      <c r="E35" s="122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spans="1:26" ht="15.75" customHeight="1">
      <c r="A36" s="97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spans="1:26" ht="15.75" customHeight="1">
      <c r="A37" s="97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spans="1:26" ht="15.75" customHeight="1">
      <c r="A38" s="97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spans="1:26" ht="15.75" customHeight="1">
      <c r="A39" s="97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spans="1:26" ht="15.75" customHeight="1">
      <c r="A40" s="97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spans="1:26" ht="15.75" customHeight="1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</row>
    <row r="42" spans="1:26" ht="15.75" customHeight="1">
      <c r="A42" s="97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</row>
    <row r="43" spans="1:26" ht="15.75" customHeight="1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5.75" customHeight="1">
      <c r="A44" s="97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5.75" customHeight="1">
      <c r="A45" s="97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</row>
    <row r="46" spans="1:26" ht="15.75" customHeight="1">
      <c r="A46" s="97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</row>
    <row r="47" spans="1:26" ht="15.75" customHeight="1">
      <c r="A47" s="97"/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</row>
    <row r="48" spans="1:26" ht="15.75" customHeight="1">
      <c r="A48" s="97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</row>
    <row r="49" spans="1:26" ht="15.75" customHeight="1">
      <c r="A49" s="97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</row>
    <row r="50" spans="1:26" ht="15.75" customHeight="1">
      <c r="A50" s="97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</row>
    <row r="51" spans="1:26" ht="15.75" customHeight="1">
      <c r="A51" s="97"/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</row>
    <row r="52" spans="1:26" ht="15.75" customHeight="1">
      <c r="A52" s="97"/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</row>
    <row r="53" spans="1:26" ht="15.75" customHeight="1">
      <c r="A53" s="97"/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</row>
    <row r="54" spans="1:26" ht="15.75" customHeight="1">
      <c r="A54" s="97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</row>
    <row r="55" spans="1:26" ht="15.75" customHeight="1">
      <c r="A55" s="97"/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</row>
    <row r="56" spans="1:26" ht="15.75" customHeight="1">
      <c r="A56" s="97"/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</row>
    <row r="57" spans="1:26" ht="15.75" customHeight="1">
      <c r="A57" s="97"/>
      <c r="B57" s="97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</row>
    <row r="58" spans="1:26" ht="15.75" customHeight="1">
      <c r="A58" s="97"/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</row>
    <row r="59" spans="1:26" ht="15.75" customHeight="1">
      <c r="A59" s="97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ht="15.75" customHeight="1">
      <c r="A60" s="97"/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</row>
    <row r="61" spans="1:26" ht="15.75" customHeight="1">
      <c r="A61" s="97"/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</row>
    <row r="62" spans="1:26" ht="15.75" customHeight="1">
      <c r="A62" s="97"/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</row>
    <row r="63" spans="1:26" ht="15.75" customHeight="1">
      <c r="A63" s="97"/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</row>
    <row r="64" spans="1:26" ht="15.75" customHeight="1">
      <c r="A64" s="97"/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</row>
    <row r="65" spans="1:26" ht="15.75" customHeight="1">
      <c r="A65" s="97"/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</row>
    <row r="66" spans="1:26" ht="15.75" customHeight="1">
      <c r="A66" s="97"/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</row>
    <row r="67" spans="1:26" ht="15.75" customHeight="1">
      <c r="A67" s="97"/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</row>
    <row r="68" spans="1:26" ht="15.75" customHeight="1">
      <c r="A68" s="97"/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</row>
    <row r="69" spans="1:26" ht="15.75" customHeight="1">
      <c r="A69" s="97"/>
      <c r="B69" s="97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</row>
    <row r="70" spans="1:26" ht="15.75" customHeight="1">
      <c r="A70" s="97"/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</row>
    <row r="71" spans="1:26" ht="15.75" customHeight="1">
      <c r="A71" s="97"/>
      <c r="B71" s="97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</row>
    <row r="72" spans="1:26" ht="15.75" customHeight="1">
      <c r="A72" s="97"/>
      <c r="B72" s="97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</row>
    <row r="73" spans="1:26" ht="15.75" customHeight="1">
      <c r="A73" s="97"/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</row>
    <row r="74" spans="1:26" ht="15.75" customHeight="1">
      <c r="A74" s="97"/>
      <c r="B74" s="97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</row>
    <row r="75" spans="1:26" ht="15.75" customHeight="1">
      <c r="A75" s="97"/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</row>
    <row r="76" spans="1:26" ht="15.75" customHeight="1">
      <c r="A76" s="97"/>
      <c r="B76" s="97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</row>
    <row r="77" spans="1:26" ht="15.75" customHeight="1">
      <c r="A77" s="97"/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</row>
    <row r="78" spans="1:26" ht="15.75" customHeight="1">
      <c r="A78" s="97"/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</row>
    <row r="79" spans="1:26" ht="15.75" customHeight="1">
      <c r="A79" s="97"/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</row>
    <row r="80" spans="1:26" ht="15.75" customHeight="1">
      <c r="A80" s="97"/>
      <c r="B80" s="97"/>
      <c r="C80" s="97"/>
      <c r="D80" s="97"/>
      <c r="E80" s="97"/>
      <c r="F80" s="97"/>
      <c r="G80" s="97"/>
      <c r="H80" s="97"/>
      <c r="I80" s="97"/>
      <c r="J80" s="97"/>
      <c r="K80" s="97"/>
      <c r="L80" s="145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1:26" ht="15.75" customHeight="1">
      <c r="A81" s="97"/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</row>
    <row r="82" spans="1:26" ht="15.75" customHeight="1">
      <c r="A82" s="97"/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</row>
    <row r="83" spans="1:26" ht="15.75" customHeight="1">
      <c r="A83" s="97"/>
      <c r="B83" s="9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</row>
    <row r="84" spans="1:26" ht="15.75" customHeight="1">
      <c r="A84" s="97"/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</row>
    <row r="85" spans="1:26" ht="15.75" customHeight="1">
      <c r="A85" s="97"/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</row>
    <row r="86" spans="1:26" ht="15.75" customHeight="1">
      <c r="A86" s="97"/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</row>
    <row r="87" spans="1:26" ht="15.75" customHeight="1">
      <c r="A87" s="97"/>
      <c r="B87" s="97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</row>
    <row r="88" spans="1:26" ht="15.75" customHeight="1">
      <c r="A88" s="97"/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</row>
    <row r="89" spans="1:26" ht="15.75" customHeight="1">
      <c r="A89" s="97"/>
      <c r="B89" s="97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</row>
    <row r="90" spans="1:26" ht="15.75" customHeight="1">
      <c r="A90" s="97"/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</row>
    <row r="91" spans="1:26" ht="15.75" customHeight="1">
      <c r="A91" s="97"/>
      <c r="B91" s="97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</row>
    <row r="92" spans="1:26" ht="15.75" customHeight="1">
      <c r="A92" s="97"/>
      <c r="B92" s="97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</row>
    <row r="93" spans="1:26" ht="15.75" customHeight="1">
      <c r="A93" s="97"/>
      <c r="B93" s="97"/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</row>
    <row r="94" spans="1:26" ht="15.75" customHeight="1">
      <c r="A94" s="97"/>
      <c r="B94" s="97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</row>
    <row r="95" spans="1:26" ht="15.75" customHeight="1">
      <c r="A95" s="97"/>
      <c r="B95" s="97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</row>
    <row r="96" spans="1:26" ht="15.75" customHeight="1">
      <c r="A96" s="97"/>
      <c r="B96" s="97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</row>
    <row r="97" spans="1:26" ht="15.75" customHeight="1">
      <c r="A97" s="97"/>
      <c r="B97" s="97"/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</row>
    <row r="98" spans="1:26" ht="15.75" customHeight="1">
      <c r="A98" s="97"/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</row>
    <row r="99" spans="1:26" ht="15.75" customHeight="1">
      <c r="A99" s="97"/>
      <c r="B99" s="97"/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</row>
    <row r="100" spans="1:26" ht="15.75" customHeight="1">
      <c r="A100" s="97"/>
      <c r="B100" s="97"/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</row>
    <row r="101" spans="1:26" ht="15.75" customHeight="1">
      <c r="A101" s="97"/>
      <c r="B101" s="97"/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</row>
    <row r="102" spans="1:26" ht="15.75" customHeight="1">
      <c r="A102" s="97"/>
      <c r="B102" s="97"/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</row>
    <row r="103" spans="1:26" ht="15.75" customHeight="1">
      <c r="A103" s="97"/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</row>
    <row r="104" spans="1:26" ht="15.75" customHeight="1">
      <c r="A104" s="97"/>
      <c r="B104" s="97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</row>
    <row r="105" spans="1:26" ht="15.75" customHeight="1">
      <c r="A105" s="97"/>
      <c r="B105" s="97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</row>
    <row r="106" spans="1:26" ht="15.75" customHeight="1">
      <c r="A106" s="97"/>
      <c r="B106" s="97"/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</row>
    <row r="107" spans="1:26" ht="15.75" customHeight="1">
      <c r="A107" s="97"/>
      <c r="B107" s="97"/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</row>
    <row r="108" spans="1:26" ht="15.75" customHeight="1">
      <c r="A108" s="97"/>
      <c r="B108" s="97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</row>
    <row r="109" spans="1:26" ht="15.75" customHeight="1">
      <c r="A109" s="97"/>
      <c r="B109" s="97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</row>
    <row r="110" spans="1:26" ht="15.75" customHeight="1">
      <c r="A110" s="97"/>
      <c r="B110" s="97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</row>
    <row r="111" spans="1:26" ht="15.75" customHeight="1">
      <c r="A111" s="97"/>
      <c r="B111" s="97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</row>
    <row r="112" spans="1:26" ht="15.75" customHeight="1">
      <c r="A112" s="97"/>
      <c r="B112" s="97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</row>
    <row r="113" spans="1:26" ht="15.75" customHeight="1">
      <c r="A113" s="97"/>
      <c r="B113" s="97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</row>
    <row r="114" spans="1:26" ht="15.75" customHeight="1">
      <c r="A114" s="97"/>
      <c r="B114" s="97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</row>
    <row r="115" spans="1:26" ht="15.75" customHeight="1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</row>
    <row r="116" spans="1:26" ht="15.75" customHeight="1">
      <c r="A116" s="97"/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</row>
    <row r="117" spans="1:26" ht="15.75" customHeight="1">
      <c r="A117" s="97"/>
      <c r="B117" s="97"/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</row>
    <row r="118" spans="1:26" ht="15.75" customHeight="1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</row>
    <row r="119" spans="1:26" ht="15.75" customHeight="1">
      <c r="A119" s="97"/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</row>
    <row r="120" spans="1:26" ht="15.75" customHeight="1">
      <c r="A120" s="97"/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</row>
    <row r="121" spans="1:26" ht="15.75" customHeight="1">
      <c r="A121" s="97"/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</row>
    <row r="122" spans="1:26" ht="15.75" customHeight="1">
      <c r="A122" s="97"/>
      <c r="B122" s="97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</row>
    <row r="123" spans="1:26" ht="15.75" customHeight="1">
      <c r="A123" s="97"/>
      <c r="B123" s="97"/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</row>
    <row r="124" spans="1:26" ht="15.75" customHeight="1">
      <c r="A124" s="97"/>
      <c r="B124" s="97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</row>
    <row r="125" spans="1:26" ht="15.75" customHeight="1">
      <c r="A125" s="97"/>
      <c r="B125" s="97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</row>
    <row r="126" spans="1:26" ht="15.75" customHeight="1">
      <c r="A126" s="97"/>
      <c r="B126" s="97"/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</row>
    <row r="127" spans="1:26" ht="15.75" customHeight="1">
      <c r="A127" s="97"/>
      <c r="B127" s="97"/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</row>
    <row r="128" spans="1:26" ht="15.75" customHeight="1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</row>
    <row r="129" spans="1:26" ht="15.75" customHeight="1">
      <c r="A129" s="97"/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</row>
    <row r="130" spans="1:26" ht="15.75" customHeight="1">
      <c r="A130" s="97"/>
      <c r="B130" s="97"/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</row>
    <row r="131" spans="1:26" ht="15.75" customHeight="1">
      <c r="A131" s="97"/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</row>
    <row r="132" spans="1:26" ht="15.75" customHeight="1">
      <c r="A132" s="97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</row>
    <row r="133" spans="1:26" ht="15.75" customHeight="1">
      <c r="A133" s="97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</row>
    <row r="134" spans="1:26" ht="15.75" customHeight="1">
      <c r="A134" s="97"/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</row>
    <row r="135" spans="1:26" ht="15.75" customHeight="1">
      <c r="A135" s="97"/>
      <c r="B135" s="97"/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</row>
    <row r="136" spans="1:26" ht="15.75" customHeight="1">
      <c r="A136" s="97"/>
      <c r="B136" s="97"/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</row>
    <row r="137" spans="1:26" ht="15.75" customHeight="1">
      <c r="A137" s="97"/>
      <c r="B137" s="97"/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</row>
    <row r="138" spans="1:26" ht="15.75" customHeight="1">
      <c r="A138" s="97"/>
      <c r="B138" s="97"/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</row>
    <row r="139" spans="1:26" ht="15.75" customHeight="1">
      <c r="A139" s="97"/>
      <c r="B139" s="97"/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</row>
    <row r="140" spans="1:26" ht="15.75" customHeight="1">
      <c r="A140" s="97"/>
      <c r="B140" s="97"/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</row>
    <row r="141" spans="1:26" ht="15.75" customHeight="1">
      <c r="A141" s="97"/>
      <c r="B141" s="97"/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</row>
    <row r="142" spans="1:26" ht="15.75" customHeight="1">
      <c r="A142" s="97"/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</row>
    <row r="143" spans="1:26" ht="15.75" customHeight="1">
      <c r="A143" s="97"/>
      <c r="B143" s="97"/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</row>
    <row r="144" spans="1:26" ht="15.75" customHeight="1">
      <c r="A144" s="97"/>
      <c r="B144" s="97"/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</row>
    <row r="145" spans="1:26" ht="15.75" customHeight="1">
      <c r="A145" s="97"/>
      <c r="B145" s="97"/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</row>
    <row r="146" spans="1:26" ht="15.75" customHeight="1">
      <c r="A146" s="97"/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</row>
    <row r="147" spans="1:26" ht="15.75" customHeight="1">
      <c r="A147" s="97"/>
      <c r="B147" s="97"/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</row>
    <row r="148" spans="1:26" ht="15.75" customHeight="1">
      <c r="A148" s="97"/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</row>
    <row r="149" spans="1:26" ht="15.75" customHeight="1">
      <c r="A149" s="97"/>
      <c r="B149" s="97"/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</row>
    <row r="150" spans="1:26" ht="15.75" customHeight="1">
      <c r="A150" s="97"/>
      <c r="B150" s="97"/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</row>
    <row r="151" spans="1:26" ht="15.75" customHeight="1">
      <c r="A151" s="97"/>
      <c r="B151" s="97"/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</row>
    <row r="152" spans="1:26" ht="15.75" customHeight="1">
      <c r="A152" s="97"/>
      <c r="B152" s="97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</row>
    <row r="153" spans="1:26" ht="15.75" customHeight="1">
      <c r="A153" s="97"/>
      <c r="B153" s="97"/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</row>
    <row r="154" spans="1:26" ht="15.75" customHeight="1">
      <c r="A154" s="97"/>
      <c r="B154" s="97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</row>
    <row r="155" spans="1:26" ht="15.75" customHeight="1">
      <c r="A155" s="97"/>
      <c r="B155" s="97"/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</row>
    <row r="156" spans="1:26" ht="15.75" customHeight="1">
      <c r="A156" s="97"/>
      <c r="B156" s="97"/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</row>
    <row r="157" spans="1:26" ht="15.75" customHeight="1">
      <c r="A157" s="97"/>
      <c r="B157" s="97"/>
      <c r="C157" s="97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</row>
    <row r="158" spans="1:26" ht="15.75" customHeight="1">
      <c r="A158" s="97"/>
      <c r="B158" s="97"/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</row>
    <row r="159" spans="1:26" ht="15.75" customHeight="1">
      <c r="A159" s="97"/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</row>
    <row r="160" spans="1:26" ht="15.75" customHeight="1">
      <c r="A160" s="97"/>
      <c r="B160" s="97"/>
      <c r="C160" s="97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</row>
    <row r="161" spans="1:26" ht="15.75" customHeight="1">
      <c r="A161" s="97"/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</row>
    <row r="162" spans="1:26" ht="15.75" customHeight="1">
      <c r="A162" s="97"/>
      <c r="B162" s="97"/>
      <c r="C162" s="97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</row>
    <row r="163" spans="1:26" ht="15.75" customHeight="1">
      <c r="A163" s="97"/>
      <c r="B163" s="97"/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</row>
    <row r="164" spans="1:26" ht="15.75" customHeight="1">
      <c r="A164" s="97"/>
      <c r="B164" s="97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</row>
    <row r="165" spans="1:26" ht="15.75" customHeight="1">
      <c r="A165" s="97"/>
      <c r="B165" s="97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</row>
    <row r="166" spans="1:26" ht="15.75" customHeight="1">
      <c r="A166" s="97"/>
      <c r="B166" s="97"/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</row>
    <row r="167" spans="1:26" ht="15.75" customHeight="1">
      <c r="A167" s="97"/>
      <c r="B167" s="97"/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</row>
    <row r="168" spans="1:26" ht="15.75" customHeight="1">
      <c r="A168" s="97"/>
      <c r="B168" s="97"/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</row>
    <row r="169" spans="1:26" ht="15.75" customHeight="1">
      <c r="A169" s="97"/>
      <c r="B169" s="97"/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</row>
    <row r="170" spans="1:26" ht="15.75" customHeight="1">
      <c r="A170" s="97"/>
      <c r="B170" s="97"/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</row>
    <row r="171" spans="1:26" ht="15.75" customHeight="1">
      <c r="A171" s="97"/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</row>
    <row r="172" spans="1:26" ht="15.75" customHeight="1">
      <c r="A172" s="97"/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</row>
    <row r="173" spans="1:26" ht="15.75" customHeight="1">
      <c r="A173" s="97"/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</row>
    <row r="174" spans="1:26" ht="15.75" customHeight="1">
      <c r="A174" s="97"/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</row>
    <row r="175" spans="1:26" ht="15.75" customHeight="1">
      <c r="A175" s="97"/>
      <c r="B175" s="97"/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</row>
    <row r="176" spans="1:26" ht="15.75" customHeight="1">
      <c r="A176" s="97"/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</row>
    <row r="177" spans="1:26" ht="15.75" customHeight="1">
      <c r="A177" s="97"/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</row>
    <row r="178" spans="1:26" ht="15.75" customHeight="1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</row>
    <row r="179" spans="1:26" ht="15.75" customHeight="1">
      <c r="A179" s="97"/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</row>
    <row r="180" spans="1:26" ht="15.75" customHeight="1">
      <c r="A180" s="97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</row>
    <row r="181" spans="1:26" ht="15.75" customHeight="1">
      <c r="A181" s="97"/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</row>
    <row r="182" spans="1:26" ht="15.75" customHeight="1">
      <c r="A182" s="97"/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</row>
    <row r="183" spans="1:26" ht="15.75" customHeight="1">
      <c r="A183" s="97"/>
      <c r="B183" s="97"/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</row>
    <row r="184" spans="1:26" ht="15.75" customHeight="1">
      <c r="A184" s="97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</row>
    <row r="185" spans="1:26" ht="15.75" customHeight="1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</row>
    <row r="186" spans="1:26" ht="15.75" customHeight="1">
      <c r="A186" s="97"/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</row>
    <row r="187" spans="1:26" ht="15.75" customHeight="1">
      <c r="A187" s="97"/>
      <c r="B187" s="97"/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</row>
    <row r="188" spans="1:26" ht="15.75" customHeight="1">
      <c r="A188" s="97"/>
      <c r="B188" s="97"/>
      <c r="C188" s="97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</row>
    <row r="189" spans="1:26" ht="15.75" customHeight="1">
      <c r="A189" s="97"/>
      <c r="B189" s="97"/>
      <c r="C189" s="97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</row>
    <row r="190" spans="1:26" ht="15.75" customHeight="1">
      <c r="A190" s="97"/>
      <c r="B190" s="97"/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</row>
    <row r="191" spans="1:26" ht="15.75" customHeight="1">
      <c r="A191" s="97"/>
      <c r="B191" s="97"/>
      <c r="C191" s="97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</row>
    <row r="192" spans="1:26" ht="15.75" customHeight="1">
      <c r="A192" s="97"/>
      <c r="B192" s="97"/>
      <c r="C192" s="97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</row>
    <row r="193" spans="1:26" ht="15.75" customHeight="1">
      <c r="A193" s="97"/>
      <c r="B193" s="97"/>
      <c r="C193" s="97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</row>
    <row r="194" spans="1:26" ht="15.75" customHeight="1">
      <c r="A194" s="97"/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</row>
    <row r="195" spans="1:26" ht="15.75" customHeight="1">
      <c r="A195" s="97"/>
      <c r="B195" s="97"/>
      <c r="C195" s="97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5.75" customHeight="1">
      <c r="A196" s="97"/>
      <c r="B196" s="97"/>
      <c r="C196" s="97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5.75" customHeight="1">
      <c r="A197" s="97"/>
      <c r="B197" s="97"/>
      <c r="C197" s="97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5.75" customHeight="1">
      <c r="A198" s="97"/>
      <c r="B198" s="97"/>
      <c r="C198" s="97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199" spans="1:26" ht="15.75" customHeight="1">
      <c r="A199" s="97"/>
      <c r="B199" s="97"/>
      <c r="C199" s="97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</row>
    <row r="200" spans="1:26" ht="15.75" customHeight="1">
      <c r="A200" s="97"/>
      <c r="B200" s="97"/>
      <c r="C200" s="97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</row>
    <row r="201" spans="1:26" ht="15.75" customHeight="1">
      <c r="A201" s="97"/>
      <c r="B201" s="97"/>
      <c r="C201" s="97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</row>
    <row r="202" spans="1:26" ht="15.75" customHeight="1">
      <c r="A202" s="97"/>
      <c r="B202" s="97"/>
      <c r="C202" s="97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</row>
    <row r="203" spans="1:26" ht="15.75" customHeight="1">
      <c r="A203" s="97"/>
      <c r="B203" s="97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</row>
    <row r="204" spans="1:26" ht="15.75" customHeight="1">
      <c r="A204" s="97"/>
      <c r="B204" s="97"/>
      <c r="C204" s="97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</row>
    <row r="205" spans="1:26" ht="15.75" customHeight="1">
      <c r="A205" s="97"/>
      <c r="B205" s="97"/>
      <c r="C205" s="97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</row>
    <row r="206" spans="1:26" ht="15.75" customHeight="1">
      <c r="A206" s="97"/>
      <c r="B206" s="97"/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</row>
    <row r="207" spans="1:26" ht="15.75" customHeight="1">
      <c r="A207" s="97"/>
      <c r="B207" s="97"/>
      <c r="C207" s="97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</row>
    <row r="208" spans="1:26" ht="15.75" customHeight="1">
      <c r="A208" s="97"/>
      <c r="B208" s="97"/>
      <c r="C208" s="97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</row>
    <row r="209" spans="1:26" ht="15.75" customHeight="1">
      <c r="A209" s="97"/>
      <c r="B209" s="97"/>
      <c r="C209" s="97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</row>
    <row r="210" spans="1:26" ht="15.75" customHeight="1">
      <c r="A210" s="97"/>
      <c r="B210" s="97"/>
      <c r="C210" s="97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</row>
    <row r="211" spans="1:26" ht="15.75" customHeight="1">
      <c r="A211" s="97"/>
      <c r="B211" s="97"/>
      <c r="C211" s="97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</row>
    <row r="212" spans="1:26" ht="15.75" customHeight="1">
      <c r="A212" s="97"/>
      <c r="B212" s="97"/>
      <c r="C212" s="97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</row>
    <row r="213" spans="1:26" ht="15.75" customHeight="1">
      <c r="A213" s="97"/>
      <c r="B213" s="97"/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</row>
    <row r="214" spans="1:26" ht="15.75" customHeight="1">
      <c r="A214" s="97"/>
      <c r="B214" s="97"/>
      <c r="C214" s="9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</row>
    <row r="215" spans="1:26" ht="15.75" customHeight="1">
      <c r="A215" s="97"/>
      <c r="B215" s="97"/>
      <c r="C215" s="97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</row>
    <row r="216" spans="1:26" ht="15.75" customHeight="1">
      <c r="A216" s="97"/>
      <c r="B216" s="97"/>
      <c r="C216" s="97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</row>
    <row r="217" spans="1:26" ht="15.75" customHeight="1">
      <c r="A217" s="97"/>
      <c r="B217" s="97"/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</row>
    <row r="218" spans="1:26" ht="15.75" customHeight="1">
      <c r="A218" s="97"/>
      <c r="B218" s="97"/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</row>
    <row r="219" spans="1:26" ht="15.75" customHeight="1">
      <c r="A219" s="97"/>
      <c r="B219" s="97"/>
      <c r="C219" s="97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</row>
    <row r="220" spans="1:26" ht="15.75" customHeight="1">
      <c r="A220" s="97"/>
      <c r="B220" s="97"/>
      <c r="C220" s="97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</row>
    <row r="221" spans="1:26" ht="15.75" customHeight="1">
      <c r="A221" s="97"/>
      <c r="B221" s="97"/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</row>
    <row r="222" spans="1:26" ht="15.75" customHeight="1">
      <c r="A222" s="97"/>
      <c r="B222" s="97"/>
      <c r="C222" s="97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</row>
    <row r="223" spans="1:26" ht="15.75" customHeight="1">
      <c r="A223" s="97"/>
      <c r="B223" s="97"/>
      <c r="C223" s="97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</row>
    <row r="224" spans="1:26" ht="15.75" customHeight="1">
      <c r="A224" s="97"/>
      <c r="B224" s="97"/>
      <c r="C224" s="97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</row>
    <row r="225" spans="1:26" ht="15.75" customHeight="1">
      <c r="A225" s="97"/>
      <c r="B225" s="97"/>
      <c r="C225" s="97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</row>
    <row r="226" spans="1:26" ht="15.75" customHeight="1">
      <c r="A226" s="97"/>
      <c r="B226" s="97"/>
      <c r="C226" s="97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</row>
    <row r="227" spans="1:26" ht="15.75" customHeight="1">
      <c r="A227" s="97"/>
      <c r="B227" s="97"/>
      <c r="C227" s="97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</row>
    <row r="228" spans="1:26" ht="15.75" customHeight="1">
      <c r="A228" s="97"/>
      <c r="B228" s="97"/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</row>
    <row r="229" spans="1:26" ht="15.75" customHeight="1">
      <c r="A229" s="97"/>
      <c r="B229" s="97"/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</row>
    <row r="230" spans="1:26" ht="15.75" customHeight="1">
      <c r="A230" s="97"/>
      <c r="B230" s="97"/>
      <c r="C230" s="97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</row>
    <row r="231" spans="1:26" ht="15.75" customHeight="1">
      <c r="A231" s="97"/>
      <c r="B231" s="97"/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</row>
    <row r="232" spans="1:26" ht="15.75" customHeight="1">
      <c r="A232" s="97"/>
      <c r="B232" s="97"/>
      <c r="C232" s="97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</row>
    <row r="233" spans="1:26" ht="15.75" customHeight="1">
      <c r="A233" s="97"/>
      <c r="B233" s="97"/>
      <c r="C233" s="97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</row>
    <row r="234" spans="1:26" ht="15.75" customHeight="1">
      <c r="A234" s="97"/>
      <c r="B234" s="97"/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</row>
    <row r="235" spans="1:26" ht="15.75" customHeight="1">
      <c r="A235" s="97"/>
      <c r="B235" s="97"/>
      <c r="C235" s="97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</row>
    <row r="236" spans="1:26" ht="15.75" customHeight="1">
      <c r="A236" s="97"/>
      <c r="B236" s="97"/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</row>
    <row r="237" spans="1:26" ht="15.75" customHeight="1">
      <c r="A237" s="97"/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</row>
    <row r="238" spans="1:26" ht="15.75" customHeight="1">
      <c r="A238" s="97"/>
      <c r="B238" s="97"/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</row>
    <row r="239" spans="1:26" ht="15.75" customHeight="1">
      <c r="A239" s="97"/>
      <c r="B239" s="97"/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</row>
    <row r="240" spans="1:26" ht="15.75" customHeight="1">
      <c r="A240" s="97"/>
      <c r="B240" s="97"/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</row>
    <row r="241" spans="1:26" ht="15.75" customHeight="1">
      <c r="A241" s="97"/>
      <c r="B241" s="97"/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</row>
    <row r="242" spans="1:26" ht="15.75" customHeight="1">
      <c r="A242" s="97"/>
      <c r="B242" s="97"/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</row>
    <row r="243" spans="1:26" ht="15.75" customHeight="1">
      <c r="A243" s="97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</row>
    <row r="244" spans="1:26" ht="15.75" customHeight="1">
      <c r="A244" s="97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</row>
    <row r="245" spans="1:26" ht="15.75" customHeight="1">
      <c r="A245" s="97"/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</row>
    <row r="246" spans="1:26" ht="15.75" customHeight="1">
      <c r="A246" s="97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</row>
    <row r="247" spans="1:26" ht="15.75" customHeight="1">
      <c r="A247" s="97"/>
      <c r="B247" s="97"/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</row>
    <row r="248" spans="1:26" ht="15.75" customHeight="1">
      <c r="A248" s="97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</row>
    <row r="249" spans="1:26" ht="15.75" customHeight="1">
      <c r="A249" s="97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</row>
    <row r="250" spans="1:26" ht="15.75" customHeight="1">
      <c r="A250" s="97"/>
      <c r="B250" s="97"/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</row>
    <row r="251" spans="1:26" ht="15.75" customHeight="1">
      <c r="A251" s="97"/>
      <c r="B251" s="97"/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</row>
    <row r="252" spans="1:26" ht="15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</row>
    <row r="253" spans="1:26" ht="15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</row>
    <row r="254" spans="1:26" ht="15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</row>
    <row r="255" spans="1:26" ht="15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</row>
    <row r="256" spans="1:26" ht="15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</row>
    <row r="257" spans="1:26" ht="15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</row>
    <row r="258" spans="1:26" ht="15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</row>
    <row r="259" spans="1:26" ht="15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</row>
    <row r="260" spans="1:26" ht="15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</row>
    <row r="261" spans="1:26" ht="15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</row>
    <row r="262" spans="1:26" ht="15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</row>
    <row r="263" spans="1:26" ht="15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</row>
    <row r="264" spans="1:26" ht="15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</row>
    <row r="265" spans="1:26" ht="15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</row>
    <row r="266" spans="1:26" ht="15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</row>
    <row r="267" spans="1:26" ht="15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</row>
    <row r="268" spans="1:26" ht="15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</row>
    <row r="269" spans="1:26" ht="15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</row>
    <row r="270" spans="1:26" ht="15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</row>
    <row r="271" spans="1:26" ht="15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</row>
    <row r="272" spans="1:26" ht="15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</row>
    <row r="273" spans="1:26" ht="15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</row>
    <row r="274" spans="1:26" ht="15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</row>
    <row r="275" spans="1:26" ht="15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</row>
    <row r="276" spans="1:26" ht="15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</row>
    <row r="277" spans="1:26" ht="15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</row>
    <row r="278" spans="1:26" ht="15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</row>
    <row r="279" spans="1:26" ht="15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</row>
    <row r="280" spans="1:26" ht="15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</row>
    <row r="281" spans="1:26" ht="15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</row>
    <row r="282" spans="1:26" ht="15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</row>
    <row r="283" spans="1:26" ht="15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</row>
    <row r="284" spans="1:26" ht="15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</row>
    <row r="285" spans="1:26" ht="15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</row>
    <row r="286" spans="1:26" ht="15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</row>
    <row r="287" spans="1:26" ht="15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</row>
    <row r="288" spans="1:26" ht="15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</row>
    <row r="289" spans="1:26" ht="15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</row>
    <row r="290" spans="1:26" ht="15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</row>
    <row r="291" spans="1:26" ht="15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</row>
    <row r="292" spans="1:26" ht="15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</row>
    <row r="293" spans="1:26" ht="15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</row>
    <row r="294" spans="1:26" ht="15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</row>
    <row r="295" spans="1:26" ht="15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</row>
    <row r="296" spans="1:26" ht="15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</row>
    <row r="297" spans="1:26" ht="15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</row>
    <row r="298" spans="1:26" ht="15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</row>
    <row r="299" spans="1:26" ht="15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</row>
    <row r="300" spans="1:26" ht="15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</row>
    <row r="301" spans="1:26" ht="15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</row>
    <row r="302" spans="1:26" ht="15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</row>
    <row r="303" spans="1:26" ht="15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</row>
    <row r="304" spans="1:26" ht="15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</row>
    <row r="305" spans="1:26" ht="15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</row>
    <row r="306" spans="1:26" ht="15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</row>
    <row r="307" spans="1:26" ht="15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</row>
    <row r="308" spans="1:26" ht="15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</row>
    <row r="309" spans="1:26" ht="15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</row>
    <row r="310" spans="1:26" ht="15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</row>
    <row r="311" spans="1:26" ht="15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</row>
    <row r="312" spans="1:26" ht="15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</row>
    <row r="313" spans="1:26" ht="15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</row>
    <row r="314" spans="1:26" ht="15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</row>
    <row r="315" spans="1:26" ht="15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</row>
    <row r="316" spans="1:26" ht="15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</row>
    <row r="317" spans="1:26" ht="15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</row>
    <row r="318" spans="1:26" ht="15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</row>
    <row r="319" spans="1:26" ht="15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</row>
    <row r="320" spans="1:26" ht="15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</row>
    <row r="321" spans="1:26" ht="15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</row>
    <row r="322" spans="1:26" ht="15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</row>
    <row r="323" spans="1:26" ht="15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</row>
    <row r="324" spans="1:26" ht="15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</row>
    <row r="325" spans="1:26" ht="15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</row>
    <row r="326" spans="1:26" ht="15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</row>
    <row r="327" spans="1:26" ht="15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</row>
    <row r="328" spans="1:26" ht="15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</row>
    <row r="329" spans="1:26" ht="15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</row>
    <row r="330" spans="1:26" ht="15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</row>
    <row r="331" spans="1:26" ht="15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</row>
    <row r="332" spans="1:26" ht="15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</row>
    <row r="333" spans="1:26" ht="15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</row>
    <row r="334" spans="1:26" ht="15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</row>
    <row r="335" spans="1:26" ht="15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</row>
    <row r="336" spans="1:26" ht="15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</row>
    <row r="337" spans="1:26" ht="15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</row>
    <row r="338" spans="1:26" ht="15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</row>
    <row r="339" spans="1:26" ht="15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</row>
    <row r="340" spans="1:26" ht="15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</row>
    <row r="341" spans="1:26" ht="15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</row>
    <row r="342" spans="1:26" ht="15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</row>
    <row r="343" spans="1:26" ht="15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</row>
    <row r="344" spans="1:26" ht="15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</row>
    <row r="345" spans="1:26" ht="15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</row>
    <row r="346" spans="1:26" ht="15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</row>
    <row r="347" spans="1:26" ht="15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</row>
    <row r="348" spans="1:26" ht="15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</row>
    <row r="349" spans="1:26" ht="15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</row>
    <row r="350" spans="1:26" ht="15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</row>
    <row r="351" spans="1:26" ht="15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</row>
    <row r="352" spans="1:26" ht="15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</row>
    <row r="353" spans="1:26" ht="15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</row>
    <row r="354" spans="1:26" ht="15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</row>
    <row r="355" spans="1:26" ht="15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</row>
    <row r="356" spans="1:26" ht="15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</row>
    <row r="357" spans="1:26" ht="15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</row>
    <row r="358" spans="1:26" ht="15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</row>
    <row r="359" spans="1:26" ht="15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</row>
    <row r="360" spans="1:26" ht="15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</row>
    <row r="361" spans="1:26" ht="15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</row>
    <row r="362" spans="1:26" ht="15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</row>
    <row r="363" spans="1:26" ht="15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</row>
    <row r="364" spans="1:26" ht="15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</row>
    <row r="365" spans="1:26" ht="15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</row>
    <row r="366" spans="1:26" ht="15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</row>
    <row r="367" spans="1:26" ht="15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</row>
    <row r="368" spans="1:26" ht="15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  <c r="Z368" s="97"/>
    </row>
    <row r="369" spans="1:26" ht="15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</row>
    <row r="370" spans="1:26" ht="15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</row>
    <row r="371" spans="1:26" ht="15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</row>
    <row r="372" spans="1:26" ht="15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</row>
    <row r="373" spans="1:26" ht="15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  <c r="Y373" s="97"/>
      <c r="Z373" s="97"/>
    </row>
    <row r="374" spans="1:26" ht="15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  <c r="Z374" s="97"/>
    </row>
    <row r="375" spans="1:26" ht="15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  <c r="Z375" s="97"/>
    </row>
    <row r="376" spans="1:26" ht="15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  <c r="Z376" s="97"/>
    </row>
    <row r="377" spans="1:26" ht="15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</row>
    <row r="378" spans="1:26" ht="15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  <c r="Z378" s="97"/>
    </row>
    <row r="379" spans="1:26" ht="15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  <c r="Z379" s="97"/>
    </row>
    <row r="380" spans="1:26" ht="15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  <c r="Z380" s="97"/>
    </row>
    <row r="381" spans="1:26" ht="15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  <c r="Y381" s="97"/>
      <c r="Z381" s="97"/>
    </row>
    <row r="382" spans="1:26" ht="15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  <c r="Y382" s="97"/>
      <c r="Z382" s="97"/>
    </row>
    <row r="383" spans="1:26" ht="15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</row>
    <row r="384" spans="1:26" ht="15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</row>
    <row r="385" spans="1:26" ht="15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  <c r="Y385" s="97"/>
      <c r="Z385" s="97"/>
    </row>
    <row r="386" spans="1:26" ht="15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  <c r="Y386" s="97"/>
      <c r="Z386" s="97"/>
    </row>
    <row r="387" spans="1:26" ht="15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</row>
    <row r="388" spans="1:26" ht="15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  <c r="Y388" s="97"/>
      <c r="Z388" s="97"/>
    </row>
    <row r="389" spans="1:26" ht="15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  <c r="Y389" s="97"/>
      <c r="Z389" s="97"/>
    </row>
    <row r="390" spans="1:26" ht="15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  <c r="Z390" s="97"/>
    </row>
    <row r="391" spans="1:26" ht="15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</row>
    <row r="392" spans="1:26" ht="15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  <c r="Y392" s="97"/>
      <c r="Z392" s="97"/>
    </row>
    <row r="393" spans="1:26" ht="15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</row>
    <row r="394" spans="1:26" ht="15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</row>
    <row r="395" spans="1:26" ht="15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  <c r="Z395" s="97"/>
    </row>
    <row r="396" spans="1:26" ht="15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</row>
    <row r="397" spans="1:26" ht="15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</row>
    <row r="398" spans="1:26" ht="15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  <c r="Z398" s="97"/>
    </row>
    <row r="399" spans="1:26" ht="15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</row>
    <row r="400" spans="1:26" ht="15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  <c r="Z400" s="97"/>
    </row>
    <row r="401" spans="1:26" ht="15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</row>
    <row r="402" spans="1:26" ht="15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</row>
    <row r="403" spans="1:26" ht="15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  <c r="Z403" s="97"/>
    </row>
    <row r="404" spans="1:26" ht="15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  <c r="Y404" s="97"/>
      <c r="Z404" s="97"/>
    </row>
    <row r="405" spans="1:26" ht="15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  <c r="Z405" s="97"/>
    </row>
    <row r="406" spans="1:26" ht="15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  <c r="Y406" s="97"/>
      <c r="Z406" s="97"/>
    </row>
    <row r="407" spans="1:26" ht="15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  <c r="Y407" s="97"/>
      <c r="Z407" s="97"/>
    </row>
    <row r="408" spans="1:26" ht="15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  <c r="Y408" s="97"/>
      <c r="Z408" s="97"/>
    </row>
    <row r="409" spans="1:26" ht="15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  <c r="Z409" s="97"/>
    </row>
    <row r="410" spans="1:26" ht="15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  <c r="Z410" s="97"/>
    </row>
    <row r="411" spans="1:26" ht="15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</row>
    <row r="412" spans="1:26" ht="15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  <c r="Z412" s="97"/>
    </row>
    <row r="413" spans="1:26" ht="15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</row>
    <row r="414" spans="1:26" ht="15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</row>
    <row r="415" spans="1:26" ht="15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  <c r="Z415" s="97"/>
    </row>
    <row r="416" spans="1:26" ht="15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</row>
    <row r="417" spans="1:26" ht="15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</row>
    <row r="418" spans="1:26" ht="15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  <c r="Y418" s="97"/>
      <c r="Z418" s="97"/>
    </row>
    <row r="419" spans="1:26" ht="15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</row>
    <row r="420" spans="1:26" ht="15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  <c r="Z420" s="97"/>
    </row>
    <row r="421" spans="1:26" ht="15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  <c r="Z421" s="97"/>
    </row>
    <row r="422" spans="1:26" ht="15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</row>
    <row r="423" spans="1:26" ht="15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</row>
    <row r="424" spans="1:26" ht="15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  <c r="Z424" s="97"/>
    </row>
    <row r="425" spans="1:26" ht="15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  <c r="Z425" s="97"/>
    </row>
    <row r="426" spans="1:26" ht="15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</row>
    <row r="427" spans="1:26" ht="15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  <c r="Y427" s="97"/>
      <c r="Z427" s="97"/>
    </row>
    <row r="428" spans="1:26" ht="15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  <c r="Z428" s="97"/>
    </row>
    <row r="429" spans="1:26" ht="15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</row>
    <row r="430" spans="1:26" ht="15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  <c r="Z430" s="97"/>
    </row>
    <row r="431" spans="1:26" ht="15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  <c r="Z431" s="97"/>
    </row>
    <row r="432" spans="1:26" ht="15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  <c r="Y432" s="97"/>
      <c r="Z432" s="97"/>
    </row>
    <row r="433" spans="1:26" ht="15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</row>
    <row r="434" spans="1:26" ht="15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  <c r="Y434" s="97"/>
      <c r="Z434" s="97"/>
    </row>
    <row r="435" spans="1:26" ht="15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  <c r="Y435" s="97"/>
      <c r="Z435" s="97"/>
    </row>
    <row r="436" spans="1:26" ht="15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  <c r="Z436" s="97"/>
    </row>
    <row r="437" spans="1:26" ht="15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  <c r="Z437" s="97"/>
    </row>
    <row r="438" spans="1:26" ht="15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  <c r="Y438" s="97"/>
      <c r="Z438" s="97"/>
    </row>
    <row r="439" spans="1:26" ht="15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</row>
    <row r="440" spans="1:26" ht="15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</row>
    <row r="441" spans="1:26" ht="15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  <c r="Z441" s="97"/>
    </row>
    <row r="442" spans="1:26" ht="15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  <c r="Y442" s="97"/>
      <c r="Z442" s="97"/>
    </row>
    <row r="443" spans="1:26" ht="15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  <c r="Z443" s="97"/>
    </row>
    <row r="444" spans="1:26" ht="15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</row>
    <row r="445" spans="1:26" ht="15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  <c r="Z445" s="97"/>
    </row>
    <row r="446" spans="1:26" ht="15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  <c r="Y446" s="97"/>
      <c r="Z446" s="97"/>
    </row>
    <row r="447" spans="1:26" ht="15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  <c r="Z447" s="97"/>
    </row>
    <row r="448" spans="1:26" ht="15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</row>
    <row r="449" spans="1:26" ht="15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</row>
    <row r="450" spans="1:26" ht="15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  <c r="Z450" s="97"/>
    </row>
    <row r="451" spans="1:26" ht="15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  <c r="Y451" s="97"/>
      <c r="Z451" s="97"/>
    </row>
    <row r="452" spans="1:26" ht="15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  <c r="Y452" s="97"/>
      <c r="Z452" s="97"/>
    </row>
    <row r="453" spans="1:26" ht="15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  <c r="Y453" s="97"/>
      <c r="Z453" s="97"/>
    </row>
    <row r="454" spans="1:26" ht="15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  <c r="Z454" s="97"/>
    </row>
    <row r="455" spans="1:26" ht="15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  <c r="Z455" s="97"/>
    </row>
    <row r="456" spans="1:26" ht="15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</row>
    <row r="457" spans="1:26" ht="15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  <c r="Z457" s="97"/>
    </row>
    <row r="458" spans="1:26" ht="15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  <c r="Z458" s="97"/>
    </row>
    <row r="459" spans="1:26" ht="15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</row>
    <row r="460" spans="1:26" ht="15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  <c r="Y460" s="97"/>
      <c r="Z460" s="97"/>
    </row>
    <row r="461" spans="1:26" ht="15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  <c r="Z461" s="97"/>
    </row>
    <row r="462" spans="1:26" ht="15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</row>
    <row r="463" spans="1:26" ht="15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  <c r="Y463" s="97"/>
      <c r="Z463" s="97"/>
    </row>
    <row r="464" spans="1:26" ht="15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</row>
    <row r="465" spans="1:26" ht="15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</row>
    <row r="466" spans="1:26" ht="15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  <c r="Y466" s="97"/>
      <c r="Z466" s="97"/>
    </row>
    <row r="467" spans="1:26" ht="15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  <c r="Z467" s="97"/>
    </row>
    <row r="468" spans="1:26" ht="15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  <c r="Y468" s="97"/>
      <c r="Z468" s="97"/>
    </row>
    <row r="469" spans="1:26" ht="15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</row>
    <row r="470" spans="1:26" ht="15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</row>
    <row r="471" spans="1:26" ht="15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  <c r="Y471" s="97"/>
      <c r="Z471" s="97"/>
    </row>
    <row r="472" spans="1:26" ht="15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</row>
    <row r="473" spans="1:26" ht="15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  <c r="Z473" s="97"/>
    </row>
    <row r="474" spans="1:26" ht="15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</row>
    <row r="475" spans="1:26" ht="15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  <c r="Y475" s="97"/>
      <c r="Z475" s="97"/>
    </row>
    <row r="476" spans="1:26" ht="15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  <c r="Y476" s="97"/>
      <c r="Z476" s="97"/>
    </row>
    <row r="477" spans="1:26" ht="15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  <c r="Z477" s="97"/>
    </row>
    <row r="478" spans="1:26" ht="15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  <c r="Y478" s="97"/>
      <c r="Z478" s="97"/>
    </row>
    <row r="479" spans="1:26" ht="15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  <c r="Z479" s="97"/>
    </row>
    <row r="480" spans="1:26" ht="15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</row>
    <row r="481" spans="1:26" ht="15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  <c r="Z481" s="97"/>
    </row>
    <row r="482" spans="1:26" ht="15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  <c r="Z482" s="97"/>
    </row>
    <row r="483" spans="1:26" ht="15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  <c r="Y483" s="97"/>
      <c r="Z483" s="97"/>
    </row>
    <row r="484" spans="1:26" ht="15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  <c r="Y484" s="97"/>
      <c r="Z484" s="97"/>
    </row>
    <row r="485" spans="1:26" ht="15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</row>
    <row r="486" spans="1:26" ht="15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  <c r="Y486" s="97"/>
      <c r="Z486" s="97"/>
    </row>
    <row r="487" spans="1:26" ht="15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  <c r="Y487" s="97"/>
      <c r="Z487" s="97"/>
    </row>
    <row r="488" spans="1:26" ht="15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</row>
    <row r="489" spans="1:26" ht="15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  <c r="Z489" s="97"/>
    </row>
    <row r="490" spans="1:26" ht="15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  <c r="Z490" s="97"/>
    </row>
    <row r="491" spans="1:26" ht="15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  <c r="Y491" s="97"/>
      <c r="Z491" s="97"/>
    </row>
    <row r="492" spans="1:26" ht="15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  <c r="Z492" s="97"/>
    </row>
    <row r="493" spans="1:26" ht="15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  <c r="Z493" s="97"/>
    </row>
    <row r="494" spans="1:26" ht="15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  <c r="Y494" s="97"/>
      <c r="Z494" s="97"/>
    </row>
    <row r="495" spans="1:26" ht="15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  <c r="Y495" s="97"/>
      <c r="Z495" s="97"/>
    </row>
    <row r="496" spans="1:26" ht="15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  <c r="Z496" s="97"/>
    </row>
    <row r="497" spans="1:26" ht="15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</row>
    <row r="498" spans="1:26" ht="15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  <c r="Y498" s="97"/>
      <c r="Z498" s="97"/>
    </row>
    <row r="499" spans="1:26" ht="15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  <c r="Z499" s="97"/>
    </row>
    <row r="500" spans="1:26" ht="15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  <c r="Y500" s="97"/>
      <c r="Z500" s="97"/>
    </row>
    <row r="501" spans="1:26" ht="15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  <c r="Z501" s="97"/>
    </row>
    <row r="502" spans="1:26" ht="15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  <c r="Z502" s="97"/>
    </row>
    <row r="503" spans="1:26" ht="15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</row>
    <row r="504" spans="1:26" ht="15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  <c r="Z504" s="97"/>
    </row>
    <row r="505" spans="1:26" ht="15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</row>
    <row r="506" spans="1:26" ht="15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  <c r="Y506" s="97"/>
      <c r="Z506" s="97"/>
    </row>
    <row r="507" spans="1:26" ht="15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</row>
    <row r="508" spans="1:26" ht="15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  <c r="Z508" s="97"/>
    </row>
    <row r="509" spans="1:26" ht="15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</row>
    <row r="510" spans="1:26" ht="15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  <c r="Z510" s="97"/>
    </row>
    <row r="511" spans="1:26" ht="15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  <c r="Z511" s="97"/>
    </row>
    <row r="512" spans="1:26" ht="15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  <c r="Z512" s="97"/>
    </row>
    <row r="513" spans="1:26" ht="15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  <c r="Y513" s="97"/>
      <c r="Z513" s="97"/>
    </row>
    <row r="514" spans="1:26" ht="15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</row>
    <row r="515" spans="1:26" ht="15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</row>
    <row r="516" spans="1:26" ht="15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  <c r="Y516" s="97"/>
      <c r="Z516" s="97"/>
    </row>
    <row r="517" spans="1:26" ht="15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  <c r="Z517" s="97"/>
    </row>
    <row r="518" spans="1:26" ht="15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  <c r="Z518" s="97"/>
    </row>
    <row r="519" spans="1:26" ht="15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  <c r="Z519" s="97"/>
    </row>
    <row r="520" spans="1:26" ht="15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  <c r="Y520" s="97"/>
      <c r="Z520" s="97"/>
    </row>
    <row r="521" spans="1:26" ht="15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  <c r="Z521" s="97"/>
    </row>
    <row r="522" spans="1:26" ht="15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  <c r="Z522" s="97"/>
    </row>
    <row r="523" spans="1:26" ht="15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</row>
    <row r="524" spans="1:26" ht="15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  <c r="Y524" s="97"/>
      <c r="Z524" s="97"/>
    </row>
    <row r="525" spans="1:26" ht="15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  <c r="Y525" s="97"/>
      <c r="Z525" s="97"/>
    </row>
    <row r="526" spans="1:26" ht="15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</row>
    <row r="527" spans="1:26" ht="15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  <c r="Z527" s="97"/>
    </row>
    <row r="528" spans="1:26" ht="15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  <c r="Y528" s="97"/>
      <c r="Z528" s="97"/>
    </row>
    <row r="529" spans="1:26" ht="15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</row>
    <row r="530" spans="1:26" ht="15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</row>
    <row r="531" spans="1:26" ht="15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  <c r="Z531" s="97"/>
    </row>
    <row r="532" spans="1:26" ht="15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  <c r="Y532" s="97"/>
      <c r="Z532" s="97"/>
    </row>
    <row r="533" spans="1:26" ht="15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</row>
    <row r="534" spans="1:26" ht="15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  <c r="Z534" s="97"/>
    </row>
    <row r="535" spans="1:26" ht="15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  <c r="Z535" s="97"/>
    </row>
    <row r="536" spans="1:26" ht="15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  <c r="Y536" s="97"/>
      <c r="Z536" s="97"/>
    </row>
    <row r="537" spans="1:26" ht="15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  <c r="Z537" s="97"/>
    </row>
    <row r="538" spans="1:26" ht="15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  <c r="Z538" s="97"/>
    </row>
    <row r="539" spans="1:26" ht="15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  <c r="Z539" s="97"/>
    </row>
    <row r="540" spans="1:26" ht="15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  <c r="Z540" s="97"/>
    </row>
    <row r="541" spans="1:26" ht="15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  <c r="Y541" s="97"/>
      <c r="Z541" s="97"/>
    </row>
    <row r="542" spans="1:26" ht="15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</row>
    <row r="543" spans="1:26" ht="15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  <c r="Z543" s="97"/>
    </row>
    <row r="544" spans="1:26" ht="15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  <c r="Y544" s="97"/>
      <c r="Z544" s="97"/>
    </row>
    <row r="545" spans="1:26" ht="15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</row>
    <row r="546" spans="1:26" ht="15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</row>
    <row r="547" spans="1:26" ht="15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</row>
    <row r="548" spans="1:26" ht="15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  <c r="Z548" s="97"/>
    </row>
    <row r="549" spans="1:26" ht="15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  <c r="Y549" s="97"/>
      <c r="Z549" s="97"/>
    </row>
    <row r="550" spans="1:26" ht="15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</row>
    <row r="551" spans="1:26" ht="15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  <c r="Z551" s="97"/>
    </row>
    <row r="552" spans="1:26" ht="15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  <c r="Y552" s="97"/>
      <c r="Z552" s="97"/>
    </row>
    <row r="553" spans="1:26" ht="15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</row>
    <row r="554" spans="1:26" ht="15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  <c r="Y554" s="97"/>
      <c r="Z554" s="97"/>
    </row>
    <row r="555" spans="1:26" ht="15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  <c r="Z555" s="97"/>
    </row>
    <row r="556" spans="1:26" ht="15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  <c r="Z556" s="97"/>
    </row>
    <row r="557" spans="1:26" ht="15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</row>
    <row r="558" spans="1:26" ht="15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  <c r="Z558" s="97"/>
    </row>
    <row r="559" spans="1:26" ht="15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  <c r="Y559" s="97"/>
      <c r="Z559" s="97"/>
    </row>
    <row r="560" spans="1:26" ht="15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</row>
    <row r="561" spans="1:26" ht="15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  <c r="Y561" s="97"/>
      <c r="Z561" s="97"/>
    </row>
    <row r="562" spans="1:26" ht="15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  <c r="Z562" s="97"/>
    </row>
    <row r="563" spans="1:26" ht="15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</row>
    <row r="564" spans="1:26" ht="15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</row>
    <row r="565" spans="1:26" ht="15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  <c r="Y565" s="97"/>
      <c r="Z565" s="97"/>
    </row>
    <row r="566" spans="1:26" ht="15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  <c r="Z566" s="97"/>
    </row>
    <row r="567" spans="1:26" ht="15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  <c r="Z567" s="97"/>
    </row>
    <row r="568" spans="1:26" ht="15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  <c r="Z568" s="97"/>
    </row>
    <row r="569" spans="1:26" ht="15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  <c r="Y569" s="97"/>
      <c r="Z569" s="97"/>
    </row>
    <row r="570" spans="1:26" ht="15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</row>
    <row r="571" spans="1:26" ht="15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  <c r="Y571" s="97"/>
      <c r="Z571" s="97"/>
    </row>
    <row r="572" spans="1:26" ht="15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  <c r="Z572" s="97"/>
    </row>
    <row r="573" spans="1:26" ht="15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  <c r="Y573" s="97"/>
      <c r="Z573" s="97"/>
    </row>
    <row r="574" spans="1:26" ht="15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  <c r="Z574" s="97"/>
    </row>
    <row r="575" spans="1:26" ht="15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</row>
    <row r="576" spans="1:26" ht="15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  <c r="Y576" s="97"/>
      <c r="Z576" s="97"/>
    </row>
    <row r="577" spans="1:26" ht="15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  <c r="Z577" s="97"/>
    </row>
    <row r="578" spans="1:26" ht="15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  <c r="Z578" s="97"/>
    </row>
    <row r="579" spans="1:26" ht="15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  <c r="Y579" s="97"/>
      <c r="Z579" s="97"/>
    </row>
    <row r="580" spans="1:26" ht="15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  <c r="Z580" s="97"/>
    </row>
    <row r="581" spans="1:26" ht="15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</row>
    <row r="582" spans="1:26" ht="15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</row>
    <row r="583" spans="1:26" ht="15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</row>
    <row r="584" spans="1:26" ht="15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</row>
    <row r="585" spans="1:26" ht="15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</row>
    <row r="586" spans="1:26" ht="15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</row>
    <row r="587" spans="1:26" ht="15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  <c r="Z587" s="97"/>
    </row>
    <row r="588" spans="1:26" ht="15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</row>
    <row r="589" spans="1:26" ht="15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</row>
    <row r="590" spans="1:26" ht="15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  <c r="Z590" s="97"/>
    </row>
    <row r="591" spans="1:26" ht="15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</row>
    <row r="592" spans="1:26" ht="15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</row>
    <row r="593" spans="1:26" ht="15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  <c r="Z593" s="97"/>
    </row>
    <row r="594" spans="1:26" ht="15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  <c r="Z594" s="97"/>
    </row>
    <row r="595" spans="1:26" ht="15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</row>
    <row r="596" spans="1:26" ht="15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  <c r="Z596" s="97"/>
    </row>
    <row r="597" spans="1:26" ht="15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</row>
    <row r="598" spans="1:26" ht="15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</row>
    <row r="599" spans="1:26" ht="15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</row>
    <row r="600" spans="1:26" ht="15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</row>
    <row r="601" spans="1:26" ht="15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  <c r="Z601" s="97"/>
    </row>
    <row r="602" spans="1:26" ht="15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</row>
    <row r="603" spans="1:26" ht="15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  <c r="Z603" s="97"/>
    </row>
    <row r="604" spans="1:26" ht="15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  <c r="Z604" s="97"/>
    </row>
    <row r="605" spans="1:26" ht="15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</row>
    <row r="606" spans="1:26" ht="15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  <c r="Z606" s="97"/>
    </row>
    <row r="607" spans="1:26" ht="15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</row>
    <row r="608" spans="1:26" ht="15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</row>
    <row r="609" spans="1:26" ht="15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</row>
    <row r="610" spans="1:26" ht="15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  <c r="Z610" s="97"/>
    </row>
    <row r="611" spans="1:26" ht="15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</row>
    <row r="612" spans="1:26" ht="15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  <c r="Z612" s="97"/>
    </row>
    <row r="613" spans="1:26" ht="15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</row>
    <row r="614" spans="1:26" ht="15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</row>
    <row r="615" spans="1:26" ht="15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</row>
    <row r="616" spans="1:26" ht="15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</row>
    <row r="617" spans="1:26" ht="15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</row>
    <row r="618" spans="1:26" ht="15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</row>
    <row r="619" spans="1:26" ht="15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  <c r="Z619" s="97"/>
    </row>
    <row r="620" spans="1:26" ht="15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</row>
    <row r="621" spans="1:26" ht="15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  <c r="Y621" s="97"/>
      <c r="Z621" s="97"/>
    </row>
    <row r="622" spans="1:26" ht="15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  <c r="Z622" s="97"/>
    </row>
    <row r="623" spans="1:26" ht="15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</row>
    <row r="624" spans="1:26" ht="15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</row>
    <row r="625" spans="1:26" ht="15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</row>
    <row r="626" spans="1:26" ht="15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  <c r="Z626" s="97"/>
    </row>
    <row r="627" spans="1:26" ht="15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  <c r="Z627" s="97"/>
    </row>
    <row r="628" spans="1:26" ht="15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</row>
    <row r="629" spans="1:26" ht="15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  <c r="Z629" s="97"/>
    </row>
    <row r="630" spans="1:26" ht="15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</row>
    <row r="631" spans="1:26" ht="15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</row>
    <row r="632" spans="1:26" ht="15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  <c r="Y632" s="97"/>
      <c r="Z632" s="97"/>
    </row>
    <row r="633" spans="1:26" ht="15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</row>
    <row r="634" spans="1:26" ht="15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</row>
    <row r="635" spans="1:26" ht="15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  <c r="Z635" s="97"/>
    </row>
    <row r="636" spans="1:26" ht="15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</row>
    <row r="637" spans="1:26" ht="15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</row>
    <row r="638" spans="1:26" ht="15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  <c r="Z638" s="97"/>
    </row>
    <row r="639" spans="1:26" ht="15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</row>
    <row r="640" spans="1:26" ht="15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</row>
    <row r="641" spans="1:26" ht="15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  <c r="Z641" s="97"/>
    </row>
    <row r="642" spans="1:26" ht="15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  <c r="Y642" s="97"/>
      <c r="Z642" s="97"/>
    </row>
    <row r="643" spans="1:26" ht="15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</row>
    <row r="644" spans="1:26" ht="15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  <c r="Z644" s="97"/>
    </row>
    <row r="645" spans="1:26" ht="15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</row>
    <row r="646" spans="1:26" ht="15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  <c r="Z646" s="97"/>
    </row>
    <row r="647" spans="1:26" ht="15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</row>
    <row r="648" spans="1:26" ht="15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  <c r="Z648" s="97"/>
    </row>
    <row r="649" spans="1:26" ht="15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  <c r="Z649" s="97"/>
    </row>
    <row r="650" spans="1:26" ht="15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  <c r="Z650" s="97"/>
    </row>
    <row r="651" spans="1:26" ht="15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  <c r="Z651" s="97"/>
    </row>
    <row r="652" spans="1:26" ht="15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  <c r="Z652" s="97"/>
    </row>
    <row r="653" spans="1:26" ht="15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  <c r="Z653" s="97"/>
    </row>
    <row r="654" spans="1:26" ht="15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</row>
    <row r="655" spans="1:26" ht="15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  <c r="Z655" s="97"/>
    </row>
    <row r="656" spans="1:26" ht="15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  <c r="Z656" s="97"/>
    </row>
    <row r="657" spans="1:26" ht="15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  <c r="Y657" s="97"/>
      <c r="Z657" s="97"/>
    </row>
    <row r="658" spans="1:26" ht="15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  <c r="Z658" s="97"/>
    </row>
    <row r="659" spans="1:26" ht="15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  <c r="Z659" s="97"/>
    </row>
    <row r="660" spans="1:26" ht="15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</row>
    <row r="661" spans="1:26" ht="15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</row>
    <row r="662" spans="1:26" ht="15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</row>
    <row r="663" spans="1:26" ht="15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</row>
    <row r="664" spans="1:26" ht="15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  <c r="Z664" s="97"/>
    </row>
    <row r="665" spans="1:26" ht="15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</row>
    <row r="666" spans="1:26" ht="15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  <c r="Z666" s="97"/>
    </row>
    <row r="667" spans="1:26" ht="15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  <c r="Z667" s="97"/>
    </row>
    <row r="668" spans="1:26" ht="15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  <c r="Z668" s="97"/>
    </row>
    <row r="669" spans="1:26" ht="15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  <c r="Z669" s="97"/>
    </row>
    <row r="670" spans="1:26" ht="15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</row>
    <row r="671" spans="1:26" ht="15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  <c r="Y671" s="97"/>
      <c r="Z671" s="97"/>
    </row>
    <row r="672" spans="1:26" ht="15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</row>
    <row r="673" spans="1:26" ht="15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  <c r="Z673" s="97"/>
    </row>
    <row r="674" spans="1:26" ht="15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  <c r="Z674" s="97"/>
    </row>
    <row r="675" spans="1:26" ht="15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</row>
    <row r="676" spans="1:26" ht="15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</row>
    <row r="677" spans="1:26" ht="15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  <c r="Z677" s="97"/>
    </row>
    <row r="678" spans="1:26" ht="15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</row>
    <row r="679" spans="1:26" ht="15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</row>
    <row r="680" spans="1:26" ht="15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  <c r="Z680" s="97"/>
    </row>
    <row r="681" spans="1:26" ht="15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</row>
    <row r="682" spans="1:26" ht="15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</row>
    <row r="683" spans="1:26" ht="15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  <c r="Z683" s="97"/>
    </row>
    <row r="684" spans="1:26" ht="15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  <c r="Z684" s="97"/>
    </row>
    <row r="685" spans="1:26" ht="15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</row>
    <row r="686" spans="1:26" ht="15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  <c r="Z686" s="97"/>
    </row>
    <row r="687" spans="1:26" ht="15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  <c r="Z687" s="97"/>
    </row>
    <row r="688" spans="1:26" ht="15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</row>
    <row r="689" spans="1:26" ht="15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</row>
    <row r="690" spans="1:26" ht="15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</row>
    <row r="691" spans="1:26" ht="15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</row>
    <row r="692" spans="1:26" ht="15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  <c r="Z692" s="97"/>
    </row>
    <row r="693" spans="1:26" ht="15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</row>
    <row r="694" spans="1:26" ht="15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</row>
    <row r="695" spans="1:26" ht="15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  <c r="Z695" s="97"/>
    </row>
    <row r="696" spans="1:26" ht="15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</row>
    <row r="697" spans="1:26" ht="15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</row>
    <row r="698" spans="1:26" ht="15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  <c r="Z698" s="97"/>
    </row>
    <row r="699" spans="1:26" ht="15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  <c r="Z699" s="97"/>
    </row>
    <row r="700" spans="1:26" ht="15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</row>
    <row r="701" spans="1:26" ht="15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</row>
    <row r="702" spans="1:26" ht="15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  <c r="Z702" s="97"/>
    </row>
    <row r="703" spans="1:26" ht="15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</row>
    <row r="704" spans="1:26" ht="15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  <c r="Z704" s="97"/>
    </row>
    <row r="705" spans="1:26" ht="15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</row>
    <row r="706" spans="1:26" ht="15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</row>
    <row r="707" spans="1:26" ht="15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</row>
    <row r="708" spans="1:26" ht="15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</row>
    <row r="709" spans="1:26" ht="15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</row>
    <row r="710" spans="1:26" ht="15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</row>
    <row r="711" spans="1:26" ht="15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</row>
    <row r="712" spans="1:26" ht="15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</row>
    <row r="713" spans="1:26" ht="15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</row>
    <row r="714" spans="1:26" ht="15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  <c r="Z714" s="97"/>
    </row>
    <row r="715" spans="1:26" ht="15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</row>
    <row r="716" spans="1:26" ht="15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</row>
    <row r="717" spans="1:26" ht="15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</row>
    <row r="718" spans="1:26" ht="15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</row>
    <row r="719" spans="1:26" ht="15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</row>
    <row r="720" spans="1:26" ht="15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</row>
    <row r="721" spans="1:26" ht="15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</row>
    <row r="722" spans="1:26" ht="15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</row>
    <row r="723" spans="1:26" ht="15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</row>
    <row r="724" spans="1:26" ht="15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  <c r="Z724" s="97"/>
    </row>
    <row r="725" spans="1:26" ht="15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</row>
    <row r="726" spans="1:26" ht="15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</row>
    <row r="727" spans="1:26" ht="15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  <c r="Z727" s="97"/>
    </row>
    <row r="728" spans="1:26" ht="15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</row>
    <row r="729" spans="1:26" ht="15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  <c r="Z729" s="97"/>
    </row>
    <row r="730" spans="1:26" ht="15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</row>
    <row r="731" spans="1:26" ht="15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</row>
    <row r="732" spans="1:26" ht="15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</row>
    <row r="733" spans="1:26" ht="15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</row>
    <row r="734" spans="1:26" ht="15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</row>
    <row r="735" spans="1:26" ht="15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</row>
    <row r="736" spans="1:26" ht="15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</row>
    <row r="737" spans="1:26" ht="15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</row>
    <row r="738" spans="1:26" ht="15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  <c r="Z738" s="97"/>
    </row>
    <row r="739" spans="1:26" ht="15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  <c r="Z739" s="97"/>
    </row>
    <row r="740" spans="1:26" ht="15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  <c r="Z740" s="97"/>
    </row>
    <row r="741" spans="1:26" ht="15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</row>
    <row r="742" spans="1:26" ht="15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  <c r="Z742" s="97"/>
    </row>
    <row r="743" spans="1:26" ht="15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  <c r="Z743" s="97"/>
    </row>
    <row r="744" spans="1:26" ht="15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</row>
    <row r="745" spans="1:26" ht="15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  <c r="Z745" s="97"/>
    </row>
    <row r="746" spans="1:26" ht="15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  <c r="Z746" s="97"/>
    </row>
    <row r="747" spans="1:26" ht="15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</row>
    <row r="748" spans="1:26" ht="15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</row>
    <row r="749" spans="1:26" ht="15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</row>
    <row r="750" spans="1:26" ht="15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</row>
    <row r="751" spans="1:26" ht="15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</row>
    <row r="752" spans="1:26" ht="15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  <c r="Z752" s="97"/>
    </row>
    <row r="753" spans="1:26" ht="15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  <c r="Z753" s="97"/>
    </row>
    <row r="754" spans="1:26" ht="15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</row>
    <row r="755" spans="1:26" ht="15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</row>
    <row r="756" spans="1:26" ht="15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  <c r="Z756" s="97"/>
    </row>
    <row r="757" spans="1:26" ht="15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</row>
    <row r="758" spans="1:26" ht="15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</row>
    <row r="759" spans="1:26" ht="15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  <c r="Z759" s="97"/>
    </row>
    <row r="760" spans="1:26" ht="15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</row>
    <row r="761" spans="1:26" ht="15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  <c r="Z761" s="97"/>
    </row>
    <row r="762" spans="1:26" ht="15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  <c r="Z762" s="97"/>
    </row>
    <row r="763" spans="1:26" ht="15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</row>
    <row r="764" spans="1:26" ht="15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</row>
    <row r="765" spans="1:26" ht="15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  <c r="Z765" s="97"/>
    </row>
    <row r="766" spans="1:26" ht="15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</row>
    <row r="767" spans="1:26" ht="15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</row>
    <row r="768" spans="1:26" ht="15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  <c r="Z768" s="97"/>
    </row>
    <row r="769" spans="1:26" ht="15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</row>
    <row r="770" spans="1:26" ht="15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</row>
    <row r="771" spans="1:26" ht="15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  <c r="Z771" s="97"/>
    </row>
    <row r="772" spans="1:26" ht="15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  <c r="Z772" s="97"/>
    </row>
    <row r="773" spans="1:26" ht="15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</row>
    <row r="774" spans="1:26" ht="15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</row>
    <row r="775" spans="1:26" ht="15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  <c r="Z775" s="97"/>
    </row>
    <row r="776" spans="1:26" ht="15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</row>
    <row r="777" spans="1:26" ht="15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  <c r="Z777" s="97"/>
    </row>
    <row r="778" spans="1:26" ht="15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  <c r="Z778" s="97"/>
    </row>
    <row r="779" spans="1:26" ht="15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  <c r="Z779" s="97"/>
    </row>
    <row r="780" spans="1:26" ht="15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</row>
    <row r="781" spans="1:26" ht="15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  <c r="Z781" s="97"/>
    </row>
    <row r="782" spans="1:26" ht="15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  <c r="Z782" s="97"/>
    </row>
    <row r="783" spans="1:26" ht="15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</row>
    <row r="784" spans="1:26" ht="15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  <c r="Z784" s="97"/>
    </row>
    <row r="785" spans="1:26" ht="15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  <c r="Z785" s="97"/>
    </row>
    <row r="786" spans="1:26" ht="15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</row>
    <row r="787" spans="1:26" ht="15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  <c r="Z787" s="97"/>
    </row>
    <row r="788" spans="1:26" ht="15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</row>
    <row r="789" spans="1:26" ht="15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</row>
    <row r="790" spans="1:26" ht="15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</row>
    <row r="791" spans="1:26" ht="15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</row>
    <row r="792" spans="1:26" ht="15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  <c r="Z792" s="97"/>
    </row>
    <row r="793" spans="1:26" ht="15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</row>
    <row r="794" spans="1:26" ht="15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</row>
    <row r="795" spans="1:26" ht="15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  <c r="Z795" s="97"/>
    </row>
    <row r="796" spans="1:26" ht="15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  <c r="Z796" s="97"/>
    </row>
    <row r="797" spans="1:26" ht="15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  <c r="Z797" s="97"/>
    </row>
    <row r="798" spans="1:26" ht="15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  <c r="Z798" s="97"/>
    </row>
    <row r="799" spans="1:26" ht="15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  <c r="Z799" s="97"/>
    </row>
    <row r="800" spans="1:26" ht="15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</row>
    <row r="801" spans="1:26" ht="15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</row>
    <row r="802" spans="1:26" ht="15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</row>
    <row r="803" spans="1:26" ht="15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</row>
    <row r="804" spans="1:26" ht="15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  <c r="Z804" s="97"/>
    </row>
    <row r="805" spans="1:26" ht="15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</row>
    <row r="806" spans="1:26" ht="15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</row>
    <row r="807" spans="1:26" ht="15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  <c r="Z807" s="97"/>
    </row>
    <row r="808" spans="1:26" ht="15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</row>
    <row r="809" spans="1:26" ht="15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</row>
    <row r="810" spans="1:26" ht="15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  <c r="Z810" s="97"/>
    </row>
    <row r="811" spans="1:26" ht="15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</row>
    <row r="812" spans="1:26" ht="15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  <c r="Z812" s="97"/>
    </row>
    <row r="813" spans="1:26" ht="15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</row>
    <row r="814" spans="1:26" ht="15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</row>
    <row r="815" spans="1:26" ht="15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</row>
    <row r="816" spans="1:26" ht="15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  <c r="Z816" s="97"/>
    </row>
    <row r="817" spans="1:26" ht="15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</row>
    <row r="818" spans="1:26" ht="15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</row>
    <row r="819" spans="1:26" ht="15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  <c r="Z819" s="97"/>
    </row>
    <row r="820" spans="1:26" ht="15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  <c r="Z820" s="97"/>
    </row>
    <row r="821" spans="1:26" ht="15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</row>
    <row r="822" spans="1:26" ht="15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</row>
    <row r="823" spans="1:26" ht="15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</row>
    <row r="824" spans="1:26" ht="15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</row>
    <row r="825" spans="1:26" ht="15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</row>
    <row r="826" spans="1:26" ht="15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  <c r="Z826" s="97"/>
    </row>
    <row r="827" spans="1:26" ht="15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  <c r="Z827" s="97"/>
    </row>
    <row r="828" spans="1:26" ht="15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  <c r="Z828" s="97"/>
    </row>
    <row r="829" spans="1:26" ht="15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</row>
    <row r="830" spans="1:26" ht="15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</row>
    <row r="831" spans="1:26" ht="15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  <c r="Z831" s="97"/>
    </row>
    <row r="832" spans="1:26" ht="15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  <c r="Z832" s="97"/>
    </row>
    <row r="833" spans="1:26" ht="15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  <c r="Z833" s="97"/>
    </row>
    <row r="834" spans="1:26" ht="15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  <c r="Z834" s="97"/>
    </row>
    <row r="835" spans="1:26" ht="15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</row>
    <row r="836" spans="1:26" ht="15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  <c r="Z836" s="97"/>
    </row>
    <row r="837" spans="1:26" ht="15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  <c r="Z837" s="97"/>
    </row>
    <row r="838" spans="1:26" ht="15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</row>
    <row r="839" spans="1:26" ht="15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</row>
    <row r="840" spans="1:26" ht="15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  <c r="Z840" s="97"/>
    </row>
    <row r="841" spans="1:26" ht="15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</row>
    <row r="842" spans="1:26" ht="15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</row>
    <row r="843" spans="1:26" ht="15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</row>
    <row r="844" spans="1:26" ht="15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</row>
    <row r="845" spans="1:26" ht="15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  <c r="Z845" s="97"/>
    </row>
    <row r="846" spans="1:26" ht="15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  <c r="Z846" s="97"/>
    </row>
    <row r="847" spans="1:26" ht="15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</row>
    <row r="848" spans="1:26" ht="15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  <c r="Z848" s="97"/>
    </row>
    <row r="849" spans="1:26" ht="15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  <c r="Z849" s="97"/>
    </row>
    <row r="850" spans="1:26" ht="15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</row>
    <row r="851" spans="1:26" ht="15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  <c r="Z851" s="97"/>
    </row>
    <row r="852" spans="1:26" ht="15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</row>
    <row r="853" spans="1:26" ht="15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  <c r="Z853" s="97"/>
    </row>
    <row r="854" spans="1:26" ht="15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</row>
    <row r="855" spans="1:26" ht="15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</row>
    <row r="856" spans="1:26" ht="15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</row>
    <row r="857" spans="1:26" ht="15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</row>
    <row r="858" spans="1:26" ht="15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</row>
    <row r="859" spans="1:26" ht="15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  <c r="Z859" s="97"/>
    </row>
    <row r="860" spans="1:26" ht="15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  <c r="Z860" s="97"/>
    </row>
    <row r="861" spans="1:26" ht="15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</row>
    <row r="862" spans="1:26" ht="15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  <c r="Z862" s="97"/>
    </row>
    <row r="863" spans="1:26" ht="15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  <c r="Z863" s="97"/>
    </row>
    <row r="864" spans="1:26" ht="15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</row>
    <row r="865" spans="1:26" ht="15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  <c r="Z865" s="97"/>
    </row>
    <row r="866" spans="1:26" ht="15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  <c r="Z866" s="97"/>
    </row>
    <row r="867" spans="1:26" ht="15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  <c r="Z867" s="97"/>
    </row>
    <row r="868" spans="1:26" ht="15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</row>
    <row r="869" spans="1:26" ht="15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</row>
    <row r="870" spans="1:26" ht="15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  <c r="Z870" s="97"/>
    </row>
    <row r="871" spans="1:26" ht="15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  <c r="Z871" s="97"/>
    </row>
    <row r="872" spans="1:26" ht="15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  <c r="Z872" s="97"/>
    </row>
    <row r="873" spans="1:26" ht="15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</row>
    <row r="874" spans="1:26" ht="15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  <c r="Z874" s="97"/>
    </row>
    <row r="875" spans="1:26" ht="15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  <c r="Z875" s="97"/>
    </row>
    <row r="876" spans="1:26" ht="15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  <c r="Z876" s="97"/>
    </row>
    <row r="877" spans="1:26" ht="15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  <c r="Z877" s="97"/>
    </row>
    <row r="878" spans="1:26" ht="15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</row>
    <row r="879" spans="1:26" ht="15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  <c r="Z879" s="97"/>
    </row>
    <row r="880" spans="1:26" ht="15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</row>
    <row r="881" spans="1:26" ht="15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  <c r="Z881" s="97"/>
    </row>
    <row r="882" spans="1:26" ht="15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</row>
    <row r="883" spans="1:26" ht="15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</row>
    <row r="884" spans="1:26" ht="15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</row>
    <row r="885" spans="1:26" ht="15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</row>
    <row r="886" spans="1:26" ht="15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</row>
    <row r="887" spans="1:26" ht="15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</row>
    <row r="888" spans="1:26" ht="15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  <c r="Z888" s="97"/>
    </row>
    <row r="889" spans="1:26" ht="15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</row>
    <row r="890" spans="1:26" ht="15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</row>
    <row r="891" spans="1:26" ht="15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  <c r="Z891" s="97"/>
    </row>
    <row r="892" spans="1:26" ht="15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  <c r="Z892" s="97"/>
    </row>
    <row r="893" spans="1:26" ht="15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</row>
    <row r="894" spans="1:26" ht="15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</row>
    <row r="895" spans="1:26" ht="15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  <c r="Z895" s="97"/>
    </row>
    <row r="896" spans="1:26" ht="15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</row>
    <row r="897" spans="1:26" ht="15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  <c r="Z897" s="97"/>
    </row>
    <row r="898" spans="1:26" ht="15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  <c r="Z898" s="97"/>
    </row>
    <row r="899" spans="1:26" ht="15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</row>
    <row r="900" spans="1:26" ht="15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</row>
    <row r="901" spans="1:26" ht="15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  <c r="Z901" s="97"/>
    </row>
    <row r="902" spans="1:26" ht="15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</row>
    <row r="903" spans="1:26" ht="15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</row>
    <row r="904" spans="1:26" ht="15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  <c r="Z904" s="97"/>
    </row>
    <row r="905" spans="1:26" ht="15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</row>
    <row r="906" spans="1:26" ht="15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  <c r="Z906" s="97"/>
    </row>
    <row r="907" spans="1:26" ht="15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</row>
    <row r="908" spans="1:26" ht="15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</row>
    <row r="909" spans="1:26" ht="15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  <c r="Z909" s="97"/>
    </row>
    <row r="910" spans="1:26" ht="15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  <c r="Z910" s="97"/>
    </row>
    <row r="911" spans="1:26" ht="15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</row>
    <row r="912" spans="1:26" ht="15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  <c r="Z912" s="97"/>
    </row>
    <row r="913" spans="1:26" ht="15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  <c r="Z913" s="97"/>
    </row>
    <row r="914" spans="1:26" ht="15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  <c r="Z914" s="97"/>
    </row>
    <row r="915" spans="1:26" ht="15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</row>
    <row r="916" spans="1:26" ht="15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  <c r="Z916" s="97"/>
    </row>
    <row r="917" spans="1:26" ht="15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</row>
    <row r="918" spans="1:26" ht="15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  <c r="Z918" s="97"/>
    </row>
    <row r="919" spans="1:26" ht="15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</row>
    <row r="920" spans="1:26" ht="15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</row>
    <row r="921" spans="1:26" ht="15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  <c r="Z921" s="97"/>
    </row>
    <row r="922" spans="1:26" ht="15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</row>
    <row r="923" spans="1:26" ht="15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  <c r="Z923" s="97"/>
    </row>
    <row r="924" spans="1:26" ht="15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  <c r="Z924" s="97"/>
    </row>
    <row r="925" spans="1:26" ht="15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</row>
    <row r="926" spans="1:26" ht="15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</row>
    <row r="927" spans="1:26" ht="15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  <c r="Z927" s="97"/>
    </row>
    <row r="928" spans="1:26" ht="15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</row>
    <row r="929" spans="1:26" ht="15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</row>
    <row r="930" spans="1:26" ht="15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  <c r="Z930" s="97"/>
    </row>
    <row r="931" spans="1:26" ht="15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  <c r="Z931" s="97"/>
    </row>
    <row r="932" spans="1:26" ht="15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</row>
    <row r="933" spans="1:26" ht="15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  <c r="Z933" s="97"/>
    </row>
    <row r="934" spans="1:26" ht="15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</row>
    <row r="935" spans="1:26" ht="15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</row>
    <row r="936" spans="1:26" ht="15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</row>
    <row r="937" spans="1:26" ht="15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</row>
    <row r="938" spans="1:26" ht="15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  <c r="Z938" s="97"/>
    </row>
    <row r="939" spans="1:26" ht="15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</row>
    <row r="940" spans="1:26" ht="15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  <c r="Z940" s="97"/>
    </row>
    <row r="941" spans="1:26" ht="15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  <c r="Z941" s="97"/>
    </row>
    <row r="942" spans="1:26" ht="15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</row>
    <row r="943" spans="1:26" ht="15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  <c r="Z943" s="97"/>
    </row>
    <row r="944" spans="1:26" ht="15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  <c r="Z944" s="97"/>
    </row>
    <row r="945" spans="1:26" ht="15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  <c r="Z945" s="97"/>
    </row>
    <row r="946" spans="1:26" ht="15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</row>
    <row r="947" spans="1:26" ht="15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</row>
    <row r="948" spans="1:26" ht="15.75" customHeight="1">
      <c r="A948" s="97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  <c r="Y948" s="97"/>
      <c r="Z948" s="97"/>
    </row>
    <row r="949" spans="1:26" ht="15.75" customHeight="1">
      <c r="A949" s="97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  <c r="Z949" s="97"/>
    </row>
    <row r="950" spans="1:26" ht="15.75" customHeight="1">
      <c r="A950" s="97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  <c r="Y950" s="97"/>
      <c r="Z950" s="97"/>
    </row>
    <row r="951" spans="1:26" ht="15.75" customHeight="1">
      <c r="A951" s="97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  <c r="Y951" s="97"/>
      <c r="Z951" s="97"/>
    </row>
    <row r="952" spans="1:26" ht="15.75" customHeight="1">
      <c r="A952" s="97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  <c r="Z952" s="97"/>
    </row>
    <row r="953" spans="1:26" ht="15.75" customHeight="1">
      <c r="A953" s="97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  <c r="Y953" s="97"/>
      <c r="Z953" s="97"/>
    </row>
    <row r="954" spans="1:26" ht="15.75" customHeight="1">
      <c r="A954" s="97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  <c r="Y954" s="97"/>
      <c r="Z954" s="97"/>
    </row>
    <row r="955" spans="1:26" ht="15.75" customHeight="1">
      <c r="A955" s="97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  <c r="Z955" s="97"/>
    </row>
    <row r="956" spans="1:26" ht="15.75" customHeight="1">
      <c r="A956" s="97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  <c r="Z956" s="97"/>
    </row>
    <row r="957" spans="1:26" ht="15.75" customHeight="1">
      <c r="A957" s="97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  <c r="Y957" s="97"/>
      <c r="Z957" s="97"/>
    </row>
    <row r="958" spans="1:26" ht="15.75" customHeight="1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</row>
    <row r="959" spans="1:26" ht="15.75" customHeight="1">
      <c r="A959" s="97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  <c r="Y959" s="97"/>
      <c r="Z959" s="97"/>
    </row>
    <row r="960" spans="1:26" ht="15.75" customHeight="1">
      <c r="A960" s="97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  <c r="Y960" s="97"/>
      <c r="Z960" s="97"/>
    </row>
    <row r="961" spans="1:26" ht="15.75" customHeight="1">
      <c r="A961" s="97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  <c r="Z961" s="97"/>
    </row>
    <row r="962" spans="1:26" ht="15.75" customHeight="1">
      <c r="A962" s="97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  <c r="Z962" s="97"/>
    </row>
    <row r="963" spans="1:26" ht="15.75" customHeight="1">
      <c r="A963" s="97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  <c r="Y963" s="97"/>
      <c r="Z963" s="97"/>
    </row>
    <row r="964" spans="1:26" ht="15.75" customHeight="1">
      <c r="A964" s="97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  <c r="Z964" s="97"/>
    </row>
    <row r="965" spans="1:26" ht="15.75" customHeight="1">
      <c r="A965" s="97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  <c r="Z965" s="97"/>
    </row>
    <row r="966" spans="1:26" ht="15.75" customHeight="1">
      <c r="A966" s="97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  <c r="Y966" s="97"/>
      <c r="Z966" s="97"/>
    </row>
    <row r="967" spans="1:26" ht="15.75" customHeight="1">
      <c r="A967" s="97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  <c r="Z967" s="97"/>
    </row>
    <row r="968" spans="1:26" ht="15.75" customHeight="1">
      <c r="A968" s="97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  <c r="Y968" s="97"/>
      <c r="Z968" s="97"/>
    </row>
    <row r="969" spans="1:26" ht="15.75" customHeight="1">
      <c r="A969" s="97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  <c r="Y969" s="97"/>
      <c r="Z969" s="97"/>
    </row>
    <row r="970" spans="1:26" ht="15.75" customHeight="1">
      <c r="A970" s="97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  <c r="Y970" s="97"/>
      <c r="Z970" s="97"/>
    </row>
    <row r="971" spans="1:26" ht="15.75" customHeight="1">
      <c r="A971" s="97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  <c r="Z971" s="97"/>
    </row>
    <row r="972" spans="1:26" ht="15.75" customHeight="1">
      <c r="A972" s="97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  <c r="Y972" s="97"/>
      <c r="Z972" s="97"/>
    </row>
    <row r="973" spans="1:26" ht="15.75" customHeight="1">
      <c r="A973" s="97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  <c r="Z973" s="97"/>
    </row>
    <row r="974" spans="1:26" ht="15.75" customHeight="1">
      <c r="A974" s="97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</row>
    <row r="975" spans="1:26" ht="15.75" customHeight="1">
      <c r="A975" s="97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  <c r="Y975" s="97"/>
      <c r="Z975" s="97"/>
    </row>
    <row r="976" spans="1:26" ht="15.75" customHeight="1">
      <c r="A976" s="97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  <c r="Z976" s="97"/>
    </row>
    <row r="977" spans="1:26" ht="15.75" customHeight="1">
      <c r="A977" s="97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  <c r="Y977" s="97"/>
      <c r="Z977" s="97"/>
    </row>
    <row r="978" spans="1:26" ht="15.75" customHeight="1">
      <c r="A978" s="97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  <c r="Z978" s="97"/>
    </row>
    <row r="979" spans="1:26" ht="15.75" customHeight="1">
      <c r="A979" s="97"/>
      <c r="B979" s="97"/>
      <c r="C979" s="97"/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  <c r="Y979" s="97"/>
      <c r="Z979" s="97"/>
    </row>
    <row r="980" spans="1:26" ht="15.75" customHeight="1">
      <c r="A980" s="97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  <c r="Y980" s="97"/>
      <c r="Z980" s="97"/>
    </row>
    <row r="981" spans="1:26" ht="15.75" customHeight="1">
      <c r="A981" s="97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  <c r="Z981" s="97"/>
    </row>
    <row r="982" spans="1:26" ht="15.75" customHeight="1">
      <c r="A982" s="97"/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  <c r="Z982" s="97"/>
    </row>
    <row r="983" spans="1:26" ht="15.75" customHeight="1">
      <c r="A983" s="97"/>
      <c r="B983" s="97"/>
      <c r="C983" s="97"/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  <c r="Y983" s="97"/>
      <c r="Z983" s="97"/>
    </row>
    <row r="984" spans="1:26" ht="15.75" customHeight="1">
      <c r="A984" s="97"/>
      <c r="B984" s="97"/>
      <c r="C984" s="97"/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  <c r="Y984" s="97"/>
      <c r="Z984" s="97"/>
    </row>
    <row r="985" spans="1:26" ht="15.75" customHeight="1">
      <c r="A985" s="97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  <c r="Y985" s="97"/>
      <c r="Z985" s="97"/>
    </row>
    <row r="986" spans="1:26" ht="15.75" customHeight="1">
      <c r="A986" s="97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  <c r="Y986" s="97"/>
      <c r="Z986" s="97"/>
    </row>
    <row r="987" spans="1:26" ht="15.75" customHeight="1">
      <c r="A987" s="97"/>
      <c r="B987" s="97"/>
      <c r="C987" s="97"/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  <c r="Y987" s="97"/>
      <c r="Z987" s="97"/>
    </row>
    <row r="988" spans="1:26" ht="15.75" customHeight="1">
      <c r="A988" s="97"/>
      <c r="B988" s="97"/>
      <c r="C988" s="97"/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  <c r="Y988" s="97"/>
      <c r="Z988" s="97"/>
    </row>
    <row r="989" spans="1:26" ht="15.75" customHeight="1">
      <c r="A989" s="97"/>
      <c r="B989" s="97"/>
      <c r="C989" s="97"/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  <c r="Y989" s="97"/>
      <c r="Z989" s="97"/>
    </row>
    <row r="990" spans="1:26" ht="15.75" customHeight="1">
      <c r="A990" s="97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  <c r="Y990" s="97"/>
      <c r="Z990" s="97"/>
    </row>
    <row r="991" spans="1:26" ht="15.75" customHeight="1">
      <c r="A991" s="97"/>
      <c r="B991" s="97"/>
      <c r="C991" s="97"/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  <c r="Y991" s="97"/>
      <c r="Z991" s="97"/>
    </row>
    <row r="992" spans="1:26" ht="15.75" customHeight="1">
      <c r="A992" s="97"/>
      <c r="B992" s="97"/>
      <c r="C992" s="97"/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  <c r="Y992" s="97"/>
      <c r="Z992" s="97"/>
    </row>
    <row r="993" spans="1:26" ht="15.75" customHeight="1">
      <c r="A993" s="97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  <c r="Y993" s="97"/>
      <c r="Z993" s="97"/>
    </row>
    <row r="994" spans="1:26" ht="15.75" customHeight="1">
      <c r="A994" s="97"/>
      <c r="B994" s="97"/>
      <c r="C994" s="97"/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  <c r="Y994" s="97"/>
      <c r="Z994" s="97"/>
    </row>
    <row r="995" spans="1:26" ht="15.75" customHeight="1">
      <c r="A995" s="97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  <c r="Y995" s="97"/>
      <c r="Z995" s="97"/>
    </row>
    <row r="996" spans="1:26" ht="15.75" customHeight="1">
      <c r="A996" s="97"/>
      <c r="B996" s="97"/>
      <c r="C996" s="97"/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  <c r="Y996" s="97"/>
      <c r="Z996" s="97"/>
    </row>
    <row r="997" spans="1:26" ht="15.75" customHeight="1">
      <c r="A997" s="97"/>
      <c r="B997" s="97"/>
      <c r="C997" s="97"/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  <c r="Y997" s="97"/>
      <c r="Z997" s="97"/>
    </row>
    <row r="998" spans="1:26" ht="15.75" customHeight="1">
      <c r="A998" s="97"/>
      <c r="B998" s="97"/>
      <c r="C998" s="97"/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  <c r="Y998" s="97"/>
      <c r="Z998" s="97"/>
    </row>
    <row r="999" spans="1:26" ht="15.75" customHeight="1">
      <c r="A999" s="97"/>
      <c r="B999" s="97"/>
      <c r="C999" s="97"/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  <c r="Y999" s="97"/>
      <c r="Z999" s="97"/>
    </row>
    <row r="1000" spans="1:26" ht="15.75" customHeight="1">
      <c r="A1000" s="97"/>
      <c r="B1000" s="97"/>
      <c r="C1000" s="97"/>
      <c r="D1000" s="97"/>
      <c r="E1000" s="97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  <c r="Y1000" s="97"/>
      <c r="Z1000" s="97"/>
    </row>
  </sheetData>
  <mergeCells count="5">
    <mergeCell ref="B2:E6"/>
    <mergeCell ref="C16:E16"/>
    <mergeCell ref="B31:E31"/>
    <mergeCell ref="B32:E32"/>
    <mergeCell ref="B33:E33"/>
  </mergeCells>
  <printOptions horizontalCentered="1"/>
  <pageMargins left="0.7" right="0.7" top="0.75" bottom="0.75" header="0.511811023622047" footer="0.511811023622047"/>
  <pageSetup paperSize="9" fitToHeight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9"/>
  <sheetViews>
    <sheetView topLeftCell="E12" zoomScaleNormal="100" workbookViewId="0">
      <selection activeCell="E18" sqref="E18"/>
    </sheetView>
  </sheetViews>
  <sheetFormatPr defaultColWidth="10.5" defaultRowHeight="11.4"/>
  <cols>
    <col min="1" max="1" width="5.5" style="146" customWidth="1"/>
    <col min="2" max="2" width="23.19921875" style="146" customWidth="1"/>
    <col min="3" max="3" width="9.59765625" style="147" customWidth="1"/>
    <col min="4" max="16" width="10.5" style="147"/>
    <col min="17" max="16384" width="10.5" style="146"/>
  </cols>
  <sheetData>
    <row r="1" spans="1:17 16335:16384" s="21" customFormat="1" ht="78.900000000000006" customHeight="1">
      <c r="A1" s="148"/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XDG1" s="20"/>
      <c r="XDH1" s="20"/>
      <c r="XDI1" s="20"/>
      <c r="XDJ1" s="20"/>
      <c r="XDK1" s="20"/>
      <c r="XDL1" s="20"/>
      <c r="XDM1" s="20"/>
      <c r="XDN1" s="20"/>
      <c r="XDO1" s="20"/>
      <c r="XDP1" s="20"/>
      <c r="XDQ1" s="20"/>
      <c r="XDR1" s="20"/>
      <c r="XDS1" s="20"/>
      <c r="XDT1" s="20"/>
      <c r="XDU1" s="20"/>
      <c r="XDV1" s="20"/>
      <c r="XDW1" s="20"/>
      <c r="XDX1" s="20"/>
      <c r="XDY1" s="20"/>
      <c r="XDZ1" s="20"/>
      <c r="XEA1" s="20"/>
      <c r="XEB1" s="20"/>
      <c r="XEC1" s="20"/>
      <c r="XED1" s="20"/>
      <c r="XEE1" s="20"/>
      <c r="XEF1" s="20"/>
      <c r="XEG1" s="20"/>
      <c r="XEH1" s="20"/>
      <c r="XEI1" s="20"/>
      <c r="XEJ1" s="20"/>
      <c r="XEK1" s="20"/>
      <c r="XEL1" s="20"/>
      <c r="XEM1" s="20"/>
      <c r="XEN1" s="20"/>
      <c r="XEO1" s="20"/>
      <c r="XEP1" s="20"/>
      <c r="XEQ1" s="20"/>
      <c r="XER1" s="20"/>
      <c r="XES1" s="20"/>
      <c r="XET1" s="20"/>
      <c r="XEU1" s="20"/>
      <c r="XEV1" s="20"/>
      <c r="XEW1" s="20"/>
      <c r="XEX1" s="20"/>
      <c r="XEY1" s="20"/>
      <c r="XEZ1" s="20"/>
      <c r="XFA1" s="20"/>
      <c r="XFB1" s="20"/>
      <c r="XFC1" s="20"/>
      <c r="XFD1" s="20"/>
    </row>
    <row r="2" spans="1:17 16335:16384" s="21" customFormat="1" ht="15.6">
      <c r="A2" s="3" t="s">
        <v>1213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XDG2" s="34"/>
      <c r="XDH2" s="34"/>
      <c r="XDI2" s="34"/>
      <c r="XDJ2" s="34"/>
      <c r="XDK2" s="34"/>
      <c r="XDL2" s="34"/>
      <c r="XDM2" s="34"/>
      <c r="XDN2" s="34"/>
      <c r="XDO2" s="34"/>
      <c r="XDP2" s="34"/>
      <c r="XDQ2" s="34"/>
      <c r="XDR2" s="34"/>
      <c r="XDS2" s="34"/>
      <c r="XDT2" s="34"/>
      <c r="XDU2" s="34"/>
      <c r="XDV2" s="34"/>
      <c r="XDW2" s="34"/>
      <c r="XDX2" s="34"/>
      <c r="XDY2" s="34"/>
      <c r="XDZ2" s="34"/>
      <c r="XEA2" s="34"/>
      <c r="XEB2" s="34"/>
      <c r="XEC2" s="34"/>
      <c r="XED2" s="34"/>
      <c r="XEE2" s="34"/>
      <c r="XEF2" s="34"/>
      <c r="XEG2" s="34"/>
      <c r="XEH2" s="34"/>
      <c r="XEI2" s="34"/>
      <c r="XEJ2" s="34"/>
      <c r="XEK2" s="34"/>
      <c r="XEL2" s="34"/>
      <c r="XEM2" s="34"/>
      <c r="XEN2" s="34"/>
      <c r="XEO2" s="34"/>
      <c r="XEP2" s="34"/>
      <c r="XEQ2" s="34"/>
      <c r="XER2" s="34"/>
      <c r="XES2" s="34"/>
      <c r="XET2" s="34"/>
      <c r="XEU2" s="34"/>
      <c r="XEV2" s="34"/>
      <c r="XEW2" s="34"/>
      <c r="XEX2" s="34"/>
      <c r="XEY2" s="34"/>
      <c r="XEZ2" s="34"/>
      <c r="XFA2" s="34"/>
      <c r="XFB2" s="34"/>
      <c r="XFC2" s="34"/>
      <c r="XFD2" s="34"/>
    </row>
    <row r="3" spans="1:17 16335:16384" s="21" customFormat="1" ht="13.8">
      <c r="A3" s="149" t="s">
        <v>3</v>
      </c>
      <c r="B3" s="11" t="s">
        <v>4</v>
      </c>
      <c r="C3" s="11"/>
      <c r="D3" s="11"/>
      <c r="E3" s="11"/>
      <c r="F3" s="11"/>
      <c r="G3" s="11"/>
      <c r="H3" s="11"/>
      <c r="I3" s="11"/>
      <c r="J3" s="150"/>
      <c r="K3" s="151"/>
      <c r="L3" s="151"/>
      <c r="M3" s="151"/>
      <c r="N3" s="151"/>
      <c r="O3" s="151"/>
      <c r="P3" s="152"/>
      <c r="Q3" s="30"/>
      <c r="XDG3" s="34"/>
      <c r="XDH3" s="34"/>
      <c r="XDI3" s="34"/>
      <c r="XDJ3" s="34"/>
      <c r="XDK3" s="34"/>
      <c r="XDL3" s="34"/>
      <c r="XDM3" s="34"/>
      <c r="XDN3" s="34"/>
      <c r="XDO3" s="34"/>
      <c r="XDP3" s="34"/>
      <c r="XDQ3" s="34"/>
      <c r="XDR3" s="34"/>
      <c r="XDS3" s="34"/>
      <c r="XDT3" s="34"/>
      <c r="XDU3" s="34"/>
      <c r="XDV3" s="34"/>
      <c r="XDW3" s="34"/>
      <c r="XDX3" s="34"/>
      <c r="XDY3" s="34"/>
      <c r="XDZ3" s="34"/>
      <c r="XEA3" s="34"/>
      <c r="XEB3" s="34"/>
      <c r="XEC3" s="34"/>
      <c r="XED3" s="34"/>
      <c r="XEE3" s="34"/>
      <c r="XEF3" s="34"/>
      <c r="XEG3" s="34"/>
      <c r="XEH3" s="34"/>
      <c r="XEI3" s="34"/>
      <c r="XEJ3" s="34"/>
      <c r="XEK3" s="34"/>
      <c r="XEL3" s="34"/>
      <c r="XEM3" s="34"/>
      <c r="XEN3" s="34"/>
      <c r="XEO3" s="34"/>
      <c r="XEP3" s="34"/>
      <c r="XEQ3" s="34"/>
      <c r="XER3" s="34"/>
      <c r="XES3" s="34"/>
      <c r="XET3" s="34"/>
      <c r="XEU3" s="34"/>
      <c r="XEV3" s="34"/>
      <c r="XEW3" s="34"/>
      <c r="XEX3" s="34"/>
      <c r="XEY3" s="34"/>
      <c r="XEZ3" s="34"/>
      <c r="XFA3" s="34"/>
      <c r="XFB3" s="34"/>
      <c r="XFC3" s="34"/>
      <c r="XFD3" s="34"/>
    </row>
    <row r="4" spans="1:17 16335:16384" s="153" customFormat="1" ht="13.8">
      <c r="A4" s="36" t="s">
        <v>7</v>
      </c>
      <c r="B4" s="36"/>
      <c r="C4" s="24"/>
      <c r="D4" s="26"/>
      <c r="E4" s="26"/>
      <c r="F4" s="26"/>
      <c r="G4" s="26"/>
      <c r="H4" s="27"/>
      <c r="I4" s="27"/>
      <c r="J4" s="27"/>
      <c r="K4" s="151"/>
      <c r="L4" s="151"/>
      <c r="M4" s="151"/>
      <c r="N4" s="151"/>
      <c r="O4" s="151"/>
      <c r="P4" s="152"/>
      <c r="XDG4" s="34"/>
      <c r="XDH4" s="34"/>
      <c r="XDI4" s="34"/>
      <c r="XDJ4" s="34"/>
      <c r="XDK4" s="34"/>
      <c r="XDL4" s="34"/>
      <c r="XDM4" s="34"/>
      <c r="XDN4" s="34"/>
      <c r="XDO4" s="34"/>
      <c r="XDP4" s="34"/>
      <c r="XDQ4" s="34"/>
      <c r="XDR4" s="34"/>
      <c r="XDS4" s="34"/>
      <c r="XDT4" s="34"/>
      <c r="XDU4" s="34"/>
      <c r="XDV4" s="34"/>
      <c r="XDW4" s="34"/>
      <c r="XDX4" s="34"/>
      <c r="XDY4" s="34"/>
      <c r="XDZ4" s="34"/>
      <c r="XEA4" s="34"/>
      <c r="XEB4" s="34"/>
      <c r="XEC4" s="34"/>
      <c r="XED4" s="34"/>
      <c r="XEE4" s="34"/>
      <c r="XEF4" s="34"/>
      <c r="XEG4" s="34"/>
      <c r="XEH4" s="34"/>
      <c r="XEI4" s="34"/>
      <c r="XEJ4" s="34"/>
      <c r="XEK4" s="34"/>
      <c r="XEL4" s="34"/>
      <c r="XEM4" s="34"/>
      <c r="XEN4" s="34"/>
      <c r="XEO4" s="34"/>
      <c r="XEP4" s="34"/>
      <c r="XEQ4" s="34"/>
      <c r="XER4" s="34"/>
      <c r="XES4" s="34"/>
      <c r="XET4" s="34"/>
      <c r="XEU4" s="34"/>
      <c r="XEV4" s="34"/>
      <c r="XEW4" s="34"/>
      <c r="XEX4" s="34"/>
      <c r="XEY4" s="34"/>
      <c r="XEZ4" s="34"/>
      <c r="XFA4" s="34"/>
      <c r="XFB4" s="34"/>
      <c r="XFC4" s="34"/>
      <c r="XFD4" s="34"/>
    </row>
    <row r="5" spans="1:17 16335:16384" s="155" customFormat="1" ht="13.8">
      <c r="A5" s="154" t="s">
        <v>10</v>
      </c>
      <c r="B5" s="154" t="s">
        <v>13</v>
      </c>
      <c r="C5" s="154" t="s">
        <v>1214</v>
      </c>
      <c r="D5" s="154" t="s">
        <v>1215</v>
      </c>
      <c r="E5" s="154" t="s">
        <v>1216</v>
      </c>
      <c r="F5" s="154" t="s">
        <v>1217</v>
      </c>
      <c r="G5" s="154" t="s">
        <v>1218</v>
      </c>
      <c r="H5" s="154" t="s">
        <v>1219</v>
      </c>
      <c r="I5" s="154" t="s">
        <v>1220</v>
      </c>
      <c r="J5" s="154" t="s">
        <v>1221</v>
      </c>
      <c r="K5" s="154" t="s">
        <v>1222</v>
      </c>
      <c r="L5" s="154" t="s">
        <v>1223</v>
      </c>
      <c r="M5" s="154" t="s">
        <v>1224</v>
      </c>
      <c r="N5" s="154" t="s">
        <v>1225</v>
      </c>
      <c r="O5" s="154" t="s">
        <v>1226</v>
      </c>
      <c r="P5" s="154" t="s">
        <v>1227</v>
      </c>
      <c r="XDG5" s="34"/>
      <c r="XDH5" s="34"/>
      <c r="XDI5" s="34"/>
      <c r="XDJ5" s="34"/>
      <c r="XDK5" s="34"/>
      <c r="XDL5" s="34"/>
      <c r="XDM5" s="34"/>
      <c r="XDN5" s="34"/>
      <c r="XDO5" s="34"/>
      <c r="XDP5" s="34"/>
      <c r="XDQ5" s="34"/>
      <c r="XDR5" s="34"/>
      <c r="XDS5" s="34"/>
      <c r="XDT5" s="34"/>
      <c r="XDU5" s="34"/>
      <c r="XDV5" s="34"/>
      <c r="XDW5" s="34"/>
      <c r="XDX5" s="34"/>
      <c r="XDY5" s="34"/>
      <c r="XDZ5" s="34"/>
      <c r="XEA5" s="34"/>
      <c r="XEB5" s="34"/>
      <c r="XEC5" s="34"/>
      <c r="XED5" s="34"/>
      <c r="XEE5" s="34"/>
      <c r="XEF5" s="34"/>
      <c r="XEG5" s="34"/>
      <c r="XEH5" s="34"/>
      <c r="XEI5" s="34"/>
      <c r="XEJ5" s="34"/>
      <c r="XEK5" s="34"/>
      <c r="XEL5" s="34"/>
      <c r="XEM5" s="34"/>
      <c r="XEN5" s="34"/>
      <c r="XEO5" s="34"/>
      <c r="XEP5" s="34"/>
      <c r="XEQ5" s="34"/>
      <c r="XER5" s="34"/>
      <c r="XES5" s="34"/>
      <c r="XET5" s="34"/>
      <c r="XEU5" s="34"/>
      <c r="XEV5" s="34"/>
      <c r="XEW5" s="34"/>
      <c r="XEX5" s="34"/>
      <c r="XEY5" s="34"/>
      <c r="XEZ5" s="34"/>
      <c r="XFA5" s="34"/>
      <c r="XFB5" s="34"/>
      <c r="XFC5" s="34"/>
      <c r="XFD5" s="34"/>
    </row>
    <row r="6" spans="1:17 16335:16384" ht="13.8">
      <c r="A6" s="2">
        <v>1</v>
      </c>
      <c r="B6" s="1" t="str">
        <f>'ORC. A LICITAR'!D12</f>
        <v>SERVIÇOS PRELIMINARES E INDIRETOS</v>
      </c>
      <c r="C6" s="156">
        <f>'ORC. A LICITAR'!J12</f>
        <v>1.6266761366981415E-2</v>
      </c>
      <c r="D6" s="157">
        <f>D7/C7</f>
        <v>0.27766504397178371</v>
      </c>
      <c r="E6" s="158">
        <f>E7/C7</f>
        <v>6.5666814184383304E-2</v>
      </c>
      <c r="F6" s="158">
        <f t="shared" ref="F6:O6" si="0">E6</f>
        <v>6.5666814184383304E-2</v>
      </c>
      <c r="G6" s="158">
        <f t="shared" si="0"/>
        <v>6.5666814184383304E-2</v>
      </c>
      <c r="H6" s="158">
        <f t="shared" si="0"/>
        <v>6.5666814184383304E-2</v>
      </c>
      <c r="I6" s="158">
        <f t="shared" si="0"/>
        <v>6.5666814184383304E-2</v>
      </c>
      <c r="J6" s="158">
        <f t="shared" si="0"/>
        <v>6.5666814184383304E-2</v>
      </c>
      <c r="K6" s="158">
        <f t="shared" si="0"/>
        <v>6.5666814184383304E-2</v>
      </c>
      <c r="L6" s="158">
        <f t="shared" si="0"/>
        <v>6.5666814184383304E-2</v>
      </c>
      <c r="M6" s="158">
        <f t="shared" si="0"/>
        <v>6.5666814184383304E-2</v>
      </c>
      <c r="N6" s="158">
        <f t="shared" si="0"/>
        <v>6.5666814184383304E-2</v>
      </c>
      <c r="O6" s="158">
        <f t="shared" si="0"/>
        <v>6.5666814184383304E-2</v>
      </c>
      <c r="P6" s="159">
        <f t="shared" ref="P6:P49" si="1">SUM(D6:O6)</f>
        <v>0.99999999999999978</v>
      </c>
      <c r="XDG6" s="20"/>
      <c r="XDH6" s="20"/>
      <c r="XDI6" s="20"/>
      <c r="XDJ6" s="20"/>
      <c r="XDK6" s="20"/>
      <c r="XDL6" s="20"/>
      <c r="XDM6" s="20"/>
      <c r="XDN6" s="20"/>
      <c r="XDO6" s="20"/>
      <c r="XDP6" s="20"/>
      <c r="XDQ6" s="20"/>
      <c r="XDR6" s="20"/>
      <c r="XDS6" s="20"/>
      <c r="XDT6" s="20"/>
      <c r="XDU6" s="20"/>
      <c r="XDV6" s="20"/>
      <c r="XDW6" s="20"/>
      <c r="XDX6" s="20"/>
      <c r="XDY6" s="20"/>
      <c r="XDZ6" s="20"/>
      <c r="XEA6" s="20"/>
      <c r="XEB6" s="20"/>
      <c r="XEC6" s="20"/>
      <c r="XED6" s="20"/>
      <c r="XEE6" s="20"/>
      <c r="XEF6" s="20"/>
      <c r="XEG6" s="20"/>
      <c r="XEH6" s="20"/>
      <c r="XEI6" s="20"/>
      <c r="XEJ6" s="20"/>
      <c r="XEK6" s="20"/>
      <c r="XEL6" s="20"/>
      <c r="XEM6" s="20"/>
      <c r="XEN6" s="20"/>
      <c r="XEO6" s="20"/>
      <c r="XEP6" s="20"/>
      <c r="XEQ6" s="20"/>
      <c r="XER6" s="20"/>
      <c r="XES6" s="20"/>
      <c r="XET6" s="20"/>
      <c r="XEU6" s="20"/>
      <c r="XEV6" s="20"/>
      <c r="XEW6" s="20"/>
      <c r="XEX6" s="20"/>
      <c r="XEY6" s="20"/>
      <c r="XEZ6" s="20"/>
      <c r="XFA6" s="20"/>
      <c r="XFB6" s="20"/>
      <c r="XFC6" s="20"/>
      <c r="XFD6" s="20"/>
    </row>
    <row r="7" spans="1:17 16335:16384" ht="13.8">
      <c r="A7" s="2"/>
      <c r="B7" s="1"/>
      <c r="C7" s="160">
        <f>'ORC. A LICITAR'!I12</f>
        <v>32741.829999999998</v>
      </c>
      <c r="D7" s="161">
        <f>('ORC. A LICITAR'!I16+'ORC. A LICITAR'!I15+'ORC. A LICITAR'!I14)+('ORC. A LICITAR'!I18/12)</f>
        <v>9091.2616666666672</v>
      </c>
      <c r="E7" s="162">
        <f>'ORC. A LICITAR'!I18/12</f>
        <v>2150.0516666666667</v>
      </c>
      <c r="F7" s="162">
        <f t="shared" ref="F7:O7" si="2">E7</f>
        <v>2150.0516666666667</v>
      </c>
      <c r="G7" s="162">
        <f t="shared" si="2"/>
        <v>2150.0516666666667</v>
      </c>
      <c r="H7" s="162">
        <f t="shared" si="2"/>
        <v>2150.0516666666667</v>
      </c>
      <c r="I7" s="162">
        <f t="shared" si="2"/>
        <v>2150.0516666666667</v>
      </c>
      <c r="J7" s="162">
        <f t="shared" si="2"/>
        <v>2150.0516666666667</v>
      </c>
      <c r="K7" s="162">
        <f t="shared" si="2"/>
        <v>2150.0516666666667</v>
      </c>
      <c r="L7" s="162">
        <f t="shared" si="2"/>
        <v>2150.0516666666667</v>
      </c>
      <c r="M7" s="162">
        <f t="shared" si="2"/>
        <v>2150.0516666666667</v>
      </c>
      <c r="N7" s="162">
        <f t="shared" si="2"/>
        <v>2150.0516666666667</v>
      </c>
      <c r="O7" s="162">
        <f t="shared" si="2"/>
        <v>2150.0516666666667</v>
      </c>
      <c r="P7" s="161">
        <f t="shared" si="1"/>
        <v>32741.829999999998</v>
      </c>
      <c r="XDG7" s="34"/>
      <c r="XDH7" s="34"/>
      <c r="XDI7" s="34"/>
      <c r="XDJ7" s="34"/>
      <c r="XDK7" s="34"/>
      <c r="XDL7" s="34"/>
      <c r="XDM7" s="34"/>
      <c r="XDN7" s="34"/>
      <c r="XDO7" s="34"/>
      <c r="XDP7" s="34"/>
      <c r="XDQ7" s="34"/>
      <c r="XDR7" s="34"/>
      <c r="XDS7" s="34"/>
      <c r="XDT7" s="34"/>
      <c r="XDU7" s="34"/>
      <c r="XDV7" s="34"/>
      <c r="XDW7" s="34"/>
      <c r="XDX7" s="34"/>
      <c r="XDY7" s="34"/>
      <c r="XDZ7" s="34"/>
      <c r="XEA7" s="34"/>
      <c r="XEB7" s="34"/>
      <c r="XEC7" s="34"/>
      <c r="XED7" s="34"/>
      <c r="XEE7" s="34"/>
      <c r="XEF7" s="34"/>
      <c r="XEG7" s="34"/>
      <c r="XEH7" s="34"/>
      <c r="XEI7" s="34"/>
      <c r="XEJ7" s="34"/>
      <c r="XEK7" s="34"/>
      <c r="XEL7" s="34"/>
      <c r="XEM7" s="34"/>
      <c r="XEN7" s="34"/>
      <c r="XEO7" s="34"/>
      <c r="XEP7" s="34"/>
      <c r="XEQ7" s="34"/>
      <c r="XER7" s="34"/>
      <c r="XES7" s="34"/>
      <c r="XET7" s="34"/>
      <c r="XEU7" s="34"/>
      <c r="XEV7" s="34"/>
      <c r="XEW7" s="34"/>
      <c r="XEX7" s="34"/>
      <c r="XEY7" s="34"/>
      <c r="XEZ7" s="34"/>
      <c r="XFA7" s="34"/>
      <c r="XFB7" s="34"/>
      <c r="XFC7" s="34"/>
      <c r="XFD7" s="34"/>
    </row>
    <row r="8" spans="1:17 16335:16384" s="167" customFormat="1" ht="13.8">
      <c r="A8" s="460">
        <v>2</v>
      </c>
      <c r="B8" s="461" t="str">
        <f>'ORC. A LICITAR'!D19</f>
        <v>FUNDAÇÃO</v>
      </c>
      <c r="C8" s="163">
        <f>'ORC. A LICITAR'!J19</f>
        <v>0.10836816986358887</v>
      </c>
      <c r="D8" s="164">
        <v>0.9</v>
      </c>
      <c r="E8" s="164">
        <v>0.1</v>
      </c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6">
        <f t="shared" si="1"/>
        <v>1</v>
      </c>
      <c r="XDG8" s="20"/>
      <c r="XDH8" s="20"/>
      <c r="XDI8" s="20"/>
      <c r="XDJ8" s="20"/>
      <c r="XDK8" s="20"/>
      <c r="XDL8" s="20"/>
      <c r="XDM8" s="20"/>
      <c r="XDN8" s="20"/>
      <c r="XDO8" s="20"/>
      <c r="XDP8" s="20"/>
      <c r="XDQ8" s="20"/>
      <c r="XDR8" s="20"/>
      <c r="XDS8" s="20"/>
      <c r="XDT8" s="20"/>
      <c r="XDU8" s="20"/>
      <c r="XDV8" s="20"/>
      <c r="XDW8" s="20"/>
      <c r="XDX8" s="20"/>
      <c r="XDY8" s="20"/>
      <c r="XDZ8" s="20"/>
      <c r="XEA8" s="20"/>
      <c r="XEB8" s="20"/>
      <c r="XEC8" s="20"/>
      <c r="XED8" s="20"/>
      <c r="XEE8" s="20"/>
      <c r="XEF8" s="20"/>
      <c r="XEG8" s="20"/>
      <c r="XEH8" s="20"/>
      <c r="XEI8" s="20"/>
      <c r="XEJ8" s="20"/>
      <c r="XEK8" s="20"/>
      <c r="XEL8" s="20"/>
      <c r="XEM8" s="20"/>
      <c r="XEN8" s="20"/>
      <c r="XEO8" s="20"/>
      <c r="XEP8" s="20"/>
      <c r="XEQ8" s="20"/>
      <c r="XER8" s="20"/>
      <c r="XES8" s="20"/>
      <c r="XET8" s="20"/>
      <c r="XEU8" s="20"/>
      <c r="XEV8" s="20"/>
      <c r="XEW8" s="20"/>
      <c r="XEX8" s="20"/>
      <c r="XEY8" s="20"/>
      <c r="XEZ8" s="20"/>
      <c r="XFA8" s="20"/>
      <c r="XFB8" s="20"/>
      <c r="XFC8" s="20"/>
      <c r="XFD8" s="20"/>
    </row>
    <row r="9" spans="1:17 16335:16384" s="167" customFormat="1" ht="13.8">
      <c r="A9" s="460"/>
      <c r="B9" s="461"/>
      <c r="C9" s="168">
        <f>'ORC. A LICITAR'!I19</f>
        <v>218124.06999999998</v>
      </c>
      <c r="D9" s="169">
        <f>D8*C9</f>
        <v>196311.66299999997</v>
      </c>
      <c r="E9" s="169">
        <f>E8*C9</f>
        <v>21812.406999999999</v>
      </c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69">
        <f t="shared" si="1"/>
        <v>218124.06999999998</v>
      </c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0"/>
      <c r="XES9" s="20"/>
      <c r="XET9" s="20"/>
      <c r="XEU9" s="20"/>
      <c r="XEV9" s="20"/>
      <c r="XEW9" s="20"/>
      <c r="XEX9" s="20"/>
      <c r="XEY9" s="20"/>
      <c r="XEZ9" s="20"/>
      <c r="XFA9" s="20"/>
      <c r="XFB9" s="20"/>
      <c r="XFC9" s="20"/>
      <c r="XFD9" s="20"/>
    </row>
    <row r="10" spans="1:17 16335:16384" ht="13.8">
      <c r="A10" s="2">
        <v>3</v>
      </c>
      <c r="B10" s="1" t="str">
        <f>'ORC. A LICITAR'!D36</f>
        <v>ESTRUTURA</v>
      </c>
      <c r="C10" s="156">
        <f>'ORC. A LICITAR'!J36</f>
        <v>0.14394183204071803</v>
      </c>
      <c r="D10" s="157">
        <v>0.05</v>
      </c>
      <c r="E10" s="157">
        <v>0.1</v>
      </c>
      <c r="F10" s="158">
        <v>0.25</v>
      </c>
      <c r="G10" s="158">
        <v>0.25</v>
      </c>
      <c r="H10" s="158">
        <v>0.35</v>
      </c>
      <c r="I10" s="158"/>
      <c r="J10" s="158"/>
      <c r="K10" s="158"/>
      <c r="L10" s="158"/>
      <c r="M10" s="158"/>
      <c r="N10" s="158"/>
      <c r="O10" s="158"/>
      <c r="P10" s="159">
        <f t="shared" si="1"/>
        <v>1</v>
      </c>
      <c r="XDG10" s="34"/>
      <c r="XDH10" s="34"/>
      <c r="XDI10" s="34"/>
      <c r="XDJ10" s="34"/>
      <c r="XDK10" s="34"/>
      <c r="XDL10" s="34"/>
      <c r="XDM10" s="34"/>
      <c r="XDN10" s="34"/>
      <c r="XDO10" s="34"/>
      <c r="XDP10" s="34"/>
      <c r="XDQ10" s="34"/>
      <c r="XDR10" s="34"/>
      <c r="XDS10" s="34"/>
      <c r="XDT10" s="34"/>
      <c r="XDU10" s="34"/>
      <c r="XDV10" s="34"/>
      <c r="XDW10" s="34"/>
      <c r="XDX10" s="34"/>
      <c r="XDY10" s="34"/>
      <c r="XDZ10" s="34"/>
      <c r="XEA10" s="34"/>
      <c r="XEB10" s="34"/>
      <c r="XEC10" s="34"/>
      <c r="XED10" s="34"/>
      <c r="XEE10" s="34"/>
      <c r="XEF10" s="34"/>
      <c r="XEG10" s="34"/>
      <c r="XEH10" s="34"/>
      <c r="XEI10" s="34"/>
      <c r="XEJ10" s="34"/>
      <c r="XEK10" s="34"/>
      <c r="XEL10" s="34"/>
      <c r="XEM10" s="34"/>
      <c r="XEN10" s="34"/>
      <c r="XEO10" s="34"/>
      <c r="XEP10" s="34"/>
      <c r="XEQ10" s="34"/>
      <c r="XER10" s="34"/>
      <c r="XES10" s="34"/>
      <c r="XET10" s="34"/>
      <c r="XEU10" s="34"/>
      <c r="XEV10" s="34"/>
      <c r="XEW10" s="34"/>
      <c r="XEX10" s="34"/>
      <c r="XEY10" s="34"/>
      <c r="XEZ10" s="34"/>
      <c r="XFA10" s="34"/>
      <c r="XFB10" s="34"/>
      <c r="XFC10" s="34"/>
      <c r="XFD10" s="34"/>
    </row>
    <row r="11" spans="1:17 16335:16384" ht="13.8">
      <c r="A11" s="2"/>
      <c r="B11" s="1"/>
      <c r="C11" s="160">
        <f>'ORC. A LICITAR'!I36</f>
        <v>289726.94</v>
      </c>
      <c r="D11" s="161">
        <f>D10*C11</f>
        <v>14486.347000000002</v>
      </c>
      <c r="E11" s="161">
        <f>E10*C11</f>
        <v>28972.694000000003</v>
      </c>
      <c r="F11" s="162">
        <f>F10*C11</f>
        <v>72431.735000000001</v>
      </c>
      <c r="G11" s="162">
        <f>G10*C11</f>
        <v>72431.735000000001</v>
      </c>
      <c r="H11" s="162">
        <f>H10*C11</f>
        <v>101404.42899999999</v>
      </c>
      <c r="I11" s="162"/>
      <c r="J11" s="162"/>
      <c r="K11" s="162"/>
      <c r="L11" s="162"/>
      <c r="M11" s="162"/>
      <c r="N11" s="162"/>
      <c r="O11" s="162"/>
      <c r="P11" s="161">
        <f t="shared" si="1"/>
        <v>289726.94</v>
      </c>
      <c r="XDG11" s="34"/>
      <c r="XDH11" s="34"/>
      <c r="XDI11" s="34"/>
      <c r="XDJ11" s="34"/>
      <c r="XDK11" s="34"/>
      <c r="XDL11" s="34"/>
      <c r="XDM11" s="34"/>
      <c r="XDN11" s="34"/>
      <c r="XDO11" s="34"/>
      <c r="XDP11" s="34"/>
      <c r="XDQ11" s="34"/>
      <c r="XDR11" s="34"/>
      <c r="XDS11" s="34"/>
      <c r="XDT11" s="34"/>
      <c r="XDU11" s="34"/>
      <c r="XDV11" s="34"/>
      <c r="XDW11" s="34"/>
      <c r="XDX11" s="34"/>
      <c r="XDY11" s="34"/>
      <c r="XDZ11" s="34"/>
      <c r="XEA11" s="34"/>
      <c r="XEB11" s="34"/>
      <c r="XEC11" s="34"/>
      <c r="XED11" s="34"/>
      <c r="XEE11" s="34"/>
      <c r="XEF11" s="34"/>
      <c r="XEG11" s="34"/>
      <c r="XEH11" s="34"/>
      <c r="XEI11" s="34"/>
      <c r="XEJ11" s="34"/>
      <c r="XEK11" s="34"/>
      <c r="XEL11" s="34"/>
      <c r="XEM11" s="34"/>
      <c r="XEN11" s="34"/>
      <c r="XEO11" s="34"/>
      <c r="XEP11" s="34"/>
      <c r="XEQ11" s="34"/>
      <c r="XER11" s="34"/>
      <c r="XES11" s="34"/>
      <c r="XET11" s="34"/>
      <c r="XEU11" s="34"/>
      <c r="XEV11" s="34"/>
      <c r="XEW11" s="34"/>
      <c r="XEX11" s="34"/>
      <c r="XEY11" s="34"/>
      <c r="XEZ11" s="34"/>
      <c r="XFA11" s="34"/>
      <c r="XFB11" s="34"/>
      <c r="XFC11" s="34"/>
      <c r="XFD11" s="34"/>
    </row>
    <row r="12" spans="1:17 16335:16384" s="167" customFormat="1" ht="13.8">
      <c r="A12" s="460">
        <v>4</v>
      </c>
      <c r="B12" s="461" t="str">
        <f>'ORC. A LICITAR'!D66</f>
        <v>ALVENARIA, VEDAÇÕES E DIVISÓRIAS</v>
      </c>
      <c r="C12" s="163">
        <f>'ORC. A LICITAR'!J66</f>
        <v>9.1326261645622298E-2</v>
      </c>
      <c r="D12" s="164"/>
      <c r="E12" s="164">
        <v>0.05</v>
      </c>
      <c r="F12" s="165">
        <v>0.2</v>
      </c>
      <c r="G12" s="165">
        <v>0.3</v>
      </c>
      <c r="H12" s="165">
        <v>0.15</v>
      </c>
      <c r="I12" s="165">
        <v>0.1</v>
      </c>
      <c r="J12" s="165"/>
      <c r="K12" s="165">
        <v>0.1</v>
      </c>
      <c r="L12" s="165">
        <v>0.1</v>
      </c>
      <c r="M12" s="165"/>
      <c r="N12" s="165"/>
      <c r="O12" s="165"/>
      <c r="P12" s="166">
        <f t="shared" si="1"/>
        <v>1</v>
      </c>
      <c r="XDG12" s="20"/>
      <c r="XDH12" s="20"/>
      <c r="XDI12" s="20"/>
      <c r="XDJ12" s="20"/>
      <c r="XDK12" s="20"/>
      <c r="XDL12" s="20"/>
      <c r="XDM12" s="20"/>
      <c r="XDN12" s="20"/>
      <c r="XDO12" s="20"/>
      <c r="XDP12" s="20"/>
      <c r="XDQ12" s="20"/>
      <c r="XDR12" s="20"/>
      <c r="XDS12" s="20"/>
      <c r="XDT12" s="20"/>
      <c r="XDU12" s="20"/>
      <c r="XDV12" s="20"/>
      <c r="XDW12" s="20"/>
      <c r="XDX12" s="20"/>
      <c r="XDY12" s="20"/>
      <c r="XDZ12" s="20"/>
      <c r="XEA12" s="20"/>
      <c r="XEB12" s="20"/>
      <c r="XEC12" s="20"/>
      <c r="XED12" s="20"/>
      <c r="XEE12" s="20"/>
      <c r="XEF12" s="20"/>
      <c r="XEG12" s="20"/>
      <c r="XEH12" s="20"/>
      <c r="XEI12" s="20"/>
      <c r="XEJ12" s="20"/>
      <c r="XEK12" s="20"/>
      <c r="XEL12" s="20"/>
      <c r="XEM12" s="20"/>
      <c r="XEN12" s="20"/>
      <c r="XEO12" s="20"/>
      <c r="XEP12" s="20"/>
      <c r="XEQ12" s="20"/>
      <c r="XER12" s="20"/>
      <c r="XES12" s="20"/>
      <c r="XET12" s="20"/>
      <c r="XEU12" s="20"/>
      <c r="XEV12" s="20"/>
      <c r="XEW12" s="20"/>
      <c r="XEX12" s="20"/>
      <c r="XEY12" s="20"/>
      <c r="XEZ12" s="20"/>
      <c r="XFA12" s="20"/>
      <c r="XFB12" s="20"/>
      <c r="XFC12" s="20"/>
      <c r="XFD12" s="20"/>
    </row>
    <row r="13" spans="1:17 16335:16384" s="167" customFormat="1" ht="13.8">
      <c r="A13" s="460"/>
      <c r="B13" s="461"/>
      <c r="C13" s="168">
        <f>'ORC. A LICITAR'!I66</f>
        <v>183822.02</v>
      </c>
      <c r="D13" s="169"/>
      <c r="E13" s="169">
        <f>E12*C13</f>
        <v>9191.1010000000006</v>
      </c>
      <c r="F13" s="170">
        <f>F12*C13</f>
        <v>36764.404000000002</v>
      </c>
      <c r="G13" s="170">
        <f>G12*C13</f>
        <v>55146.605999999992</v>
      </c>
      <c r="H13" s="170">
        <f>H12*C13</f>
        <v>27573.302999999996</v>
      </c>
      <c r="I13" s="170">
        <f>I12*C13</f>
        <v>18382.202000000001</v>
      </c>
      <c r="J13" s="170"/>
      <c r="K13" s="170">
        <f>K12*C13</f>
        <v>18382.202000000001</v>
      </c>
      <c r="L13" s="170">
        <f>L12*C13</f>
        <v>18382.202000000001</v>
      </c>
      <c r="M13" s="170"/>
      <c r="N13" s="170"/>
      <c r="O13" s="170"/>
      <c r="P13" s="169">
        <f t="shared" si="1"/>
        <v>183822.02</v>
      </c>
      <c r="XDG13" s="20"/>
      <c r="XDH13" s="20"/>
      <c r="XDI13" s="20"/>
      <c r="XDJ13" s="20"/>
      <c r="XDK13" s="20"/>
      <c r="XDL13" s="20"/>
      <c r="XDM13" s="20"/>
      <c r="XDN13" s="20"/>
      <c r="XDO13" s="20"/>
      <c r="XDP13" s="20"/>
      <c r="XDQ13" s="20"/>
      <c r="XDR13" s="20"/>
      <c r="XDS13" s="20"/>
      <c r="XDT13" s="20"/>
      <c r="XDU13" s="20"/>
      <c r="XDV13" s="20"/>
      <c r="XDW13" s="20"/>
      <c r="XDX13" s="20"/>
      <c r="XDY13" s="20"/>
      <c r="XDZ13" s="20"/>
      <c r="XEA13" s="20"/>
      <c r="XEB13" s="20"/>
      <c r="XEC13" s="20"/>
      <c r="XED13" s="20"/>
      <c r="XEE13" s="20"/>
      <c r="XEF13" s="20"/>
      <c r="XEG13" s="20"/>
      <c r="XEH13" s="20"/>
      <c r="XEI13" s="20"/>
      <c r="XEJ13" s="20"/>
      <c r="XEK13" s="20"/>
      <c r="XEL13" s="20"/>
      <c r="XEM13" s="20"/>
      <c r="XEN13" s="20"/>
      <c r="XEO13" s="20"/>
      <c r="XEP13" s="20"/>
      <c r="XEQ13" s="20"/>
      <c r="XER13" s="20"/>
      <c r="XES13" s="20"/>
      <c r="XET13" s="20"/>
      <c r="XEU13" s="20"/>
      <c r="XEV13" s="20"/>
      <c r="XEW13" s="20"/>
      <c r="XEX13" s="20"/>
      <c r="XEY13" s="20"/>
      <c r="XEZ13" s="20"/>
      <c r="XFA13" s="20"/>
      <c r="XFB13" s="20"/>
      <c r="XFC13" s="20"/>
      <c r="XFD13" s="20"/>
    </row>
    <row r="14" spans="1:17 16335:16384" ht="13.8">
      <c r="A14" s="2">
        <v>5</v>
      </c>
      <c r="B14" s="1" t="str">
        <f>'ORC. A LICITAR'!D81</f>
        <v>COBERTURA</v>
      </c>
      <c r="C14" s="156">
        <f>'ORC. A LICITAR'!J81</f>
        <v>5.4347580593596283E-2</v>
      </c>
      <c r="D14" s="157"/>
      <c r="E14" s="158"/>
      <c r="F14" s="158"/>
      <c r="G14" s="158"/>
      <c r="H14" s="158"/>
      <c r="I14" s="158">
        <v>0.5</v>
      </c>
      <c r="J14" s="158">
        <v>0.5</v>
      </c>
      <c r="K14" s="158"/>
      <c r="L14" s="158"/>
      <c r="M14" s="158"/>
      <c r="N14" s="158"/>
      <c r="O14" s="158"/>
      <c r="P14" s="159">
        <f t="shared" si="1"/>
        <v>1</v>
      </c>
      <c r="XDG14" s="34"/>
      <c r="XDH14" s="34"/>
      <c r="XDI14" s="34"/>
      <c r="XDJ14" s="34"/>
      <c r="XDK14" s="34"/>
      <c r="XDL14" s="34"/>
      <c r="XDM14" s="34"/>
      <c r="XDN14" s="34"/>
      <c r="XDO14" s="34"/>
      <c r="XDP14" s="34"/>
      <c r="XDQ14" s="34"/>
      <c r="XDR14" s="34"/>
      <c r="XDS14" s="34"/>
      <c r="XDT14" s="34"/>
      <c r="XDU14" s="34"/>
      <c r="XDV14" s="34"/>
      <c r="XDW14" s="34"/>
      <c r="XDX14" s="34"/>
      <c r="XDY14" s="34"/>
      <c r="XDZ14" s="34"/>
      <c r="XEA14" s="34"/>
      <c r="XEB14" s="34"/>
      <c r="XEC14" s="34"/>
      <c r="XED14" s="34"/>
      <c r="XEE14" s="34"/>
      <c r="XEF14" s="34"/>
      <c r="XEG14" s="34"/>
      <c r="XEH14" s="34"/>
      <c r="XEI14" s="34"/>
      <c r="XEJ14" s="34"/>
      <c r="XEK14" s="34"/>
      <c r="XEL14" s="34"/>
      <c r="XEM14" s="34"/>
      <c r="XEN14" s="34"/>
      <c r="XEO14" s="34"/>
      <c r="XEP14" s="34"/>
      <c r="XEQ14" s="34"/>
      <c r="XER14" s="34"/>
      <c r="XES14" s="34"/>
      <c r="XET14" s="34"/>
      <c r="XEU14" s="34"/>
      <c r="XEV14" s="34"/>
      <c r="XEW14" s="34"/>
      <c r="XEX14" s="34"/>
      <c r="XEY14" s="34"/>
      <c r="XEZ14" s="34"/>
      <c r="XFA14" s="34"/>
      <c r="XFB14" s="34"/>
      <c r="XFC14" s="34"/>
      <c r="XFD14" s="34"/>
    </row>
    <row r="15" spans="1:17 16335:16384" ht="13.8">
      <c r="A15" s="2"/>
      <c r="B15" s="1"/>
      <c r="C15" s="160">
        <f>'ORC. A LICITAR'!I81</f>
        <v>109391.12000000001</v>
      </c>
      <c r="D15" s="161"/>
      <c r="E15" s="162"/>
      <c r="F15" s="162"/>
      <c r="G15" s="162"/>
      <c r="H15" s="162"/>
      <c r="I15" s="162">
        <f>I14*C15</f>
        <v>54695.560000000005</v>
      </c>
      <c r="J15" s="162">
        <f>J14*C15</f>
        <v>54695.560000000005</v>
      </c>
      <c r="K15" s="162"/>
      <c r="L15" s="162"/>
      <c r="M15" s="162"/>
      <c r="N15" s="162"/>
      <c r="O15" s="162"/>
      <c r="P15" s="161">
        <f t="shared" si="1"/>
        <v>109391.12000000001</v>
      </c>
      <c r="XDG15" s="34"/>
      <c r="XDH15" s="34"/>
      <c r="XDI15" s="34"/>
      <c r="XDJ15" s="34"/>
      <c r="XDK15" s="34"/>
      <c r="XDL15" s="34"/>
      <c r="XDM15" s="34"/>
      <c r="XDN15" s="34"/>
      <c r="XDO15" s="34"/>
      <c r="XDP15" s="34"/>
      <c r="XDQ15" s="34"/>
      <c r="XDR15" s="34"/>
      <c r="XDS15" s="34"/>
      <c r="XDT15" s="34"/>
      <c r="XDU15" s="34"/>
      <c r="XDV15" s="34"/>
      <c r="XDW15" s="34"/>
      <c r="XDX15" s="34"/>
      <c r="XDY15" s="34"/>
      <c r="XDZ15" s="34"/>
      <c r="XEA15" s="34"/>
      <c r="XEB15" s="34"/>
      <c r="XEC15" s="34"/>
      <c r="XED15" s="34"/>
      <c r="XEE15" s="34"/>
      <c r="XEF15" s="34"/>
      <c r="XEG15" s="34"/>
      <c r="XEH15" s="34"/>
      <c r="XEI15" s="34"/>
      <c r="XEJ15" s="34"/>
      <c r="XEK15" s="34"/>
      <c r="XEL15" s="34"/>
      <c r="XEM15" s="34"/>
      <c r="XEN15" s="34"/>
      <c r="XEO15" s="34"/>
      <c r="XEP15" s="34"/>
      <c r="XEQ15" s="34"/>
      <c r="XER15" s="34"/>
      <c r="XES15" s="34"/>
      <c r="XET15" s="34"/>
      <c r="XEU15" s="34"/>
      <c r="XEV15" s="34"/>
      <c r="XEW15" s="34"/>
      <c r="XEX15" s="34"/>
      <c r="XEY15" s="34"/>
      <c r="XEZ15" s="34"/>
      <c r="XFA15" s="34"/>
      <c r="XFB15" s="34"/>
      <c r="XFC15" s="34"/>
      <c r="XFD15" s="34"/>
    </row>
    <row r="16" spans="1:17 16335:16384" s="167" customFormat="1" ht="13.8">
      <c r="A16" s="460">
        <v>6</v>
      </c>
      <c r="B16" s="461" t="str">
        <f>'ORC. A LICITAR'!D91</f>
        <v>IMPERMEABILIZAÇÃO</v>
      </c>
      <c r="C16" s="163">
        <f>'ORC. A LICITAR'!J91</f>
        <v>6.7998018884783545E-3</v>
      </c>
      <c r="D16" s="164"/>
      <c r="E16" s="165"/>
      <c r="F16" s="165"/>
      <c r="G16" s="165"/>
      <c r="H16" s="165"/>
      <c r="I16" s="165"/>
      <c r="J16" s="165">
        <v>1</v>
      </c>
      <c r="K16" s="165"/>
      <c r="L16" s="165"/>
      <c r="M16" s="165"/>
      <c r="N16" s="165"/>
      <c r="O16" s="165"/>
      <c r="P16" s="166">
        <f t="shared" si="1"/>
        <v>1</v>
      </c>
      <c r="XDG16" s="20"/>
      <c r="XDH16" s="20"/>
      <c r="XDI16" s="20"/>
      <c r="XDJ16" s="20"/>
      <c r="XDK16" s="20"/>
      <c r="XDL16" s="20"/>
      <c r="XDM16" s="20"/>
      <c r="XDN16" s="20"/>
      <c r="XDO16" s="20"/>
      <c r="XDP16" s="20"/>
      <c r="XDQ16" s="20"/>
      <c r="XDR16" s="20"/>
      <c r="XDS16" s="20"/>
      <c r="XDT16" s="20"/>
      <c r="XDU16" s="20"/>
      <c r="XDV16" s="20"/>
      <c r="XDW16" s="20"/>
      <c r="XDX16" s="20"/>
      <c r="XDY16" s="20"/>
      <c r="XDZ16" s="20"/>
      <c r="XEA16" s="20"/>
      <c r="XEB16" s="20"/>
      <c r="XEC16" s="20"/>
      <c r="XED16" s="20"/>
      <c r="XEE16" s="20"/>
      <c r="XEF16" s="20"/>
      <c r="XEG16" s="20"/>
      <c r="XEH16" s="20"/>
      <c r="XEI16" s="20"/>
      <c r="XEJ16" s="20"/>
      <c r="XEK16" s="20"/>
      <c r="XEL16" s="20"/>
      <c r="XEM16" s="20"/>
      <c r="XEN16" s="20"/>
      <c r="XEO16" s="20"/>
      <c r="XEP16" s="20"/>
      <c r="XEQ16" s="20"/>
      <c r="XER16" s="20"/>
      <c r="XES16" s="20"/>
      <c r="XET16" s="20"/>
      <c r="XEU16" s="20"/>
      <c r="XEV16" s="20"/>
      <c r="XEW16" s="20"/>
      <c r="XEX16" s="20"/>
      <c r="XEY16" s="20"/>
      <c r="XEZ16" s="20"/>
      <c r="XFA16" s="20"/>
      <c r="XFB16" s="20"/>
      <c r="XFC16" s="20"/>
      <c r="XFD16" s="20"/>
    </row>
    <row r="17" spans="1:16 16335:16384" s="167" customFormat="1" ht="13.8">
      <c r="A17" s="460"/>
      <c r="B17" s="461"/>
      <c r="C17" s="168">
        <f>'ORC. A LICITAR'!I91</f>
        <v>13686.68</v>
      </c>
      <c r="D17" s="169"/>
      <c r="E17" s="170"/>
      <c r="F17" s="170"/>
      <c r="G17" s="170"/>
      <c r="H17" s="170"/>
      <c r="I17" s="170"/>
      <c r="J17" s="170">
        <f>J16*C17</f>
        <v>13686.68</v>
      </c>
      <c r="K17" s="170"/>
      <c r="L17" s="170"/>
      <c r="M17" s="170"/>
      <c r="N17" s="170"/>
      <c r="O17" s="170"/>
      <c r="P17" s="169">
        <f t="shared" si="1"/>
        <v>13686.68</v>
      </c>
      <c r="XDG17" s="20"/>
      <c r="XDH17" s="20"/>
      <c r="XDI17" s="20"/>
      <c r="XDJ17" s="20"/>
      <c r="XDK17" s="20"/>
      <c r="XDL17" s="20"/>
      <c r="XDM17" s="20"/>
      <c r="XDN17" s="20"/>
      <c r="XDO17" s="20"/>
      <c r="XDP17" s="20"/>
      <c r="XDQ17" s="20"/>
      <c r="XDR17" s="20"/>
      <c r="XDS17" s="20"/>
      <c r="XDT17" s="20"/>
      <c r="XDU17" s="20"/>
      <c r="XDV17" s="20"/>
      <c r="XDW17" s="20"/>
      <c r="XDX17" s="20"/>
      <c r="XDY17" s="20"/>
      <c r="XDZ17" s="20"/>
      <c r="XEA17" s="20"/>
      <c r="XEB17" s="20"/>
      <c r="XEC17" s="20"/>
      <c r="XED17" s="20"/>
      <c r="XEE17" s="20"/>
      <c r="XEF17" s="20"/>
      <c r="XEG17" s="20"/>
      <c r="XEH17" s="20"/>
      <c r="XEI17" s="20"/>
      <c r="XEJ17" s="20"/>
      <c r="XEK17" s="20"/>
      <c r="XEL17" s="20"/>
      <c r="XEM17" s="20"/>
      <c r="XEN17" s="20"/>
      <c r="XEO17" s="20"/>
      <c r="XEP17" s="20"/>
      <c r="XEQ17" s="20"/>
      <c r="XER17" s="20"/>
      <c r="XES17" s="20"/>
      <c r="XET17" s="20"/>
      <c r="XEU17" s="20"/>
      <c r="XEV17" s="20"/>
      <c r="XEW17" s="20"/>
      <c r="XEX17" s="20"/>
      <c r="XEY17" s="20"/>
      <c r="XEZ17" s="20"/>
      <c r="XFA17" s="20"/>
      <c r="XFB17" s="20"/>
      <c r="XFC17" s="20"/>
      <c r="XFD17" s="20"/>
    </row>
    <row r="18" spans="1:16 16335:16384" ht="13.8">
      <c r="A18" s="2">
        <v>7</v>
      </c>
      <c r="B18" s="1" t="str">
        <f>'ORC. A LICITAR'!D94</f>
        <v>ESQUADRIAS</v>
      </c>
      <c r="C18" s="156">
        <f>'ORC. A LICITAR'!J94</f>
        <v>0.10792924026397577</v>
      </c>
      <c r="D18" s="157"/>
      <c r="E18" s="158"/>
      <c r="F18" s="158"/>
      <c r="G18" s="158"/>
      <c r="H18" s="158"/>
      <c r="I18" s="158"/>
      <c r="J18" s="158"/>
      <c r="K18" s="158">
        <v>0.2</v>
      </c>
      <c r="L18" s="158">
        <v>0.2</v>
      </c>
      <c r="M18" s="158">
        <v>0.2</v>
      </c>
      <c r="N18" s="158">
        <v>0.2</v>
      </c>
      <c r="O18" s="158">
        <v>0.2</v>
      </c>
      <c r="P18" s="159">
        <f t="shared" si="1"/>
        <v>1</v>
      </c>
      <c r="XDG18" s="34"/>
      <c r="XDH18" s="34"/>
      <c r="XDI18" s="34"/>
      <c r="XDJ18" s="34"/>
      <c r="XDK18" s="34"/>
      <c r="XDL18" s="34"/>
      <c r="XDM18" s="34"/>
      <c r="XDN18" s="34"/>
      <c r="XDO18" s="34"/>
      <c r="XDP18" s="34"/>
      <c r="XDQ18" s="34"/>
      <c r="XDR18" s="34"/>
      <c r="XDS18" s="34"/>
      <c r="XDT18" s="34"/>
      <c r="XDU18" s="34"/>
      <c r="XDV18" s="34"/>
      <c r="XDW18" s="34"/>
      <c r="XDX18" s="34"/>
      <c r="XDY18" s="34"/>
      <c r="XDZ18" s="34"/>
      <c r="XEA18" s="34"/>
      <c r="XEB18" s="34"/>
      <c r="XEC18" s="34"/>
      <c r="XED18" s="34"/>
      <c r="XEE18" s="34"/>
      <c r="XEF18" s="34"/>
      <c r="XEG18" s="34"/>
      <c r="XEH18" s="34"/>
      <c r="XEI18" s="34"/>
      <c r="XEJ18" s="34"/>
      <c r="XEK18" s="34"/>
      <c r="XEL18" s="34"/>
      <c r="XEM18" s="34"/>
      <c r="XEN18" s="34"/>
      <c r="XEO18" s="34"/>
      <c r="XEP18" s="34"/>
      <c r="XEQ18" s="34"/>
      <c r="XER18" s="34"/>
      <c r="XES18" s="34"/>
      <c r="XET18" s="34"/>
      <c r="XEU18" s="34"/>
      <c r="XEV18" s="34"/>
      <c r="XEW18" s="34"/>
      <c r="XEX18" s="34"/>
      <c r="XEY18" s="34"/>
      <c r="XEZ18" s="34"/>
      <c r="XFA18" s="34"/>
      <c r="XFB18" s="34"/>
      <c r="XFC18" s="34"/>
      <c r="XFD18" s="34"/>
    </row>
    <row r="19" spans="1:16 16335:16384" ht="13.8">
      <c r="A19" s="2"/>
      <c r="B19" s="1"/>
      <c r="C19" s="160">
        <f>'ORC. A LICITAR'!I94</f>
        <v>217240.59</v>
      </c>
      <c r="D19" s="161"/>
      <c r="E19" s="162"/>
      <c r="F19" s="162"/>
      <c r="G19" s="162"/>
      <c r="H19" s="162"/>
      <c r="I19" s="162"/>
      <c r="J19" s="162"/>
      <c r="K19" s="162">
        <f>K18*C19</f>
        <v>43448.118000000002</v>
      </c>
      <c r="L19" s="162">
        <f>L18*C19</f>
        <v>43448.118000000002</v>
      </c>
      <c r="M19" s="162">
        <f>M18*C19</f>
        <v>43448.118000000002</v>
      </c>
      <c r="N19" s="162">
        <f>N18*C19</f>
        <v>43448.118000000002</v>
      </c>
      <c r="O19" s="162">
        <f>O18*C19</f>
        <v>43448.118000000002</v>
      </c>
      <c r="P19" s="161">
        <f t="shared" si="1"/>
        <v>217240.59000000003</v>
      </c>
      <c r="XDG19" s="34"/>
      <c r="XDH19" s="34"/>
      <c r="XDI19" s="34"/>
      <c r="XDJ19" s="34"/>
      <c r="XDK19" s="34"/>
      <c r="XDL19" s="34"/>
      <c r="XDM19" s="34"/>
      <c r="XDN19" s="34"/>
      <c r="XDO19" s="34"/>
      <c r="XDP19" s="34"/>
      <c r="XDQ19" s="34"/>
      <c r="XDR19" s="34"/>
      <c r="XDS19" s="34"/>
      <c r="XDT19" s="34"/>
      <c r="XDU19" s="34"/>
      <c r="XDV19" s="34"/>
      <c r="XDW19" s="34"/>
      <c r="XDX19" s="34"/>
      <c r="XDY19" s="34"/>
      <c r="XDZ19" s="34"/>
      <c r="XEA19" s="34"/>
      <c r="XEB19" s="34"/>
      <c r="XEC19" s="34"/>
      <c r="XED19" s="34"/>
      <c r="XEE19" s="34"/>
      <c r="XEF19" s="34"/>
      <c r="XEG19" s="34"/>
      <c r="XEH19" s="34"/>
      <c r="XEI19" s="34"/>
      <c r="XEJ19" s="34"/>
      <c r="XEK19" s="34"/>
      <c r="XEL19" s="34"/>
      <c r="XEM19" s="34"/>
      <c r="XEN19" s="34"/>
      <c r="XEO19" s="34"/>
      <c r="XEP19" s="34"/>
      <c r="XEQ19" s="34"/>
      <c r="XER19" s="34"/>
      <c r="XES19" s="34"/>
      <c r="XET19" s="34"/>
      <c r="XEU19" s="34"/>
      <c r="XEV19" s="34"/>
      <c r="XEW19" s="34"/>
      <c r="XEX19" s="34"/>
      <c r="XEY19" s="34"/>
      <c r="XEZ19" s="34"/>
      <c r="XFA19" s="34"/>
      <c r="XFB19" s="34"/>
      <c r="XFC19" s="34"/>
      <c r="XFD19" s="34"/>
    </row>
    <row r="20" spans="1:16 16335:16384" s="167" customFormat="1" ht="13.8">
      <c r="A20" s="460">
        <v>8</v>
      </c>
      <c r="B20" s="461" t="str">
        <f>'ORC. A LICITAR'!D125</f>
        <v>REVESTIMENTO DE PAREDE</v>
      </c>
      <c r="C20" s="163">
        <f>'ORC. A LICITAR'!J125</f>
        <v>3.4378946760733026E-2</v>
      </c>
      <c r="D20" s="164"/>
      <c r="E20" s="165"/>
      <c r="F20" s="165"/>
      <c r="G20" s="165"/>
      <c r="H20" s="165"/>
      <c r="I20" s="165">
        <v>0.3</v>
      </c>
      <c r="J20" s="165">
        <v>0.7</v>
      </c>
      <c r="K20" s="165"/>
      <c r="L20" s="165"/>
      <c r="M20" s="165"/>
      <c r="N20" s="165"/>
      <c r="O20" s="165"/>
      <c r="P20" s="166">
        <f t="shared" si="1"/>
        <v>1</v>
      </c>
      <c r="XDG20" s="20"/>
      <c r="XDH20" s="20"/>
      <c r="XDI20" s="20"/>
      <c r="XDJ20" s="20"/>
      <c r="XDK20" s="20"/>
      <c r="XDL20" s="20"/>
      <c r="XDM20" s="20"/>
      <c r="XDN20" s="20"/>
      <c r="XDO20" s="20"/>
      <c r="XDP20" s="20"/>
      <c r="XDQ20" s="20"/>
      <c r="XDR20" s="20"/>
      <c r="XDS20" s="20"/>
      <c r="XDT20" s="20"/>
      <c r="XDU20" s="20"/>
      <c r="XDV20" s="20"/>
      <c r="XDW20" s="20"/>
      <c r="XDX20" s="20"/>
      <c r="XDY20" s="20"/>
      <c r="XDZ20" s="20"/>
      <c r="XEA20" s="20"/>
      <c r="XEB20" s="20"/>
      <c r="XEC20" s="20"/>
      <c r="XED20" s="20"/>
      <c r="XEE20" s="20"/>
      <c r="XEF20" s="20"/>
      <c r="XEG20" s="20"/>
      <c r="XEH20" s="20"/>
      <c r="XEI20" s="20"/>
      <c r="XEJ20" s="20"/>
      <c r="XEK20" s="20"/>
      <c r="XEL20" s="20"/>
      <c r="XEM20" s="20"/>
      <c r="XEN20" s="20"/>
      <c r="XEO20" s="20"/>
      <c r="XEP20" s="20"/>
      <c r="XEQ20" s="20"/>
      <c r="XER20" s="20"/>
      <c r="XES20" s="20"/>
      <c r="XET20" s="20"/>
      <c r="XEU20" s="20"/>
      <c r="XEV20" s="20"/>
      <c r="XEW20" s="20"/>
      <c r="XEX20" s="20"/>
      <c r="XEY20" s="20"/>
      <c r="XEZ20" s="20"/>
      <c r="XFA20" s="20"/>
      <c r="XFB20" s="20"/>
      <c r="XFC20" s="20"/>
      <c r="XFD20" s="20"/>
    </row>
    <row r="21" spans="1:16 16335:16384" s="167" customFormat="1" ht="13.8">
      <c r="A21" s="460"/>
      <c r="B21" s="461"/>
      <c r="C21" s="168">
        <f>'ORC. A LICITAR'!I125</f>
        <v>69198.14</v>
      </c>
      <c r="D21" s="169"/>
      <c r="E21" s="170"/>
      <c r="F21" s="170"/>
      <c r="G21" s="170"/>
      <c r="H21" s="170"/>
      <c r="I21" s="170">
        <f>I20*C21</f>
        <v>20759.441999999999</v>
      </c>
      <c r="J21" s="170">
        <f>J20*C21</f>
        <v>48438.697999999997</v>
      </c>
      <c r="K21" s="170"/>
      <c r="L21" s="170"/>
      <c r="M21" s="170"/>
      <c r="N21" s="170"/>
      <c r="O21" s="170"/>
      <c r="P21" s="169">
        <f t="shared" si="1"/>
        <v>69198.14</v>
      </c>
      <c r="XDG21" s="20"/>
      <c r="XDH21" s="20"/>
      <c r="XDI21" s="20"/>
      <c r="XDJ21" s="20"/>
      <c r="XDK21" s="20"/>
      <c r="XDL21" s="20"/>
      <c r="XDM21" s="20"/>
      <c r="XDN21" s="20"/>
      <c r="XDO21" s="20"/>
      <c r="XDP21" s="20"/>
      <c r="XDQ21" s="20"/>
      <c r="XDR21" s="20"/>
      <c r="XDS21" s="20"/>
      <c r="XDT21" s="20"/>
      <c r="XDU21" s="20"/>
      <c r="XDV21" s="20"/>
      <c r="XDW21" s="20"/>
      <c r="XDX21" s="20"/>
      <c r="XDY21" s="20"/>
      <c r="XDZ21" s="20"/>
      <c r="XEA21" s="20"/>
      <c r="XEB21" s="20"/>
      <c r="XEC21" s="20"/>
      <c r="XED21" s="20"/>
      <c r="XEE21" s="20"/>
      <c r="XEF21" s="20"/>
      <c r="XEG21" s="20"/>
      <c r="XEH21" s="20"/>
      <c r="XEI21" s="20"/>
      <c r="XEJ21" s="20"/>
      <c r="XEK21" s="20"/>
      <c r="XEL21" s="20"/>
      <c r="XEM21" s="20"/>
      <c r="XEN21" s="20"/>
      <c r="XEO21" s="20"/>
      <c r="XEP21" s="20"/>
      <c r="XEQ21" s="20"/>
      <c r="XER21" s="20"/>
      <c r="XES21" s="20"/>
      <c r="XET21" s="20"/>
      <c r="XEU21" s="20"/>
      <c r="XEV21" s="20"/>
      <c r="XEW21" s="20"/>
      <c r="XEX21" s="20"/>
      <c r="XEY21" s="20"/>
      <c r="XEZ21" s="20"/>
      <c r="XFA21" s="20"/>
      <c r="XFB21" s="20"/>
      <c r="XFC21" s="20"/>
      <c r="XFD21" s="20"/>
    </row>
    <row r="22" spans="1:16 16335:16384" ht="13.8">
      <c r="A22" s="2">
        <v>9</v>
      </c>
      <c r="B22" s="1" t="str">
        <f>'ORC. A LICITAR'!D132</f>
        <v>REVESTIMENTO DE PISO INTERNO</v>
      </c>
      <c r="C22" s="156">
        <f>'ORC. A LICITAR'!J132</f>
        <v>5.2869022578781434E-2</v>
      </c>
      <c r="D22" s="157"/>
      <c r="E22" s="158">
        <v>0.8</v>
      </c>
      <c r="F22" s="158">
        <v>0.2</v>
      </c>
      <c r="G22" s="158"/>
      <c r="H22" s="158"/>
      <c r="I22" s="158"/>
      <c r="J22" s="158"/>
      <c r="K22" s="158"/>
      <c r="L22" s="158"/>
      <c r="M22" s="158"/>
      <c r="N22" s="158"/>
      <c r="O22" s="158"/>
      <c r="P22" s="159">
        <f t="shared" si="1"/>
        <v>1</v>
      </c>
      <c r="XDG22" s="34"/>
      <c r="XDH22" s="34"/>
      <c r="XDI22" s="34"/>
      <c r="XDJ22" s="34"/>
      <c r="XDK22" s="34"/>
      <c r="XDL22" s="34"/>
      <c r="XDM22" s="34"/>
      <c r="XDN22" s="34"/>
      <c r="XDO22" s="34"/>
      <c r="XDP22" s="34"/>
      <c r="XDQ22" s="34"/>
      <c r="XDR22" s="34"/>
      <c r="XDS22" s="34"/>
      <c r="XDT22" s="34"/>
      <c r="XDU22" s="34"/>
      <c r="XDV22" s="34"/>
      <c r="XDW22" s="34"/>
      <c r="XDX22" s="34"/>
      <c r="XDY22" s="34"/>
      <c r="XDZ22" s="34"/>
      <c r="XEA22" s="34"/>
      <c r="XEB22" s="34"/>
      <c r="XEC22" s="34"/>
      <c r="XED22" s="34"/>
      <c r="XEE22" s="34"/>
      <c r="XEF22" s="34"/>
      <c r="XEG22" s="34"/>
      <c r="XEH22" s="34"/>
      <c r="XEI22" s="34"/>
      <c r="XEJ22" s="34"/>
      <c r="XEK22" s="34"/>
      <c r="XEL22" s="34"/>
      <c r="XEM22" s="34"/>
      <c r="XEN22" s="34"/>
      <c r="XEO22" s="34"/>
      <c r="XEP22" s="34"/>
      <c r="XEQ22" s="34"/>
      <c r="XER22" s="34"/>
      <c r="XES22" s="34"/>
      <c r="XET22" s="34"/>
      <c r="XEU22" s="34"/>
      <c r="XEV22" s="34"/>
      <c r="XEW22" s="34"/>
      <c r="XEX22" s="34"/>
      <c r="XEY22" s="34"/>
      <c r="XEZ22" s="34"/>
      <c r="XFA22" s="34"/>
      <c r="XFB22" s="34"/>
      <c r="XFC22" s="34"/>
      <c r="XFD22" s="34"/>
    </row>
    <row r="23" spans="1:16 16335:16384" ht="13.8">
      <c r="A23" s="2"/>
      <c r="B23" s="1"/>
      <c r="C23" s="160">
        <f>'ORC. A LICITAR'!I132</f>
        <v>106415.07</v>
      </c>
      <c r="D23" s="161"/>
      <c r="E23" s="162">
        <f>E22*C23</f>
        <v>85132.056000000011</v>
      </c>
      <c r="F23" s="162">
        <f>F22*C23</f>
        <v>21283.014000000003</v>
      </c>
      <c r="G23" s="162"/>
      <c r="H23" s="162"/>
      <c r="I23" s="162"/>
      <c r="J23" s="162"/>
      <c r="K23" s="162"/>
      <c r="L23" s="162"/>
      <c r="M23" s="162"/>
      <c r="N23" s="162"/>
      <c r="O23" s="162"/>
      <c r="P23" s="161">
        <f t="shared" si="1"/>
        <v>106415.07</v>
      </c>
      <c r="XDG23" s="34"/>
      <c r="XDH23" s="34"/>
      <c r="XDI23" s="34"/>
      <c r="XDJ23" s="34"/>
      <c r="XDK23" s="34"/>
      <c r="XDL23" s="34"/>
      <c r="XDM23" s="34"/>
      <c r="XDN23" s="34"/>
      <c r="XDO23" s="34"/>
      <c r="XDP23" s="34"/>
      <c r="XDQ23" s="34"/>
      <c r="XDR23" s="34"/>
      <c r="XDS23" s="34"/>
      <c r="XDT23" s="34"/>
      <c r="XDU23" s="34"/>
      <c r="XDV23" s="34"/>
      <c r="XDW23" s="34"/>
      <c r="XDX23" s="34"/>
      <c r="XDY23" s="34"/>
      <c r="XDZ23" s="34"/>
      <c r="XEA23" s="34"/>
      <c r="XEB23" s="34"/>
      <c r="XEC23" s="34"/>
      <c r="XED23" s="34"/>
      <c r="XEE23" s="34"/>
      <c r="XEF23" s="34"/>
      <c r="XEG23" s="34"/>
      <c r="XEH23" s="34"/>
      <c r="XEI23" s="34"/>
      <c r="XEJ23" s="34"/>
      <c r="XEK23" s="34"/>
      <c r="XEL23" s="34"/>
      <c r="XEM23" s="34"/>
      <c r="XEN23" s="34"/>
      <c r="XEO23" s="34"/>
      <c r="XEP23" s="34"/>
      <c r="XEQ23" s="34"/>
      <c r="XER23" s="34"/>
      <c r="XES23" s="34"/>
      <c r="XET23" s="34"/>
      <c r="XEU23" s="34"/>
      <c r="XEV23" s="34"/>
      <c r="XEW23" s="34"/>
      <c r="XEX23" s="34"/>
      <c r="XEY23" s="34"/>
      <c r="XEZ23" s="34"/>
      <c r="XFA23" s="34"/>
      <c r="XFB23" s="34"/>
      <c r="XFC23" s="34"/>
      <c r="XFD23" s="34"/>
    </row>
    <row r="24" spans="1:16 16335:16384" s="167" customFormat="1" ht="13.8">
      <c r="A24" s="460">
        <v>10</v>
      </c>
      <c r="B24" s="461" t="str">
        <f>'ORC. A LICITAR'!D140</f>
        <v>REVESTIMENTO DE PISO EXTERNO</v>
      </c>
      <c r="C24" s="163">
        <f>'ORC. A LICITAR'!J140</f>
        <v>1.0128344727958587E-2</v>
      </c>
      <c r="D24" s="164"/>
      <c r="E24" s="165"/>
      <c r="F24" s="165"/>
      <c r="G24" s="165"/>
      <c r="H24" s="165"/>
      <c r="I24" s="165"/>
      <c r="J24" s="165"/>
      <c r="K24" s="165"/>
      <c r="L24" s="165">
        <v>1</v>
      </c>
      <c r="M24" s="165"/>
      <c r="N24" s="165"/>
      <c r="O24" s="165"/>
      <c r="P24" s="166">
        <f t="shared" si="1"/>
        <v>1</v>
      </c>
      <c r="XDG24" s="20"/>
      <c r="XDH24" s="20"/>
      <c r="XDI24" s="20"/>
      <c r="XDJ24" s="20"/>
      <c r="XDK24" s="20"/>
      <c r="XDL24" s="20"/>
      <c r="XDM24" s="20"/>
      <c r="XDN24" s="20"/>
      <c r="XDO24" s="20"/>
      <c r="XDP24" s="20"/>
      <c r="XDQ24" s="20"/>
      <c r="XDR24" s="20"/>
      <c r="XDS24" s="20"/>
      <c r="XDT24" s="20"/>
      <c r="XDU24" s="20"/>
      <c r="XDV24" s="20"/>
      <c r="XDW24" s="20"/>
      <c r="XDX24" s="20"/>
      <c r="XDY24" s="20"/>
      <c r="XDZ24" s="20"/>
      <c r="XEA24" s="20"/>
      <c r="XEB24" s="20"/>
      <c r="XEC24" s="20"/>
      <c r="XED24" s="20"/>
      <c r="XEE24" s="20"/>
      <c r="XEF24" s="20"/>
      <c r="XEG24" s="20"/>
      <c r="XEH24" s="20"/>
      <c r="XEI24" s="20"/>
      <c r="XEJ24" s="20"/>
      <c r="XEK24" s="20"/>
      <c r="XEL24" s="20"/>
      <c r="XEM24" s="20"/>
      <c r="XEN24" s="20"/>
      <c r="XEO24" s="20"/>
      <c r="XEP24" s="20"/>
      <c r="XEQ24" s="20"/>
      <c r="XER24" s="20"/>
      <c r="XES24" s="20"/>
      <c r="XET24" s="20"/>
      <c r="XEU24" s="20"/>
      <c r="XEV24" s="20"/>
      <c r="XEW24" s="20"/>
      <c r="XEX24" s="20"/>
      <c r="XEY24" s="20"/>
      <c r="XEZ24" s="20"/>
      <c r="XFA24" s="20"/>
      <c r="XFB24" s="20"/>
      <c r="XFC24" s="20"/>
      <c r="XFD24" s="20"/>
    </row>
    <row r="25" spans="1:16 16335:16384" s="167" customFormat="1" ht="13.8">
      <c r="A25" s="460"/>
      <c r="B25" s="461"/>
      <c r="C25" s="168">
        <f>'ORC. A LICITAR'!I140</f>
        <v>20386.39</v>
      </c>
      <c r="D25" s="169"/>
      <c r="E25" s="170"/>
      <c r="F25" s="170"/>
      <c r="G25" s="170"/>
      <c r="H25" s="170"/>
      <c r="I25" s="170"/>
      <c r="J25" s="170"/>
      <c r="K25" s="170"/>
      <c r="L25" s="170">
        <f>L24*C25</f>
        <v>20386.39</v>
      </c>
      <c r="M25" s="170"/>
      <c r="N25" s="170"/>
      <c r="O25" s="170"/>
      <c r="P25" s="169">
        <f t="shared" si="1"/>
        <v>20386.39</v>
      </c>
      <c r="XDG25" s="20"/>
      <c r="XDH25" s="20"/>
      <c r="XDI25" s="20"/>
      <c r="XDJ25" s="20"/>
      <c r="XDK25" s="20"/>
      <c r="XDL25" s="20"/>
      <c r="XDM25" s="20"/>
      <c r="XDN25" s="20"/>
      <c r="XDO25" s="20"/>
      <c r="XDP25" s="20"/>
      <c r="XDQ25" s="20"/>
      <c r="XDR25" s="20"/>
      <c r="XDS25" s="20"/>
      <c r="XDT25" s="20"/>
      <c r="XDU25" s="20"/>
      <c r="XDV25" s="20"/>
      <c r="XDW25" s="20"/>
      <c r="XDX25" s="20"/>
      <c r="XDY25" s="20"/>
      <c r="XDZ25" s="20"/>
      <c r="XEA25" s="20"/>
      <c r="XEB25" s="20"/>
      <c r="XEC25" s="20"/>
      <c r="XED25" s="20"/>
      <c r="XEE25" s="20"/>
      <c r="XEF25" s="20"/>
      <c r="XEG25" s="20"/>
      <c r="XEH25" s="20"/>
      <c r="XEI25" s="20"/>
      <c r="XEJ25" s="20"/>
      <c r="XEK25" s="20"/>
      <c r="XEL25" s="20"/>
      <c r="XEM25" s="20"/>
      <c r="XEN25" s="20"/>
      <c r="XEO25" s="20"/>
      <c r="XEP25" s="20"/>
      <c r="XEQ25" s="20"/>
      <c r="XER25" s="20"/>
      <c r="XES25" s="20"/>
      <c r="XET25" s="20"/>
      <c r="XEU25" s="20"/>
      <c r="XEV25" s="20"/>
      <c r="XEW25" s="20"/>
      <c r="XEX25" s="20"/>
      <c r="XEY25" s="20"/>
      <c r="XEZ25" s="20"/>
      <c r="XFA25" s="20"/>
      <c r="XFB25" s="20"/>
      <c r="XFC25" s="20"/>
      <c r="XFD25" s="20"/>
    </row>
    <row r="26" spans="1:16 16335:16384" ht="13.8">
      <c r="A26" s="2">
        <v>11</v>
      </c>
      <c r="B26" s="1" t="str">
        <f>'ORC. A LICITAR'!D143</f>
        <v>REVESTIMENTO DE TETO</v>
      </c>
      <c r="C26" s="156">
        <f>'ORC. A LICITAR'!J143</f>
        <v>1.5600790478683556E-2</v>
      </c>
      <c r="D26" s="157"/>
      <c r="E26" s="158"/>
      <c r="F26" s="158"/>
      <c r="G26" s="158"/>
      <c r="H26" s="158"/>
      <c r="I26" s="158"/>
      <c r="J26" s="158"/>
      <c r="K26" s="158">
        <v>1</v>
      </c>
      <c r="L26" s="158"/>
      <c r="M26" s="158"/>
      <c r="N26" s="158"/>
      <c r="O26" s="158"/>
      <c r="P26" s="159">
        <f t="shared" si="1"/>
        <v>1</v>
      </c>
      <c r="XDG26" s="34"/>
      <c r="XDH26" s="34"/>
      <c r="XDI26" s="34"/>
      <c r="XDJ26" s="34"/>
      <c r="XDK26" s="34"/>
      <c r="XDL26" s="34"/>
      <c r="XDM26" s="34"/>
      <c r="XDN26" s="34"/>
      <c r="XDO26" s="34"/>
      <c r="XDP26" s="34"/>
      <c r="XDQ26" s="34"/>
      <c r="XDR26" s="34"/>
      <c r="XDS26" s="34"/>
      <c r="XDT26" s="34"/>
      <c r="XDU26" s="34"/>
      <c r="XDV26" s="34"/>
      <c r="XDW26" s="34"/>
      <c r="XDX26" s="34"/>
      <c r="XDY26" s="34"/>
      <c r="XDZ26" s="34"/>
      <c r="XEA26" s="34"/>
      <c r="XEB26" s="34"/>
      <c r="XEC26" s="34"/>
      <c r="XED26" s="34"/>
      <c r="XEE26" s="34"/>
      <c r="XEF26" s="34"/>
      <c r="XEG26" s="34"/>
      <c r="XEH26" s="34"/>
      <c r="XEI26" s="34"/>
      <c r="XEJ26" s="34"/>
      <c r="XEK26" s="34"/>
      <c r="XEL26" s="34"/>
      <c r="XEM26" s="34"/>
      <c r="XEN26" s="34"/>
      <c r="XEO26" s="34"/>
      <c r="XEP26" s="34"/>
      <c r="XEQ26" s="34"/>
      <c r="XER26" s="34"/>
      <c r="XES26" s="34"/>
      <c r="XET26" s="34"/>
      <c r="XEU26" s="34"/>
      <c r="XEV26" s="34"/>
      <c r="XEW26" s="34"/>
      <c r="XEX26" s="34"/>
      <c r="XEY26" s="34"/>
      <c r="XEZ26" s="34"/>
      <c r="XFA26" s="34"/>
      <c r="XFB26" s="34"/>
      <c r="XFC26" s="34"/>
      <c r="XFD26" s="34"/>
    </row>
    <row r="27" spans="1:16 16335:16384" ht="13.8">
      <c r="A27" s="2"/>
      <c r="B27" s="1"/>
      <c r="C27" s="160">
        <f>'ORC. A LICITAR'!I143</f>
        <v>31401.360000000001</v>
      </c>
      <c r="D27" s="161"/>
      <c r="E27" s="162"/>
      <c r="F27" s="162"/>
      <c r="G27" s="162"/>
      <c r="H27" s="162"/>
      <c r="I27" s="162"/>
      <c r="J27" s="162"/>
      <c r="K27" s="162">
        <f>K26*C27</f>
        <v>31401.360000000001</v>
      </c>
      <c r="L27" s="162"/>
      <c r="M27" s="162"/>
      <c r="N27" s="162"/>
      <c r="O27" s="162"/>
      <c r="P27" s="161">
        <f t="shared" si="1"/>
        <v>31401.360000000001</v>
      </c>
      <c r="XDG27" s="34"/>
      <c r="XDH27" s="34"/>
      <c r="XDI27" s="34"/>
      <c r="XDJ27" s="34"/>
      <c r="XDK27" s="34"/>
      <c r="XDL27" s="34"/>
      <c r="XDM27" s="34"/>
      <c r="XDN27" s="34"/>
      <c r="XDO27" s="34"/>
      <c r="XDP27" s="34"/>
      <c r="XDQ27" s="34"/>
      <c r="XDR27" s="34"/>
      <c r="XDS27" s="34"/>
      <c r="XDT27" s="34"/>
      <c r="XDU27" s="34"/>
      <c r="XDV27" s="34"/>
      <c r="XDW27" s="34"/>
      <c r="XDX27" s="34"/>
      <c r="XDY27" s="34"/>
      <c r="XDZ27" s="34"/>
      <c r="XEA27" s="34"/>
      <c r="XEB27" s="34"/>
      <c r="XEC27" s="34"/>
      <c r="XED27" s="34"/>
      <c r="XEE27" s="34"/>
      <c r="XEF27" s="34"/>
      <c r="XEG27" s="34"/>
      <c r="XEH27" s="34"/>
      <c r="XEI27" s="34"/>
      <c r="XEJ27" s="34"/>
      <c r="XEK27" s="34"/>
      <c r="XEL27" s="34"/>
      <c r="XEM27" s="34"/>
      <c r="XEN27" s="34"/>
      <c r="XEO27" s="34"/>
      <c r="XEP27" s="34"/>
      <c r="XEQ27" s="34"/>
      <c r="XER27" s="34"/>
      <c r="XES27" s="34"/>
      <c r="XET27" s="34"/>
      <c r="XEU27" s="34"/>
      <c r="XEV27" s="34"/>
      <c r="XEW27" s="34"/>
      <c r="XEX27" s="34"/>
      <c r="XEY27" s="34"/>
      <c r="XEZ27" s="34"/>
      <c r="XFA27" s="34"/>
      <c r="XFB27" s="34"/>
      <c r="XFC27" s="34"/>
      <c r="XFD27" s="34"/>
    </row>
    <row r="28" spans="1:16 16335:16384" s="167" customFormat="1" ht="13.8">
      <c r="A28" s="460">
        <v>12</v>
      </c>
      <c r="B28" s="461" t="str">
        <f>'ORC. A LICITAR'!D149</f>
        <v>PINTURA</v>
      </c>
      <c r="C28" s="163">
        <f>'ORC. A LICITAR'!J149</f>
        <v>3.8490838931944577E-2</v>
      </c>
      <c r="D28" s="164"/>
      <c r="E28" s="165"/>
      <c r="F28" s="165"/>
      <c r="G28" s="165"/>
      <c r="H28" s="165"/>
      <c r="I28" s="165"/>
      <c r="J28" s="165"/>
      <c r="K28" s="165"/>
      <c r="L28" s="165">
        <v>0.1</v>
      </c>
      <c r="M28" s="165">
        <v>0.5</v>
      </c>
      <c r="N28" s="165">
        <v>0.4</v>
      </c>
      <c r="O28" s="165"/>
      <c r="P28" s="166">
        <f t="shared" si="1"/>
        <v>1</v>
      </c>
      <c r="XDG28" s="20"/>
      <c r="XDH28" s="20"/>
      <c r="XDI28" s="20"/>
      <c r="XDJ28" s="20"/>
      <c r="XDK28" s="20"/>
      <c r="XDL28" s="20"/>
      <c r="XDM28" s="20"/>
      <c r="XDN28" s="20"/>
      <c r="XDO28" s="20"/>
      <c r="XDP28" s="20"/>
      <c r="XDQ28" s="20"/>
      <c r="XDR28" s="20"/>
      <c r="XDS28" s="20"/>
      <c r="XDT28" s="20"/>
      <c r="XDU28" s="20"/>
      <c r="XDV28" s="20"/>
      <c r="XDW28" s="20"/>
      <c r="XDX28" s="20"/>
      <c r="XDY28" s="20"/>
      <c r="XDZ28" s="20"/>
      <c r="XEA28" s="20"/>
      <c r="XEB28" s="20"/>
      <c r="XEC28" s="20"/>
      <c r="XED28" s="20"/>
      <c r="XEE28" s="20"/>
      <c r="XEF28" s="20"/>
      <c r="XEG28" s="20"/>
      <c r="XEH28" s="20"/>
      <c r="XEI28" s="20"/>
      <c r="XEJ28" s="20"/>
      <c r="XEK28" s="20"/>
      <c r="XEL28" s="20"/>
      <c r="XEM28" s="20"/>
      <c r="XEN28" s="20"/>
      <c r="XEO28" s="20"/>
      <c r="XEP28" s="20"/>
      <c r="XEQ28" s="20"/>
      <c r="XER28" s="20"/>
      <c r="XES28" s="20"/>
      <c r="XET28" s="20"/>
      <c r="XEU28" s="20"/>
      <c r="XEV28" s="20"/>
      <c r="XEW28" s="20"/>
      <c r="XEX28" s="20"/>
      <c r="XEY28" s="20"/>
      <c r="XEZ28" s="20"/>
      <c r="XFA28" s="20"/>
      <c r="XFB28" s="20"/>
      <c r="XFC28" s="20"/>
      <c r="XFD28" s="20"/>
    </row>
    <row r="29" spans="1:16 16335:16384" s="167" customFormat="1" ht="13.8">
      <c r="A29" s="460"/>
      <c r="B29" s="461"/>
      <c r="C29" s="168">
        <f>'ORC. A LICITAR'!I149</f>
        <v>77474.579999999987</v>
      </c>
      <c r="D29" s="169"/>
      <c r="E29" s="170"/>
      <c r="F29" s="170"/>
      <c r="G29" s="170"/>
      <c r="H29" s="170"/>
      <c r="I29" s="170"/>
      <c r="J29" s="170"/>
      <c r="K29" s="170"/>
      <c r="L29" s="170">
        <f>L28*C29</f>
        <v>7747.4579999999987</v>
      </c>
      <c r="M29" s="170">
        <f>M28*C29</f>
        <v>38737.289999999994</v>
      </c>
      <c r="N29" s="170">
        <f>N28*C29</f>
        <v>30989.831999999995</v>
      </c>
      <c r="O29" s="170"/>
      <c r="P29" s="169">
        <f t="shared" si="1"/>
        <v>77474.579999999987</v>
      </c>
      <c r="XDG29" s="20"/>
      <c r="XDH29" s="20"/>
      <c r="XDI29" s="20"/>
      <c r="XDJ29" s="20"/>
      <c r="XDK29" s="20"/>
      <c r="XDL29" s="20"/>
      <c r="XDM29" s="20"/>
      <c r="XDN29" s="20"/>
      <c r="XDO29" s="20"/>
      <c r="XDP29" s="20"/>
      <c r="XDQ29" s="20"/>
      <c r="XDR29" s="20"/>
      <c r="XDS29" s="20"/>
      <c r="XDT29" s="20"/>
      <c r="XDU29" s="20"/>
      <c r="XDV29" s="20"/>
      <c r="XDW29" s="20"/>
      <c r="XDX29" s="20"/>
      <c r="XDY29" s="20"/>
      <c r="XDZ29" s="20"/>
      <c r="XEA29" s="20"/>
      <c r="XEB29" s="20"/>
      <c r="XEC29" s="20"/>
      <c r="XED29" s="20"/>
      <c r="XEE29" s="20"/>
      <c r="XEF29" s="20"/>
      <c r="XEG29" s="20"/>
      <c r="XEH29" s="20"/>
      <c r="XEI29" s="20"/>
      <c r="XEJ29" s="20"/>
      <c r="XEK29" s="20"/>
      <c r="XEL29" s="20"/>
      <c r="XEM29" s="20"/>
      <c r="XEN29" s="20"/>
      <c r="XEO29" s="20"/>
      <c r="XEP29" s="20"/>
      <c r="XEQ29" s="20"/>
      <c r="XER29" s="20"/>
      <c r="XES29" s="20"/>
      <c r="XET29" s="20"/>
      <c r="XEU29" s="20"/>
      <c r="XEV29" s="20"/>
      <c r="XEW29" s="20"/>
      <c r="XEX29" s="20"/>
      <c r="XEY29" s="20"/>
      <c r="XEZ29" s="20"/>
      <c r="XFA29" s="20"/>
      <c r="XFB29" s="20"/>
      <c r="XFC29" s="20"/>
      <c r="XFD29" s="20"/>
    </row>
    <row r="30" spans="1:16 16335:16384" ht="13.8">
      <c r="A30" s="2">
        <v>13</v>
      </c>
      <c r="B30" s="1" t="str">
        <f>'ORC. A LICITAR'!D161</f>
        <v>MARMORARIA</v>
      </c>
      <c r="C30" s="156">
        <f>'ORC. A LICITAR'!J161</f>
        <v>5.5160614857161809E-3</v>
      </c>
      <c r="D30" s="157"/>
      <c r="E30" s="158"/>
      <c r="F30" s="158"/>
      <c r="G30" s="158"/>
      <c r="H30" s="158"/>
      <c r="I30" s="158"/>
      <c r="J30" s="158"/>
      <c r="K30" s="158"/>
      <c r="L30" s="158"/>
      <c r="M30" s="158"/>
      <c r="N30" s="158">
        <v>1</v>
      </c>
      <c r="O30" s="158"/>
      <c r="P30" s="159">
        <f t="shared" si="1"/>
        <v>1</v>
      </c>
      <c r="XDG30" s="34"/>
      <c r="XDH30" s="34"/>
      <c r="XDI30" s="34"/>
      <c r="XDJ30" s="34"/>
      <c r="XDK30" s="34"/>
      <c r="XDL30" s="34"/>
      <c r="XDM30" s="34"/>
      <c r="XDN30" s="34"/>
      <c r="XDO30" s="34"/>
      <c r="XDP30" s="34"/>
      <c r="XDQ30" s="34"/>
      <c r="XDR30" s="34"/>
      <c r="XDS30" s="34"/>
      <c r="XDT30" s="34"/>
      <c r="XDU30" s="34"/>
      <c r="XDV30" s="34"/>
      <c r="XDW30" s="34"/>
      <c r="XDX30" s="34"/>
      <c r="XDY30" s="34"/>
      <c r="XDZ30" s="34"/>
      <c r="XEA30" s="34"/>
      <c r="XEB30" s="34"/>
      <c r="XEC30" s="34"/>
      <c r="XED30" s="34"/>
      <c r="XEE30" s="34"/>
      <c r="XEF30" s="34"/>
      <c r="XEG30" s="34"/>
      <c r="XEH30" s="34"/>
      <c r="XEI30" s="34"/>
      <c r="XEJ30" s="34"/>
      <c r="XEK30" s="34"/>
      <c r="XEL30" s="34"/>
      <c r="XEM30" s="34"/>
      <c r="XEN30" s="34"/>
      <c r="XEO30" s="34"/>
      <c r="XEP30" s="34"/>
      <c r="XEQ30" s="34"/>
      <c r="XER30" s="34"/>
      <c r="XES30" s="34"/>
      <c r="XET30" s="34"/>
      <c r="XEU30" s="34"/>
      <c r="XEV30" s="34"/>
      <c r="XEW30" s="34"/>
      <c r="XEX30" s="34"/>
      <c r="XEY30" s="34"/>
      <c r="XEZ30" s="34"/>
      <c r="XFA30" s="34"/>
      <c r="XFB30" s="34"/>
      <c r="XFC30" s="34"/>
      <c r="XFD30" s="34"/>
    </row>
    <row r="31" spans="1:16 16335:16384" ht="13.8">
      <c r="A31" s="2"/>
      <c r="B31" s="1"/>
      <c r="C31" s="160">
        <f>'ORC. A LICITAR'!I161</f>
        <v>11102.76</v>
      </c>
      <c r="D31" s="161"/>
      <c r="E31" s="162"/>
      <c r="F31" s="162"/>
      <c r="G31" s="162"/>
      <c r="H31" s="162"/>
      <c r="I31" s="162"/>
      <c r="J31" s="162"/>
      <c r="K31" s="162"/>
      <c r="L31" s="162"/>
      <c r="M31" s="162"/>
      <c r="N31" s="162">
        <f>N30*C31</f>
        <v>11102.76</v>
      </c>
      <c r="O31" s="162"/>
      <c r="P31" s="161">
        <f t="shared" si="1"/>
        <v>11102.76</v>
      </c>
      <c r="XDG31" s="34"/>
      <c r="XDH31" s="34"/>
      <c r="XDI31" s="34"/>
      <c r="XDJ31" s="34"/>
      <c r="XDK31" s="34"/>
      <c r="XDL31" s="34"/>
      <c r="XDM31" s="34"/>
      <c r="XDN31" s="34"/>
      <c r="XDO31" s="34"/>
      <c r="XDP31" s="34"/>
      <c r="XDQ31" s="34"/>
      <c r="XDR31" s="34"/>
      <c r="XDS31" s="34"/>
      <c r="XDT31" s="34"/>
      <c r="XDU31" s="34"/>
      <c r="XDV31" s="34"/>
      <c r="XDW31" s="34"/>
      <c r="XDX31" s="34"/>
      <c r="XDY31" s="34"/>
      <c r="XDZ31" s="34"/>
      <c r="XEA31" s="34"/>
      <c r="XEB31" s="34"/>
      <c r="XEC31" s="34"/>
      <c r="XED31" s="34"/>
      <c r="XEE31" s="34"/>
      <c r="XEF31" s="34"/>
      <c r="XEG31" s="34"/>
      <c r="XEH31" s="34"/>
      <c r="XEI31" s="34"/>
      <c r="XEJ31" s="34"/>
      <c r="XEK31" s="34"/>
      <c r="XEL31" s="34"/>
      <c r="XEM31" s="34"/>
      <c r="XEN31" s="34"/>
      <c r="XEO31" s="34"/>
      <c r="XEP31" s="34"/>
      <c r="XEQ31" s="34"/>
      <c r="XER31" s="34"/>
      <c r="XES31" s="34"/>
      <c r="XET31" s="34"/>
      <c r="XEU31" s="34"/>
      <c r="XEV31" s="34"/>
      <c r="XEW31" s="34"/>
      <c r="XEX31" s="34"/>
      <c r="XEY31" s="34"/>
      <c r="XEZ31" s="34"/>
      <c r="XFA31" s="34"/>
      <c r="XFB31" s="34"/>
      <c r="XFC31" s="34"/>
      <c r="XFD31" s="34"/>
    </row>
    <row r="32" spans="1:16 16335:16384" s="167" customFormat="1" ht="13.8">
      <c r="A32" s="460">
        <v>14</v>
      </c>
      <c r="B32" s="461" t="str">
        <f>'ORC. A LICITAR'!D163</f>
        <v>LOUÇAS, METAIS E ACESSÓRIOS</v>
      </c>
      <c r="C32" s="163">
        <f>'ORC. A LICITAR'!J163</f>
        <v>3.0289163032477487E-2</v>
      </c>
      <c r="D32" s="164"/>
      <c r="E32" s="165"/>
      <c r="F32" s="165"/>
      <c r="G32" s="165"/>
      <c r="H32" s="165"/>
      <c r="I32" s="165"/>
      <c r="J32" s="165"/>
      <c r="K32" s="165"/>
      <c r="L32" s="165"/>
      <c r="M32" s="165">
        <v>0.5</v>
      </c>
      <c r="N32" s="165">
        <v>0.5</v>
      </c>
      <c r="O32" s="165"/>
      <c r="P32" s="166">
        <f t="shared" si="1"/>
        <v>1</v>
      </c>
      <c r="XDG32" s="171"/>
      <c r="XDH32" s="171"/>
      <c r="XDI32" s="171"/>
      <c r="XDJ32" s="171"/>
      <c r="XDK32" s="171"/>
      <c r="XDL32" s="171"/>
      <c r="XDM32" s="171"/>
      <c r="XDN32" s="171"/>
      <c r="XDO32" s="171"/>
      <c r="XDP32" s="171"/>
      <c r="XDQ32" s="171"/>
      <c r="XDR32" s="171"/>
      <c r="XDS32" s="171"/>
      <c r="XDT32" s="171"/>
      <c r="XDU32" s="171"/>
      <c r="XDV32" s="171"/>
      <c r="XDW32" s="171"/>
      <c r="XDX32" s="171"/>
      <c r="XDY32" s="171"/>
      <c r="XDZ32" s="171"/>
      <c r="XEA32" s="171"/>
      <c r="XEB32" s="171"/>
      <c r="XEC32" s="171"/>
      <c r="XED32" s="171"/>
      <c r="XEE32" s="171"/>
      <c r="XEF32" s="171"/>
      <c r="XEG32" s="171"/>
      <c r="XEH32" s="171"/>
      <c r="XEI32" s="171"/>
      <c r="XEJ32" s="171"/>
      <c r="XEK32" s="171"/>
      <c r="XEL32" s="171"/>
      <c r="XEM32" s="171"/>
      <c r="XEN32" s="171"/>
      <c r="XEO32" s="171"/>
      <c r="XEP32" s="171"/>
      <c r="XEQ32" s="171"/>
      <c r="XER32" s="171"/>
      <c r="XES32" s="171"/>
      <c r="XET32" s="171"/>
      <c r="XEU32" s="171"/>
      <c r="XEV32" s="171"/>
      <c r="XEW32" s="171"/>
      <c r="XEX32" s="171"/>
      <c r="XEY32" s="171"/>
      <c r="XEZ32" s="171"/>
      <c r="XFA32" s="171"/>
      <c r="XFB32" s="171"/>
      <c r="XFC32" s="171"/>
      <c r="XFD32" s="171"/>
    </row>
    <row r="33" spans="1:16 16335:16384" s="167" customFormat="1" ht="13.8">
      <c r="A33" s="460"/>
      <c r="B33" s="461"/>
      <c r="C33" s="168">
        <f>'ORC. A LICITAR'!I163</f>
        <v>60966.19999999999</v>
      </c>
      <c r="D33" s="169"/>
      <c r="E33" s="170"/>
      <c r="F33" s="170"/>
      <c r="G33" s="170"/>
      <c r="H33" s="170"/>
      <c r="I33" s="170"/>
      <c r="J33" s="170"/>
      <c r="K33" s="170"/>
      <c r="L33" s="170"/>
      <c r="M33" s="170">
        <f>M32*C33</f>
        <v>30483.099999999995</v>
      </c>
      <c r="N33" s="170">
        <f>N32*C33</f>
        <v>30483.099999999995</v>
      </c>
      <c r="O33" s="170"/>
      <c r="P33" s="169">
        <f t="shared" si="1"/>
        <v>60966.19999999999</v>
      </c>
      <c r="XDG33" s="171"/>
      <c r="XDH33" s="171"/>
      <c r="XDI33" s="171"/>
      <c r="XDJ33" s="171"/>
      <c r="XDK33" s="171"/>
      <c r="XDL33" s="171"/>
      <c r="XDM33" s="171"/>
      <c r="XDN33" s="171"/>
      <c r="XDO33" s="171"/>
      <c r="XDP33" s="171"/>
      <c r="XDQ33" s="171"/>
      <c r="XDR33" s="171"/>
      <c r="XDS33" s="171"/>
      <c r="XDT33" s="171"/>
      <c r="XDU33" s="171"/>
      <c r="XDV33" s="171"/>
      <c r="XDW33" s="171"/>
      <c r="XDX33" s="171"/>
      <c r="XDY33" s="171"/>
      <c r="XDZ33" s="171"/>
      <c r="XEA33" s="171"/>
      <c r="XEB33" s="171"/>
      <c r="XEC33" s="171"/>
      <c r="XED33" s="171"/>
      <c r="XEE33" s="171"/>
      <c r="XEF33" s="171"/>
      <c r="XEG33" s="171"/>
      <c r="XEH33" s="171"/>
      <c r="XEI33" s="171"/>
      <c r="XEJ33" s="171"/>
      <c r="XEK33" s="171"/>
      <c r="XEL33" s="171"/>
      <c r="XEM33" s="171"/>
      <c r="XEN33" s="171"/>
      <c r="XEO33" s="171"/>
      <c r="XEP33" s="171"/>
      <c r="XEQ33" s="171"/>
      <c r="XER33" s="171"/>
      <c r="XES33" s="171"/>
      <c r="XET33" s="171"/>
      <c r="XEU33" s="171"/>
      <c r="XEV33" s="171"/>
      <c r="XEW33" s="171"/>
      <c r="XEX33" s="171"/>
      <c r="XEY33" s="171"/>
      <c r="XEZ33" s="171"/>
      <c r="XFA33" s="171"/>
      <c r="XFB33" s="171"/>
      <c r="XFC33" s="171"/>
      <c r="XFD33" s="171"/>
    </row>
    <row r="34" spans="1:16 16335:16384" ht="13.8">
      <c r="A34" s="2">
        <v>15</v>
      </c>
      <c r="B34" s="1" t="str">
        <f>'ORC. A LICITAR'!D189</f>
        <v>INSTALAÇÕES HIDROSSANITÁRIAS</v>
      </c>
      <c r="C34" s="156">
        <f>'ORC. A LICITAR'!J189</f>
        <v>6.7813003510472966E-2</v>
      </c>
      <c r="D34" s="157"/>
      <c r="E34" s="158">
        <v>0.05</v>
      </c>
      <c r="F34" s="158">
        <v>0.05</v>
      </c>
      <c r="G34" s="158">
        <v>0.1</v>
      </c>
      <c r="H34" s="158">
        <v>0.1</v>
      </c>
      <c r="I34" s="158">
        <v>0.1</v>
      </c>
      <c r="J34" s="158">
        <v>0.1</v>
      </c>
      <c r="K34" s="158">
        <v>0.1</v>
      </c>
      <c r="L34" s="158">
        <v>0.2</v>
      </c>
      <c r="M34" s="158">
        <v>0.2</v>
      </c>
      <c r="N34" s="158"/>
      <c r="O34" s="158"/>
      <c r="P34" s="159">
        <f t="shared" si="1"/>
        <v>1</v>
      </c>
      <c r="XDG34" s="172"/>
      <c r="XDH34" s="172"/>
      <c r="XDI34" s="172"/>
      <c r="XDJ34" s="172"/>
      <c r="XDK34" s="172"/>
      <c r="XDL34" s="172"/>
      <c r="XDM34" s="172"/>
      <c r="XDN34" s="172"/>
      <c r="XDO34" s="172"/>
      <c r="XDP34" s="172"/>
      <c r="XDQ34" s="172"/>
      <c r="XDR34" s="172"/>
      <c r="XDS34" s="172"/>
      <c r="XDT34" s="172"/>
      <c r="XDU34" s="172"/>
      <c r="XDV34" s="172"/>
      <c r="XDW34" s="172"/>
      <c r="XDX34" s="172"/>
      <c r="XDY34" s="172"/>
      <c r="XDZ34" s="172"/>
      <c r="XEA34" s="172"/>
      <c r="XEB34" s="172"/>
      <c r="XEC34" s="172"/>
      <c r="XED34" s="172"/>
      <c r="XEE34" s="172"/>
      <c r="XEF34" s="172"/>
      <c r="XEG34" s="172"/>
      <c r="XEH34" s="172"/>
      <c r="XEI34" s="172"/>
      <c r="XEJ34" s="172"/>
      <c r="XEK34" s="172"/>
      <c r="XEL34" s="172"/>
      <c r="XEM34" s="172"/>
      <c r="XEN34" s="172"/>
      <c r="XEO34" s="172"/>
      <c r="XEP34" s="172"/>
      <c r="XEQ34" s="172"/>
      <c r="XER34" s="172"/>
      <c r="XES34" s="172"/>
      <c r="XET34" s="172"/>
      <c r="XEU34" s="172"/>
      <c r="XEV34" s="172"/>
      <c r="XEW34" s="172"/>
      <c r="XEX34" s="172"/>
      <c r="XEY34" s="172"/>
      <c r="XEZ34" s="172"/>
      <c r="XFA34" s="172"/>
      <c r="XFB34" s="172"/>
      <c r="XFC34" s="172"/>
      <c r="XFD34" s="172"/>
    </row>
    <row r="35" spans="1:16 16335:16384" ht="13.8">
      <c r="A35" s="2"/>
      <c r="B35" s="1"/>
      <c r="C35" s="160">
        <f>'ORC. A LICITAR'!I189</f>
        <v>136494.40000000005</v>
      </c>
      <c r="D35" s="161"/>
      <c r="E35" s="162">
        <f>E34*C35</f>
        <v>6824.720000000003</v>
      </c>
      <c r="F35" s="162">
        <f>F34*C35</f>
        <v>6824.720000000003</v>
      </c>
      <c r="G35" s="162">
        <f>G34*C35</f>
        <v>13649.440000000006</v>
      </c>
      <c r="H35" s="162">
        <f>H34*C35</f>
        <v>13649.440000000006</v>
      </c>
      <c r="I35" s="162">
        <f>I34*C35</f>
        <v>13649.440000000006</v>
      </c>
      <c r="J35" s="162">
        <f>J34*C35</f>
        <v>13649.440000000006</v>
      </c>
      <c r="K35" s="162">
        <f>K34*C35</f>
        <v>13649.440000000006</v>
      </c>
      <c r="L35" s="162">
        <f>L34*C35</f>
        <v>27298.880000000012</v>
      </c>
      <c r="M35" s="162">
        <f>M34*C35</f>
        <v>27298.880000000012</v>
      </c>
      <c r="N35" s="162"/>
      <c r="O35" s="162"/>
      <c r="P35" s="161">
        <f t="shared" si="1"/>
        <v>136494.40000000005</v>
      </c>
      <c r="XDG35" s="172"/>
      <c r="XDH35" s="172"/>
      <c r="XDI35" s="172"/>
      <c r="XDJ35" s="172"/>
      <c r="XDK35" s="172"/>
      <c r="XDL35" s="172"/>
      <c r="XDM35" s="172"/>
      <c r="XDN35" s="172"/>
      <c r="XDO35" s="172"/>
      <c r="XDP35" s="172"/>
      <c r="XDQ35" s="172"/>
      <c r="XDR35" s="172"/>
      <c r="XDS35" s="172"/>
      <c r="XDT35" s="172"/>
      <c r="XDU35" s="172"/>
      <c r="XDV35" s="172"/>
      <c r="XDW35" s="172"/>
      <c r="XDX35" s="172"/>
      <c r="XDY35" s="172"/>
      <c r="XDZ35" s="172"/>
      <c r="XEA35" s="172"/>
      <c r="XEB35" s="172"/>
      <c r="XEC35" s="172"/>
      <c r="XED35" s="172"/>
      <c r="XEE35" s="172"/>
      <c r="XEF35" s="172"/>
      <c r="XEG35" s="172"/>
      <c r="XEH35" s="172"/>
      <c r="XEI35" s="172"/>
      <c r="XEJ35" s="172"/>
      <c r="XEK35" s="172"/>
      <c r="XEL35" s="172"/>
      <c r="XEM35" s="172"/>
      <c r="XEN35" s="172"/>
      <c r="XEO35" s="172"/>
      <c r="XEP35" s="172"/>
      <c r="XEQ35" s="172"/>
      <c r="XER35" s="172"/>
      <c r="XES35" s="172"/>
      <c r="XET35" s="172"/>
      <c r="XEU35" s="172"/>
      <c r="XEV35" s="172"/>
      <c r="XEW35" s="172"/>
      <c r="XEX35" s="172"/>
      <c r="XEY35" s="172"/>
      <c r="XEZ35" s="172"/>
      <c r="XFA35" s="172"/>
      <c r="XFB35" s="172"/>
      <c r="XFC35" s="172"/>
      <c r="XFD35" s="172"/>
    </row>
    <row r="36" spans="1:16 16335:16384" s="167" customFormat="1">
      <c r="A36" s="460">
        <v>16</v>
      </c>
      <c r="B36" s="461" t="str">
        <f>'ORC. A LICITAR'!D304</f>
        <v>INSTALAÇÕES ELÉTRICAS</v>
      </c>
      <c r="C36" s="163">
        <f>'ORC. A LICITAR'!J304</f>
        <v>0.11159859096185983</v>
      </c>
      <c r="D36" s="164"/>
      <c r="E36" s="165"/>
      <c r="F36" s="165"/>
      <c r="G36" s="165">
        <v>0.1</v>
      </c>
      <c r="H36" s="165">
        <v>0.1</v>
      </c>
      <c r="I36" s="165">
        <v>0.1</v>
      </c>
      <c r="J36" s="165">
        <v>0.1</v>
      </c>
      <c r="K36" s="165"/>
      <c r="L36" s="165"/>
      <c r="M36" s="165">
        <v>0.3</v>
      </c>
      <c r="N36" s="165">
        <v>0.3</v>
      </c>
      <c r="O36" s="165"/>
      <c r="P36" s="166">
        <f t="shared" si="1"/>
        <v>1</v>
      </c>
      <c r="XDG36" s="146"/>
      <c r="XDH36" s="146"/>
      <c r="XDI36" s="146"/>
      <c r="XDJ36" s="146"/>
      <c r="XDK36" s="146"/>
      <c r="XDL36" s="146"/>
      <c r="XDM36" s="146"/>
      <c r="XDN36" s="146"/>
      <c r="XDO36" s="146"/>
      <c r="XDP36" s="146"/>
      <c r="XDQ36" s="146"/>
      <c r="XDR36" s="146"/>
      <c r="XDS36" s="146"/>
      <c r="XDT36" s="146"/>
      <c r="XDU36" s="146"/>
      <c r="XDV36" s="146"/>
      <c r="XDW36" s="146"/>
      <c r="XDX36" s="146"/>
      <c r="XDY36" s="146"/>
      <c r="XDZ36" s="146"/>
      <c r="XEA36" s="146"/>
      <c r="XEB36" s="146"/>
      <c r="XEC36" s="146"/>
      <c r="XED36" s="146"/>
      <c r="XEE36" s="146"/>
      <c r="XEF36" s="146"/>
      <c r="XEG36" s="146"/>
      <c r="XEH36" s="146"/>
      <c r="XEI36" s="146"/>
      <c r="XEJ36" s="146"/>
      <c r="XEK36" s="146"/>
      <c r="XEL36" s="146"/>
      <c r="XEM36" s="146"/>
      <c r="XEN36" s="146"/>
      <c r="XEO36" s="146"/>
      <c r="XEP36" s="146"/>
      <c r="XEQ36" s="146"/>
      <c r="XER36" s="146"/>
      <c r="XES36" s="146"/>
      <c r="XET36" s="146"/>
      <c r="XEU36" s="146"/>
      <c r="XEV36" s="146"/>
      <c r="XEW36" s="146"/>
      <c r="XEX36" s="146"/>
      <c r="XEY36" s="146"/>
      <c r="XEZ36" s="146"/>
      <c r="XFA36" s="146"/>
      <c r="XFB36" s="146"/>
      <c r="XFC36" s="146"/>
      <c r="XFD36" s="146"/>
    </row>
    <row r="37" spans="1:16 16335:16384" s="167" customFormat="1">
      <c r="A37" s="460"/>
      <c r="B37" s="461"/>
      <c r="C37" s="168">
        <f>'ORC. A LICITAR'!I304</f>
        <v>224626.28</v>
      </c>
      <c r="D37" s="169"/>
      <c r="E37" s="170"/>
      <c r="F37" s="170"/>
      <c r="G37" s="170">
        <f>G36*C37</f>
        <v>22462.628000000001</v>
      </c>
      <c r="H37" s="170">
        <f>H36*C37</f>
        <v>22462.628000000001</v>
      </c>
      <c r="I37" s="170">
        <f>I36*C37</f>
        <v>22462.628000000001</v>
      </c>
      <c r="J37" s="170">
        <f>J36*C37</f>
        <v>22462.628000000001</v>
      </c>
      <c r="K37" s="170"/>
      <c r="L37" s="170"/>
      <c r="M37" s="170">
        <f>M36*C37</f>
        <v>67387.883999999991</v>
      </c>
      <c r="N37" s="170">
        <f>N36*C37</f>
        <v>67387.883999999991</v>
      </c>
      <c r="O37" s="170"/>
      <c r="P37" s="169">
        <f t="shared" si="1"/>
        <v>224626.28</v>
      </c>
      <c r="XDG37" s="146"/>
      <c r="XDH37" s="146"/>
      <c r="XDI37" s="146"/>
      <c r="XDJ37" s="146"/>
      <c r="XDK37" s="146"/>
      <c r="XDL37" s="146"/>
      <c r="XDM37" s="146"/>
      <c r="XDN37" s="146"/>
      <c r="XDO37" s="146"/>
      <c r="XDP37" s="146"/>
      <c r="XDQ37" s="146"/>
      <c r="XDR37" s="146"/>
      <c r="XDS37" s="146"/>
      <c r="XDT37" s="146"/>
      <c r="XDU37" s="146"/>
      <c r="XDV37" s="146"/>
      <c r="XDW37" s="146"/>
      <c r="XDX37" s="146"/>
      <c r="XDY37" s="146"/>
      <c r="XDZ37" s="146"/>
      <c r="XEA37" s="146"/>
      <c r="XEB37" s="146"/>
      <c r="XEC37" s="146"/>
      <c r="XED37" s="146"/>
      <c r="XEE37" s="146"/>
      <c r="XEF37" s="146"/>
      <c r="XEG37" s="146"/>
      <c r="XEH37" s="146"/>
      <c r="XEI37" s="146"/>
      <c r="XEJ37" s="146"/>
      <c r="XEK37" s="146"/>
      <c r="XEL37" s="146"/>
      <c r="XEM37" s="146"/>
      <c r="XEN37" s="146"/>
      <c r="XEO37" s="146"/>
      <c r="XEP37" s="146"/>
      <c r="XEQ37" s="146"/>
      <c r="XER37" s="146"/>
      <c r="XES37" s="146"/>
      <c r="XET37" s="146"/>
      <c r="XEU37" s="146"/>
      <c r="XEV37" s="146"/>
      <c r="XEW37" s="146"/>
      <c r="XEX37" s="146"/>
      <c r="XEY37" s="146"/>
      <c r="XEZ37" s="146"/>
      <c r="XFA37" s="146"/>
      <c r="XFB37" s="146"/>
      <c r="XFC37" s="146"/>
      <c r="XFD37" s="146"/>
    </row>
    <row r="38" spans="1:16 16335:16384">
      <c r="A38" s="2">
        <v>17</v>
      </c>
      <c r="B38" s="1" t="str">
        <f>'ORC. A LICITAR'!D397</f>
        <v>CLIMATIZAÇÃO</v>
      </c>
      <c r="C38" s="156">
        <f>'ORC. A LICITAR'!J397</f>
        <v>4.2171427674315504E-2</v>
      </c>
      <c r="D38" s="157"/>
      <c r="E38" s="158"/>
      <c r="F38" s="158"/>
      <c r="G38" s="158"/>
      <c r="H38" s="158"/>
      <c r="I38" s="158"/>
      <c r="J38" s="158"/>
      <c r="K38" s="158">
        <v>0.3</v>
      </c>
      <c r="L38" s="158">
        <v>0.3</v>
      </c>
      <c r="M38" s="158">
        <v>0.4</v>
      </c>
      <c r="N38" s="158"/>
      <c r="O38" s="158"/>
      <c r="P38" s="159">
        <f t="shared" si="1"/>
        <v>1</v>
      </c>
    </row>
    <row r="39" spans="1:16 16335:16384">
      <c r="A39" s="2"/>
      <c r="B39" s="1"/>
      <c r="C39" s="160">
        <f>'ORC. A LICITAR'!I397</f>
        <v>84882.890000000014</v>
      </c>
      <c r="D39" s="161"/>
      <c r="E39" s="162"/>
      <c r="F39" s="162"/>
      <c r="G39" s="162"/>
      <c r="H39" s="162"/>
      <c r="I39" s="162"/>
      <c r="J39" s="162"/>
      <c r="K39" s="162">
        <f>K38*C39</f>
        <v>25464.867000000002</v>
      </c>
      <c r="L39" s="162">
        <f>L38*C39</f>
        <v>25464.867000000002</v>
      </c>
      <c r="M39" s="162">
        <f>M38*C39</f>
        <v>33953.15600000001</v>
      </c>
      <c r="N39" s="162"/>
      <c r="O39" s="162"/>
      <c r="P39" s="161">
        <f t="shared" si="1"/>
        <v>84882.890000000014</v>
      </c>
    </row>
    <row r="40" spans="1:16 16335:16384" s="167" customFormat="1">
      <c r="A40" s="460">
        <v>18</v>
      </c>
      <c r="B40" s="461" t="str">
        <f>'ORC. A LICITAR'!D411</f>
        <v>DADOS E VOZ</v>
      </c>
      <c r="C40" s="163">
        <f>'ORC. A LICITAR'!J411</f>
        <v>4.2903545036661996E-3</v>
      </c>
      <c r="D40" s="164"/>
      <c r="E40" s="165"/>
      <c r="F40" s="165"/>
      <c r="G40" s="165"/>
      <c r="H40" s="165"/>
      <c r="I40" s="165"/>
      <c r="J40" s="165"/>
      <c r="K40" s="165"/>
      <c r="L40" s="165"/>
      <c r="M40" s="165"/>
      <c r="N40" s="165">
        <v>0.6</v>
      </c>
      <c r="O40" s="165">
        <v>0.4</v>
      </c>
      <c r="P40" s="166">
        <f t="shared" si="1"/>
        <v>1</v>
      </c>
      <c r="XDG40" s="146"/>
      <c r="XDH40" s="146"/>
      <c r="XDI40" s="146"/>
      <c r="XDJ40" s="146"/>
      <c r="XDK40" s="146"/>
      <c r="XDL40" s="146"/>
      <c r="XDM40" s="146"/>
      <c r="XDN40" s="146"/>
      <c r="XDO40" s="146"/>
      <c r="XDP40" s="146"/>
      <c r="XDQ40" s="146"/>
      <c r="XDR40" s="146"/>
      <c r="XDS40" s="146"/>
      <c r="XDT40" s="146"/>
      <c r="XDU40" s="146"/>
      <c r="XDV40" s="146"/>
      <c r="XDW40" s="146"/>
      <c r="XDX40" s="146"/>
      <c r="XDY40" s="146"/>
      <c r="XDZ40" s="146"/>
      <c r="XEA40" s="146"/>
      <c r="XEB40" s="146"/>
      <c r="XEC40" s="146"/>
      <c r="XED40" s="146"/>
      <c r="XEE40" s="146"/>
      <c r="XEF40" s="146"/>
      <c r="XEG40" s="146"/>
      <c r="XEH40" s="146"/>
      <c r="XEI40" s="146"/>
      <c r="XEJ40" s="146"/>
      <c r="XEK40" s="146"/>
      <c r="XEL40" s="146"/>
      <c r="XEM40" s="146"/>
      <c r="XEN40" s="146"/>
      <c r="XEO40" s="146"/>
      <c r="XEP40" s="146"/>
      <c r="XEQ40" s="146"/>
      <c r="XER40" s="146"/>
      <c r="XES40" s="146"/>
      <c r="XET40" s="146"/>
      <c r="XEU40" s="146"/>
      <c r="XEV40" s="146"/>
      <c r="XEW40" s="146"/>
      <c r="XEX40" s="146"/>
      <c r="XEY40" s="146"/>
      <c r="XEZ40" s="146"/>
      <c r="XFA40" s="146"/>
      <c r="XFB40" s="146"/>
      <c r="XFC40" s="146"/>
      <c r="XFD40" s="146"/>
    </row>
    <row r="41" spans="1:16 16335:16384" s="167" customFormat="1">
      <c r="A41" s="460"/>
      <c r="B41" s="461"/>
      <c r="C41" s="168">
        <f>'ORC. A LICITAR'!I411</f>
        <v>8635.65</v>
      </c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0">
        <f>N40*C41</f>
        <v>5181.3899999999994</v>
      </c>
      <c r="O41" s="170">
        <f>O40*C41</f>
        <v>3454.26</v>
      </c>
      <c r="P41" s="169">
        <f t="shared" si="1"/>
        <v>8635.65</v>
      </c>
      <c r="XDG41" s="146"/>
      <c r="XDH41" s="146"/>
      <c r="XDI41" s="146"/>
      <c r="XDJ41" s="146"/>
      <c r="XDK41" s="146"/>
      <c r="XDL41" s="146"/>
      <c r="XDM41" s="146"/>
      <c r="XDN41" s="146"/>
      <c r="XDO41" s="146"/>
      <c r="XDP41" s="146"/>
      <c r="XDQ41" s="146"/>
      <c r="XDR41" s="146"/>
      <c r="XDS41" s="146"/>
      <c r="XDT41" s="146"/>
      <c r="XDU41" s="146"/>
      <c r="XDV41" s="146"/>
      <c r="XDW41" s="146"/>
      <c r="XDX41" s="146"/>
      <c r="XDY41" s="146"/>
      <c r="XDZ41" s="146"/>
      <c r="XEA41" s="146"/>
      <c r="XEB41" s="146"/>
      <c r="XEC41" s="146"/>
      <c r="XED41" s="146"/>
      <c r="XEE41" s="146"/>
      <c r="XEF41" s="146"/>
      <c r="XEG41" s="146"/>
      <c r="XEH41" s="146"/>
      <c r="XEI41" s="146"/>
      <c r="XEJ41" s="146"/>
      <c r="XEK41" s="146"/>
      <c r="XEL41" s="146"/>
      <c r="XEM41" s="146"/>
      <c r="XEN41" s="146"/>
      <c r="XEO41" s="146"/>
      <c r="XEP41" s="146"/>
      <c r="XEQ41" s="146"/>
      <c r="XER41" s="146"/>
      <c r="XES41" s="146"/>
      <c r="XET41" s="146"/>
      <c r="XEU41" s="146"/>
      <c r="XEV41" s="146"/>
      <c r="XEW41" s="146"/>
      <c r="XEX41" s="146"/>
      <c r="XEY41" s="146"/>
      <c r="XEZ41" s="146"/>
      <c r="XFA41" s="146"/>
      <c r="XFB41" s="146"/>
      <c r="XFC41" s="146"/>
      <c r="XFD41" s="146"/>
    </row>
    <row r="42" spans="1:16 16335:16384">
      <c r="A42" s="2">
        <v>19</v>
      </c>
      <c r="B42" s="1" t="str">
        <f>'ORC. A LICITAR'!D420</f>
        <v>GASES MEDICINAIS</v>
      </c>
      <c r="C42" s="156">
        <f>'ORC. A LICITAR'!J420</f>
        <v>7.40381945460508E-3</v>
      </c>
      <c r="D42" s="157"/>
      <c r="E42" s="158"/>
      <c r="F42" s="158"/>
      <c r="G42" s="158"/>
      <c r="H42" s="158"/>
      <c r="I42" s="158"/>
      <c r="J42" s="158"/>
      <c r="K42" s="158"/>
      <c r="L42" s="158"/>
      <c r="M42" s="158"/>
      <c r="N42" s="158">
        <v>0.6</v>
      </c>
      <c r="O42" s="158">
        <v>0.4</v>
      </c>
      <c r="P42" s="159">
        <f t="shared" si="1"/>
        <v>1</v>
      </c>
    </row>
    <row r="43" spans="1:16 16335:16384">
      <c r="A43" s="2"/>
      <c r="B43" s="1"/>
      <c r="C43" s="160">
        <f>'ORC. A LICITAR'!I420</f>
        <v>14902.45</v>
      </c>
      <c r="D43" s="161"/>
      <c r="E43" s="162"/>
      <c r="F43" s="162"/>
      <c r="G43" s="162"/>
      <c r="H43" s="162"/>
      <c r="I43" s="162"/>
      <c r="J43" s="162"/>
      <c r="K43" s="162"/>
      <c r="L43" s="162"/>
      <c r="M43" s="162"/>
      <c r="N43" s="162">
        <f>N42*C43</f>
        <v>8941.4699999999993</v>
      </c>
      <c r="O43" s="162">
        <f>O42*C43</f>
        <v>5960.9800000000005</v>
      </c>
      <c r="P43" s="161">
        <f t="shared" si="1"/>
        <v>14902.45</v>
      </c>
    </row>
    <row r="44" spans="1:16 16335:16384" s="167" customFormat="1">
      <c r="A44" s="460">
        <v>20</v>
      </c>
      <c r="B44" s="461" t="str">
        <f>'ORC. A LICITAR'!D432</f>
        <v>URBANIZAÇÃO</v>
      </c>
      <c r="C44" s="163">
        <f>'ORC. A LICITAR'!J432</f>
        <v>4.8785235455165873E-2</v>
      </c>
      <c r="D44" s="164"/>
      <c r="E44" s="165">
        <v>0.15</v>
      </c>
      <c r="F44" s="165"/>
      <c r="G44" s="165"/>
      <c r="H44" s="165"/>
      <c r="I44" s="165"/>
      <c r="J44" s="165"/>
      <c r="K44" s="165">
        <v>0.2</v>
      </c>
      <c r="L44" s="165">
        <v>0.2</v>
      </c>
      <c r="M44" s="165"/>
      <c r="N44" s="165">
        <v>0.1</v>
      </c>
      <c r="O44" s="165">
        <v>0.35</v>
      </c>
      <c r="P44" s="166">
        <f t="shared" si="1"/>
        <v>1</v>
      </c>
      <c r="XDG44" s="146"/>
      <c r="XDH44" s="146"/>
      <c r="XDI44" s="146"/>
      <c r="XDJ44" s="146"/>
      <c r="XDK44" s="146"/>
      <c r="XDL44" s="146"/>
      <c r="XDM44" s="146"/>
      <c r="XDN44" s="146"/>
      <c r="XDO44" s="146"/>
      <c r="XDP44" s="146"/>
      <c r="XDQ44" s="146"/>
      <c r="XDR44" s="146"/>
      <c r="XDS44" s="146"/>
      <c r="XDT44" s="146"/>
      <c r="XDU44" s="146"/>
      <c r="XDV44" s="146"/>
      <c r="XDW44" s="146"/>
      <c r="XDX44" s="146"/>
      <c r="XDY44" s="146"/>
      <c r="XDZ44" s="146"/>
      <c r="XEA44" s="146"/>
      <c r="XEB44" s="146"/>
      <c r="XEC44" s="146"/>
      <c r="XED44" s="146"/>
      <c r="XEE44" s="146"/>
      <c r="XEF44" s="146"/>
      <c r="XEG44" s="146"/>
      <c r="XEH44" s="146"/>
      <c r="XEI44" s="146"/>
      <c r="XEJ44" s="146"/>
      <c r="XEK44" s="146"/>
      <c r="XEL44" s="146"/>
      <c r="XEM44" s="146"/>
      <c r="XEN44" s="146"/>
      <c r="XEO44" s="146"/>
      <c r="XEP44" s="146"/>
      <c r="XEQ44" s="146"/>
      <c r="XER44" s="146"/>
      <c r="XES44" s="146"/>
      <c r="XET44" s="146"/>
      <c r="XEU44" s="146"/>
      <c r="XEV44" s="146"/>
      <c r="XEW44" s="146"/>
      <c r="XEX44" s="146"/>
      <c r="XEY44" s="146"/>
      <c r="XEZ44" s="146"/>
      <c r="XFA44" s="146"/>
      <c r="XFB44" s="146"/>
      <c r="XFC44" s="146"/>
      <c r="XFD44" s="146"/>
    </row>
    <row r="45" spans="1:16 16335:16384" s="167" customFormat="1">
      <c r="A45" s="460"/>
      <c r="B45" s="461"/>
      <c r="C45" s="168">
        <f>'ORC. A LICITAR'!I432</f>
        <v>98195.199999999997</v>
      </c>
      <c r="D45" s="169"/>
      <c r="E45" s="170">
        <f>E44*C45</f>
        <v>14729.279999999999</v>
      </c>
      <c r="F45" s="170"/>
      <c r="G45" s="170"/>
      <c r="H45" s="170"/>
      <c r="I45" s="170"/>
      <c r="J45" s="170"/>
      <c r="K45" s="170">
        <f>K44*C45</f>
        <v>19639.04</v>
      </c>
      <c r="L45" s="170">
        <f>L44*C45</f>
        <v>19639.04</v>
      </c>
      <c r="M45" s="170"/>
      <c r="N45" s="170">
        <f>N44*C45</f>
        <v>9819.52</v>
      </c>
      <c r="O45" s="170">
        <f>O44*C45</f>
        <v>34368.32</v>
      </c>
      <c r="P45" s="169">
        <f t="shared" si="1"/>
        <v>98195.200000000012</v>
      </c>
      <c r="XDG45" s="146"/>
      <c r="XDH45" s="146"/>
      <c r="XDI45" s="146"/>
      <c r="XDJ45" s="146"/>
      <c r="XDK45" s="146"/>
      <c r="XDL45" s="146"/>
      <c r="XDM45" s="146"/>
      <c r="XDN45" s="146"/>
      <c r="XDO45" s="146"/>
      <c r="XDP45" s="146"/>
      <c r="XDQ45" s="146"/>
      <c r="XDR45" s="146"/>
      <c r="XDS45" s="146"/>
      <c r="XDT45" s="146"/>
      <c r="XDU45" s="146"/>
      <c r="XDV45" s="146"/>
      <c r="XDW45" s="146"/>
      <c r="XDX45" s="146"/>
      <c r="XDY45" s="146"/>
      <c r="XDZ45" s="146"/>
      <c r="XEA45" s="146"/>
      <c r="XEB45" s="146"/>
      <c r="XEC45" s="146"/>
      <c r="XED45" s="146"/>
      <c r="XEE45" s="146"/>
      <c r="XEF45" s="146"/>
      <c r="XEG45" s="146"/>
      <c r="XEH45" s="146"/>
      <c r="XEI45" s="146"/>
      <c r="XEJ45" s="146"/>
      <c r="XEK45" s="146"/>
      <c r="XEL45" s="146"/>
      <c r="XEM45" s="146"/>
      <c r="XEN45" s="146"/>
      <c r="XEO45" s="146"/>
      <c r="XEP45" s="146"/>
      <c r="XEQ45" s="146"/>
      <c r="XER45" s="146"/>
      <c r="XES45" s="146"/>
      <c r="XET45" s="146"/>
      <c r="XEU45" s="146"/>
      <c r="XEV45" s="146"/>
      <c r="XEW45" s="146"/>
      <c r="XEX45" s="146"/>
      <c r="XEY45" s="146"/>
      <c r="XEZ45" s="146"/>
      <c r="XFA45" s="146"/>
      <c r="XFB45" s="146"/>
      <c r="XFC45" s="146"/>
      <c r="XFD45" s="146"/>
    </row>
    <row r="46" spans="1:16 16335:16384" s="173" customFormat="1">
      <c r="A46" s="2">
        <v>21</v>
      </c>
      <c r="B46" s="1" t="str">
        <f>'ORC. A LICITAR'!D441</f>
        <v>SERVIÇOS COMPLEMENTARES</v>
      </c>
      <c r="C46" s="156">
        <f>'ORC. A LICITAR'!J441</f>
        <v>1.684752780658361E-3</v>
      </c>
      <c r="D46" s="157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>
        <v>1</v>
      </c>
      <c r="P46" s="159">
        <f t="shared" si="1"/>
        <v>1</v>
      </c>
      <c r="XDG46" s="146"/>
      <c r="XDH46" s="146"/>
      <c r="XDI46" s="146"/>
      <c r="XDJ46" s="146"/>
      <c r="XDK46" s="146"/>
      <c r="XDL46" s="146"/>
      <c r="XDM46" s="146"/>
      <c r="XDN46" s="146"/>
      <c r="XDO46" s="146"/>
      <c r="XDP46" s="146"/>
      <c r="XDQ46" s="146"/>
      <c r="XDR46" s="146"/>
      <c r="XDS46" s="146"/>
      <c r="XDT46" s="146"/>
      <c r="XDU46" s="146"/>
      <c r="XDV46" s="146"/>
      <c r="XDW46" s="146"/>
      <c r="XDX46" s="146"/>
      <c r="XDY46" s="146"/>
      <c r="XDZ46" s="146"/>
      <c r="XEA46" s="146"/>
      <c r="XEB46" s="146"/>
      <c r="XEC46" s="146"/>
      <c r="XED46" s="146"/>
      <c r="XEE46" s="146"/>
      <c r="XEF46" s="146"/>
      <c r="XEG46" s="146"/>
      <c r="XEH46" s="146"/>
      <c r="XEI46" s="146"/>
      <c r="XEJ46" s="146"/>
      <c r="XEK46" s="146"/>
      <c r="XEL46" s="146"/>
      <c r="XEM46" s="146"/>
      <c r="XEN46" s="146"/>
      <c r="XEO46" s="146"/>
      <c r="XEP46" s="146"/>
      <c r="XEQ46" s="146"/>
      <c r="XER46" s="146"/>
      <c r="XES46" s="146"/>
      <c r="XET46" s="146"/>
      <c r="XEU46" s="146"/>
      <c r="XEV46" s="146"/>
      <c r="XEW46" s="146"/>
      <c r="XEX46" s="146"/>
      <c r="XEY46" s="146"/>
      <c r="XEZ46" s="146"/>
      <c r="XFA46" s="146"/>
      <c r="XFB46" s="146"/>
      <c r="XFC46" s="146"/>
      <c r="XFD46" s="146"/>
    </row>
    <row r="47" spans="1:16 16335:16384" s="173" customFormat="1">
      <c r="A47" s="2"/>
      <c r="B47" s="1"/>
      <c r="C47" s="160">
        <f>'ORC. A LICITAR'!I441</f>
        <v>3391.08</v>
      </c>
      <c r="D47" s="161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>
        <f>O46*C47</f>
        <v>3391.08</v>
      </c>
      <c r="P47" s="161">
        <f t="shared" si="1"/>
        <v>3391.08</v>
      </c>
      <c r="XDG47" s="146"/>
      <c r="XDH47" s="146"/>
      <c r="XDI47" s="146"/>
      <c r="XDJ47" s="146"/>
      <c r="XDK47" s="146"/>
      <c r="XDL47" s="146"/>
      <c r="XDM47" s="146"/>
      <c r="XDN47" s="146"/>
      <c r="XDO47" s="146"/>
      <c r="XDP47" s="146"/>
      <c r="XDQ47" s="146"/>
      <c r="XDR47" s="146"/>
      <c r="XDS47" s="146"/>
      <c r="XDT47" s="146"/>
      <c r="XDU47" s="146"/>
      <c r="XDV47" s="146"/>
      <c r="XDW47" s="146"/>
      <c r="XDX47" s="146"/>
      <c r="XDY47" s="146"/>
      <c r="XDZ47" s="146"/>
      <c r="XEA47" s="146"/>
      <c r="XEB47" s="146"/>
      <c r="XEC47" s="146"/>
      <c r="XED47" s="146"/>
      <c r="XEE47" s="146"/>
      <c r="XEF47" s="146"/>
      <c r="XEG47" s="146"/>
      <c r="XEH47" s="146"/>
      <c r="XEI47" s="146"/>
      <c r="XEJ47" s="146"/>
      <c r="XEK47" s="146"/>
      <c r="XEL47" s="146"/>
      <c r="XEM47" s="146"/>
      <c r="XEN47" s="146"/>
      <c r="XEO47" s="146"/>
      <c r="XEP47" s="146"/>
      <c r="XEQ47" s="146"/>
      <c r="XER47" s="146"/>
      <c r="XES47" s="146"/>
      <c r="XET47" s="146"/>
      <c r="XEU47" s="146"/>
      <c r="XEV47" s="146"/>
      <c r="XEW47" s="146"/>
      <c r="XEX47" s="146"/>
      <c r="XEY47" s="146"/>
      <c r="XEZ47" s="146"/>
      <c r="XFA47" s="146"/>
      <c r="XFB47" s="146"/>
      <c r="XFC47" s="146"/>
      <c r="XFD47" s="146"/>
    </row>
    <row r="48" spans="1:16 16335:16384" s="177" customFormat="1" ht="12">
      <c r="A48" s="462" t="s">
        <v>1228</v>
      </c>
      <c r="B48" s="462"/>
      <c r="C48" s="174">
        <f>C6+C8+C10+C12+C14+C16+C18+C20+C22+C24+C26+C28+C30+C32+C34+C36+C38+C40+C42+C44+C46</f>
        <v>0.99999999999999978</v>
      </c>
      <c r="D48" s="174">
        <f>D49/C49</f>
        <v>0.10924515548950732</v>
      </c>
      <c r="E48" s="175">
        <f>E49/C49</f>
        <v>8.3869153225602774E-2</v>
      </c>
      <c r="F48" s="175">
        <f>F49/C49</f>
        <v>6.9283351426651194E-2</v>
      </c>
      <c r="G48" s="175">
        <f>G49/C49</f>
        <v>8.2392682347166762E-2</v>
      </c>
      <c r="H48" s="175">
        <f>H49/C49</f>
        <v>8.3087926304395224E-2</v>
      </c>
      <c r="I48" s="175">
        <f>I49/C49</f>
        <v>6.5629446332880842E-2</v>
      </c>
      <c r="J48" s="175">
        <f>J49/C49</f>
        <v>7.7048200761090174E-2</v>
      </c>
      <c r="K48" s="175">
        <f>K49/C49</f>
        <v>7.6577226836483367E-2</v>
      </c>
      <c r="L48" s="175">
        <f>L49/C49</f>
        <v>8.1735165330000137E-2</v>
      </c>
      <c r="M48" s="175">
        <f>M49/C49</f>
        <v>0.12095478449145224</v>
      </c>
      <c r="N48" s="175">
        <f>N49/C49</f>
        <v>0.10408561823263252</v>
      </c>
      <c r="O48" s="175">
        <f>O49/C49</f>
        <v>4.6091289222137372E-2</v>
      </c>
      <c r="P48" s="176">
        <f t="shared" si="1"/>
        <v>0.99999999999999989</v>
      </c>
      <c r="XDG48" s="146"/>
      <c r="XDH48" s="146"/>
      <c r="XDI48" s="146"/>
      <c r="XDJ48" s="146"/>
      <c r="XDK48" s="146"/>
      <c r="XDL48" s="146"/>
      <c r="XDM48" s="146"/>
      <c r="XDN48" s="146"/>
      <c r="XDO48" s="146"/>
      <c r="XDP48" s="146"/>
      <c r="XDQ48" s="146"/>
      <c r="XDR48" s="146"/>
      <c r="XDS48" s="146"/>
      <c r="XDT48" s="146"/>
      <c r="XDU48" s="146"/>
      <c r="XDV48" s="146"/>
      <c r="XDW48" s="146"/>
      <c r="XDX48" s="146"/>
      <c r="XDY48" s="146"/>
      <c r="XDZ48" s="146"/>
      <c r="XEA48" s="146"/>
      <c r="XEB48" s="146"/>
      <c r="XEC48" s="146"/>
      <c r="XED48" s="146"/>
      <c r="XEE48" s="146"/>
      <c r="XEF48" s="146"/>
      <c r="XEG48" s="146"/>
      <c r="XEH48" s="146"/>
      <c r="XEI48" s="146"/>
      <c r="XEJ48" s="146"/>
      <c r="XEK48" s="146"/>
      <c r="XEL48" s="146"/>
      <c r="XEM48" s="146"/>
      <c r="XEN48" s="146"/>
      <c r="XEO48" s="146"/>
      <c r="XEP48" s="146"/>
      <c r="XEQ48" s="146"/>
      <c r="XER48" s="146"/>
      <c r="XES48" s="146"/>
      <c r="XET48" s="146"/>
      <c r="XEU48" s="146"/>
      <c r="XEV48" s="146"/>
      <c r="XEW48" s="146"/>
      <c r="XEX48" s="146"/>
      <c r="XEY48" s="146"/>
      <c r="XEZ48" s="146"/>
      <c r="XFA48" s="146"/>
      <c r="XFB48" s="146"/>
      <c r="XFC48" s="146"/>
      <c r="XFD48" s="146"/>
    </row>
    <row r="49" spans="1:16 16335:16384" s="177" customFormat="1" ht="12">
      <c r="A49" s="462"/>
      <c r="B49" s="462"/>
      <c r="C49" s="178">
        <f t="shared" ref="C49:O49" si="3">C7+C9+C11+C13+C15+C17+C19++C23+C21+C25+C27+C29+C31+C33+C35+C37+C39+C41+C43+C45+C47</f>
        <v>2012805.7000000002</v>
      </c>
      <c r="D49" s="178">
        <f t="shared" si="3"/>
        <v>219889.27166666664</v>
      </c>
      <c r="E49" s="178">
        <f t="shared" si="3"/>
        <v>168812.30966666667</v>
      </c>
      <c r="F49" s="178">
        <f t="shared" si="3"/>
        <v>139453.92466666666</v>
      </c>
      <c r="G49" s="178">
        <f t="shared" si="3"/>
        <v>165840.46066666665</v>
      </c>
      <c r="H49" s="178">
        <f t="shared" si="3"/>
        <v>167239.85166666665</v>
      </c>
      <c r="I49" s="178">
        <f t="shared" si="3"/>
        <v>132099.32366666666</v>
      </c>
      <c r="J49" s="178">
        <f t="shared" si="3"/>
        <v>155083.05766666666</v>
      </c>
      <c r="K49" s="178">
        <f t="shared" si="3"/>
        <v>154135.0786666667</v>
      </c>
      <c r="L49" s="178">
        <f t="shared" si="3"/>
        <v>164517.00666666668</v>
      </c>
      <c r="M49" s="178">
        <f t="shared" si="3"/>
        <v>243458.47966666668</v>
      </c>
      <c r="N49" s="178">
        <f t="shared" si="3"/>
        <v>209504.12566666666</v>
      </c>
      <c r="O49" s="178">
        <f t="shared" si="3"/>
        <v>92772.809666666682</v>
      </c>
      <c r="P49" s="179">
        <f t="shared" si="1"/>
        <v>2012805.6999999997</v>
      </c>
      <c r="XDG49" s="146"/>
      <c r="XDH49" s="146"/>
      <c r="XDI49" s="146"/>
      <c r="XDJ49" s="146"/>
      <c r="XDK49" s="146"/>
      <c r="XDL49" s="146"/>
      <c r="XDM49" s="146"/>
      <c r="XDN49" s="146"/>
      <c r="XDO49" s="146"/>
      <c r="XDP49" s="146"/>
      <c r="XDQ49" s="146"/>
      <c r="XDR49" s="146"/>
      <c r="XDS49" s="146"/>
      <c r="XDT49" s="146"/>
      <c r="XDU49" s="146"/>
      <c r="XDV49" s="146"/>
      <c r="XDW49" s="146"/>
      <c r="XDX49" s="146"/>
      <c r="XDY49" s="146"/>
      <c r="XDZ49" s="146"/>
      <c r="XEA49" s="146"/>
      <c r="XEB49" s="146"/>
      <c r="XEC49" s="146"/>
      <c r="XED49" s="146"/>
      <c r="XEE49" s="146"/>
      <c r="XEF49" s="146"/>
      <c r="XEG49" s="146"/>
      <c r="XEH49" s="146"/>
      <c r="XEI49" s="146"/>
      <c r="XEJ49" s="146"/>
      <c r="XEK49" s="146"/>
      <c r="XEL49" s="146"/>
      <c r="XEM49" s="146"/>
      <c r="XEN49" s="146"/>
      <c r="XEO49" s="146"/>
      <c r="XEP49" s="146"/>
      <c r="XEQ49" s="146"/>
      <c r="XER49" s="146"/>
      <c r="XES49" s="146"/>
      <c r="XET49" s="146"/>
      <c r="XEU49" s="146"/>
      <c r="XEV49" s="146"/>
      <c r="XEW49" s="146"/>
      <c r="XEX49" s="146"/>
      <c r="XEY49" s="146"/>
      <c r="XEZ49" s="146"/>
      <c r="XFA49" s="146"/>
      <c r="XFB49" s="146"/>
      <c r="XFC49" s="146"/>
      <c r="XFD49" s="146"/>
    </row>
  </sheetData>
  <mergeCells count="45">
    <mergeCell ref="A46:A47"/>
    <mergeCell ref="B46:B47"/>
    <mergeCell ref="A48:B49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2:P2"/>
    <mergeCell ref="B3:I3"/>
    <mergeCell ref="A6:A7"/>
    <mergeCell ref="B6:B7"/>
    <mergeCell ref="A8:A9"/>
    <mergeCell ref="B8:B9"/>
  </mergeCells>
  <printOptions horizontalCentered="1" verticalCentered="1"/>
  <pageMargins left="0.196527777777778" right="0.196527777777778" top="3.9583333333333297E-2" bottom="0.46180555555555602" header="0.511811023622047" footer="0.196527777777778"/>
  <pageSetup paperSize="9" scale="75" orientation="landscape" horizontalDpi="300" verticalDpi="300"/>
  <headerFooter>
    <oddFooter>&amp;C&amp;"Times New Roman,Normal"&amp;12&amp;KffffffPágina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pageSetUpPr fitToPage="1"/>
  </sheetPr>
  <dimension ref="A1:XFC995"/>
  <sheetViews>
    <sheetView showGridLines="0" topLeftCell="E24" zoomScaleNormal="100" workbookViewId="0">
      <selection activeCell="E52" sqref="E52"/>
    </sheetView>
  </sheetViews>
  <sheetFormatPr defaultColWidth="12.59765625" defaultRowHeight="13.8"/>
  <cols>
    <col min="1" max="1" width="3.19921875" style="20" customWidth="1"/>
    <col min="2" max="2" width="13.19921875" style="20" customWidth="1"/>
    <col min="3" max="3" width="55.19921875" style="20" customWidth="1"/>
    <col min="4" max="4" width="28.796875" style="20" customWidth="1"/>
    <col min="5" max="5" width="18.19921875" style="20" customWidth="1"/>
    <col min="6" max="6" width="3.19921875" style="20" customWidth="1"/>
    <col min="7" max="7" width="18.19921875" style="20" customWidth="1"/>
    <col min="8" max="8" width="19.5" style="20" customWidth="1"/>
    <col min="9" max="9" width="13.796875" style="20" customWidth="1"/>
    <col min="10" max="10" width="17.796875" style="20" customWidth="1"/>
    <col min="11" max="11" width="19" style="20" customWidth="1"/>
    <col min="12" max="12" width="13.796875" style="20" customWidth="1"/>
    <col min="13" max="13" width="2.796875" style="20" customWidth="1"/>
    <col min="14" max="14" width="13.796875" style="20" customWidth="1"/>
    <col min="16384" max="16384" width="10.5" style="20" customWidth="1"/>
  </cols>
  <sheetData>
    <row r="1" spans="1:25" ht="54.75" customHeight="1">
      <c r="A1" s="180"/>
      <c r="B1" s="98"/>
      <c r="C1" s="122"/>
      <c r="D1" s="122"/>
      <c r="E1" s="122"/>
      <c r="F1" s="180"/>
      <c r="G1" s="180"/>
      <c r="H1" s="181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</row>
    <row r="2" spans="1:25" ht="18.75" customHeight="1">
      <c r="A2" s="182"/>
      <c r="B2" s="8" t="s">
        <v>1229</v>
      </c>
      <c r="C2" s="8"/>
      <c r="D2" s="8"/>
      <c r="E2" s="8"/>
      <c r="F2" s="182"/>
      <c r="G2" s="183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0"/>
      <c r="V2" s="180"/>
      <c r="W2" s="180"/>
      <c r="X2" s="180"/>
      <c r="Y2" s="97"/>
    </row>
    <row r="3" spans="1:25" ht="18.75" customHeight="1">
      <c r="A3" s="182"/>
      <c r="B3" s="8"/>
      <c r="C3" s="8"/>
      <c r="D3" s="8"/>
      <c r="E3" s="8"/>
      <c r="F3" s="182"/>
      <c r="G3" s="183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0"/>
      <c r="V3" s="180"/>
      <c r="W3" s="180"/>
      <c r="X3" s="180"/>
      <c r="Y3" s="97"/>
    </row>
    <row r="4" spans="1:25" ht="18.75" customHeight="1">
      <c r="A4" s="182"/>
      <c r="B4" s="8"/>
      <c r="C4" s="8"/>
      <c r="D4" s="8"/>
      <c r="E4" s="8"/>
      <c r="F4" s="182"/>
      <c r="G4" s="183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0"/>
      <c r="V4" s="180"/>
      <c r="W4" s="180"/>
      <c r="X4" s="180"/>
      <c r="Y4" s="97"/>
    </row>
    <row r="5" spans="1:25" ht="18.75" customHeight="1">
      <c r="A5" s="182"/>
      <c r="B5" s="8"/>
      <c r="C5" s="8"/>
      <c r="D5" s="8"/>
      <c r="E5" s="8"/>
      <c r="F5" s="182"/>
      <c r="G5" s="183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0"/>
      <c r="V5" s="180"/>
      <c r="W5" s="180"/>
      <c r="X5" s="180"/>
      <c r="Y5" s="97"/>
    </row>
    <row r="6" spans="1:25" ht="18.75" customHeight="1">
      <c r="A6" s="182"/>
      <c r="B6" s="8"/>
      <c r="C6" s="8"/>
      <c r="D6" s="8"/>
      <c r="E6" s="8"/>
      <c r="F6" s="182"/>
      <c r="G6" s="183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0"/>
      <c r="V6" s="180"/>
      <c r="W6" s="180"/>
      <c r="X6" s="180"/>
      <c r="Y6" s="97"/>
    </row>
    <row r="7" spans="1:25" ht="15" customHeight="1">
      <c r="A7" s="184"/>
      <c r="B7" s="100"/>
      <c r="C7" s="100"/>
      <c r="D7" s="100"/>
      <c r="E7" s="100"/>
      <c r="F7" s="184"/>
      <c r="G7" s="185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97"/>
    </row>
    <row r="8" spans="1:25" ht="15" customHeight="1">
      <c r="A8" s="184"/>
      <c r="B8" s="186" t="str">
        <f>'DADOS GERAIS'!B8</f>
        <v>Secretaria de Atenção Especializada à Saúde</v>
      </c>
      <c r="C8" s="187"/>
      <c r="D8" s="188"/>
      <c r="E8" s="189" t="str">
        <f>'DADOS GERAIS'!$B$22</f>
        <v>Data:</v>
      </c>
      <c r="F8" s="184"/>
      <c r="G8" s="185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97"/>
    </row>
    <row r="9" spans="1:25" ht="15" customHeight="1">
      <c r="A9" s="184"/>
      <c r="B9" s="190" t="str">
        <f>'DADOS GERAIS'!B9</f>
        <v>Unidade Básica de Saúde Porte 1 - Área Construída: 389,78m²</v>
      </c>
      <c r="C9" s="191"/>
      <c r="D9" s="192">
        <f>'ORC. SINTÉTICO'!I4</f>
        <v>0.24518700733222065</v>
      </c>
      <c r="E9" s="193" t="s">
        <v>1230</v>
      </c>
      <c r="F9" s="184"/>
      <c r="G9" s="185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97"/>
    </row>
    <row r="10" spans="1:25" ht="15" customHeight="1">
      <c r="A10" s="184"/>
      <c r="B10" s="194"/>
      <c r="C10" s="191"/>
      <c r="D10" s="97"/>
      <c r="E10" s="195"/>
      <c r="F10" s="184"/>
      <c r="G10" s="185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97"/>
    </row>
    <row r="11" spans="1:25" ht="15" customHeight="1">
      <c r="A11" s="184"/>
      <c r="B11" s="196" t="str">
        <f>'DADOS GERAIS'!B11</f>
        <v>Bancos:</v>
      </c>
      <c r="C11" s="191"/>
      <c r="D11" s="197"/>
      <c r="E11" s="195"/>
      <c r="F11" s="184"/>
      <c r="G11" s="185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97"/>
    </row>
    <row r="12" spans="1:25" ht="15" customHeight="1">
      <c r="A12" s="184"/>
      <c r="B12" s="463" t="str">
        <f>'ORC. SINTÉTICO'!B8:H8</f>
        <v xml:space="preserve"> SBC (05/24), SBC (02/25), SBC (12/24), ORSE (12/24), SINAPI (01/25), SETOP (10/24), SICRO (10/24), IOPES (11/24), CPOS (11/24)</v>
      </c>
      <c r="C12" s="463"/>
      <c r="D12" s="463"/>
      <c r="E12" s="463"/>
      <c r="F12" s="184"/>
      <c r="G12" s="185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84"/>
      <c r="Y12" s="97"/>
    </row>
    <row r="13" spans="1:25" ht="15" customHeight="1">
      <c r="A13" s="184"/>
      <c r="B13" s="463"/>
      <c r="C13" s="463"/>
      <c r="D13" s="463"/>
      <c r="E13" s="463"/>
      <c r="F13" s="184"/>
      <c r="G13" s="185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97"/>
    </row>
    <row r="14" spans="1:25" ht="15" customHeight="1">
      <c r="A14" s="184"/>
      <c r="B14" s="198"/>
      <c r="C14" s="100"/>
      <c r="D14" s="100"/>
      <c r="E14" s="100"/>
      <c r="F14" s="184"/>
      <c r="G14" s="97"/>
      <c r="H14" s="97"/>
      <c r="I14" s="97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97"/>
    </row>
    <row r="15" spans="1:25" ht="15" customHeight="1">
      <c r="A15" s="199"/>
      <c r="B15" s="200" t="s">
        <v>10</v>
      </c>
      <c r="C15" s="201" t="s">
        <v>13</v>
      </c>
      <c r="D15" s="202" t="s">
        <v>1231</v>
      </c>
      <c r="E15" s="203" t="s">
        <v>1214</v>
      </c>
      <c r="F15" s="180"/>
      <c r="G15" s="204"/>
      <c r="H15" s="97"/>
      <c r="I15" s="97"/>
      <c r="J15" s="97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</row>
    <row r="16" spans="1:25" ht="15" customHeight="1">
      <c r="A16" s="199"/>
      <c r="B16" s="205"/>
      <c r="C16" s="206"/>
      <c r="D16" s="205"/>
      <c r="E16" s="205"/>
      <c r="F16" s="180"/>
      <c r="G16" s="184"/>
      <c r="H16" s="97"/>
      <c r="I16" s="97"/>
      <c r="J16" s="97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4"/>
    </row>
    <row r="17" spans="1:25" ht="15" customHeight="1">
      <c r="A17" s="184"/>
      <c r="B17" s="207">
        <v>1</v>
      </c>
      <c r="C17" s="208" t="str">
        <f>INDEX('ORC. SINTÉTICO'!$D:$D,MATCH($B17,'ORC. SINTÉTICO'!$A:$A,0))</f>
        <v>SERVIÇOS PRELIMINARES E INDIRETOS</v>
      </c>
      <c r="D17" s="209">
        <f>'ORC. A LICITAR'!I12</f>
        <v>32741.829999999998</v>
      </c>
      <c r="E17" s="210">
        <f t="shared" ref="E17:E37" si="0">IFERROR(D17/$D$39,"-")</f>
        <v>1.6266761366981422E-2</v>
      </c>
      <c r="F17" s="180"/>
      <c r="G17" s="211"/>
      <c r="H17" s="97"/>
      <c r="I17" s="97"/>
      <c r="J17" s="97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0"/>
      <c r="X17" s="180"/>
      <c r="Y17" s="180"/>
    </row>
    <row r="18" spans="1:25" ht="15" customHeight="1">
      <c r="A18" s="184"/>
      <c r="B18" s="207">
        <v>2</v>
      </c>
      <c r="C18" s="208" t="str">
        <f>INDEX('ORC. SINTÉTICO'!$D:$D,MATCH($B18,'ORC. SINTÉTICO'!$A:$A,0))</f>
        <v>FUNDAÇÃO</v>
      </c>
      <c r="D18" s="209">
        <f>'ORC. A LICITAR'!I19</f>
        <v>218124.06999999998</v>
      </c>
      <c r="E18" s="210">
        <f t="shared" si="0"/>
        <v>0.1083681698635889</v>
      </c>
      <c r="F18" s="180"/>
      <c r="G18" s="211"/>
      <c r="H18" s="97"/>
      <c r="I18" s="97"/>
      <c r="J18" s="97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0"/>
      <c r="X18" s="180"/>
      <c r="Y18" s="180"/>
    </row>
    <row r="19" spans="1:25" ht="15" customHeight="1">
      <c r="A19" s="184"/>
      <c r="B19" s="207">
        <v>3</v>
      </c>
      <c r="C19" s="208" t="str">
        <f>INDEX('ORC. SINTÉTICO'!$D:$D,MATCH($B19,'ORC. SINTÉTICO'!$A:$A,0))</f>
        <v>ESTRUTURA</v>
      </c>
      <c r="D19" s="209">
        <f>'ORC. A LICITAR'!I36</f>
        <v>289726.94</v>
      </c>
      <c r="E19" s="210">
        <f t="shared" si="0"/>
        <v>0.14394183204071809</v>
      </c>
      <c r="F19" s="180"/>
      <c r="G19" s="211"/>
      <c r="H19" s="97"/>
      <c r="I19" s="97"/>
      <c r="J19" s="97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0"/>
      <c r="X19" s="180"/>
      <c r="Y19" s="180"/>
    </row>
    <row r="20" spans="1:25" ht="15" customHeight="1">
      <c r="A20" s="184"/>
      <c r="B20" s="207">
        <v>4</v>
      </c>
      <c r="C20" s="208" t="str">
        <f>INDEX('ORC. SINTÉTICO'!$D:$D,MATCH($B20,'ORC. SINTÉTICO'!$A:$A,0))</f>
        <v>ALVENARIA, VEDAÇÕES E DIVISÓRIAS</v>
      </c>
      <c r="D20" s="209">
        <f>'ORC. A LICITAR'!I66</f>
        <v>183822.02</v>
      </c>
      <c r="E20" s="210">
        <f t="shared" si="0"/>
        <v>9.1326261645622311E-2</v>
      </c>
      <c r="F20" s="180"/>
      <c r="G20" s="211"/>
      <c r="H20" s="97"/>
      <c r="I20" s="97"/>
      <c r="J20" s="97"/>
      <c r="K20" s="184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0"/>
      <c r="X20" s="180"/>
      <c r="Y20" s="180"/>
    </row>
    <row r="21" spans="1:25" ht="15" customHeight="1">
      <c r="A21" s="184"/>
      <c r="B21" s="207">
        <v>5</v>
      </c>
      <c r="C21" s="208" t="str">
        <f>INDEX('ORC. SINTÉTICO'!$D:$D,MATCH($B21,'ORC. SINTÉTICO'!$A:$A,0))</f>
        <v>COBERTURA</v>
      </c>
      <c r="D21" s="209">
        <f>'ORC. A LICITAR'!I81</f>
        <v>109391.12000000001</v>
      </c>
      <c r="E21" s="210">
        <f t="shared" si="0"/>
        <v>5.434758059359629E-2</v>
      </c>
      <c r="F21" s="180"/>
      <c r="G21" s="211"/>
      <c r="H21" s="97"/>
      <c r="I21" s="97"/>
      <c r="J21" s="97"/>
      <c r="K21" s="184"/>
      <c r="L21" s="184"/>
      <c r="M21" s="184"/>
      <c r="N21" s="184"/>
      <c r="O21" s="184"/>
      <c r="P21" s="184"/>
      <c r="Q21" s="184"/>
      <c r="R21" s="184"/>
      <c r="S21" s="184"/>
      <c r="T21" s="184"/>
      <c r="U21" s="184"/>
      <c r="V21" s="184"/>
      <c r="W21" s="180"/>
      <c r="X21" s="180"/>
      <c r="Y21" s="180"/>
    </row>
    <row r="22" spans="1:25" ht="15" customHeight="1">
      <c r="A22" s="184"/>
      <c r="B22" s="207">
        <v>6</v>
      </c>
      <c r="C22" s="208" t="str">
        <f>INDEX('ORC. SINTÉTICO'!$D:$D,MATCH($B22,'ORC. SINTÉTICO'!$A:$A,0))</f>
        <v>IMPERMEABILIZAÇÃO</v>
      </c>
      <c r="D22" s="209">
        <f>'ORC. A LICITAR'!I91</f>
        <v>13686.68</v>
      </c>
      <c r="E22" s="210">
        <f t="shared" si="0"/>
        <v>6.7998018884783563E-3</v>
      </c>
      <c r="F22" s="180"/>
      <c r="G22" s="211"/>
      <c r="H22" s="97"/>
      <c r="I22" s="97"/>
      <c r="J22" s="97"/>
      <c r="K22" s="184"/>
      <c r="L22" s="184"/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0"/>
      <c r="X22" s="180"/>
      <c r="Y22" s="180"/>
    </row>
    <row r="23" spans="1:25" ht="15" customHeight="1">
      <c r="A23" s="184"/>
      <c r="B23" s="207">
        <v>7</v>
      </c>
      <c r="C23" s="208" t="str">
        <f>INDEX('ORC. SINTÉTICO'!$D:$D,MATCH($B23,'ORC. SINTÉTICO'!$A:$A,0))</f>
        <v>ESQUADRIAS</v>
      </c>
      <c r="D23" s="209">
        <f>'ORC. A LICITAR'!I94</f>
        <v>217240.59</v>
      </c>
      <c r="E23" s="210">
        <f t="shared" si="0"/>
        <v>0.1079292402639758</v>
      </c>
      <c r="F23" s="180"/>
      <c r="G23" s="211"/>
      <c r="H23" s="97"/>
      <c r="I23" s="97"/>
      <c r="J23" s="97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0"/>
      <c r="X23" s="180"/>
      <c r="Y23" s="180"/>
    </row>
    <row r="24" spans="1:25" ht="15" customHeight="1">
      <c r="A24" s="184"/>
      <c r="B24" s="207">
        <v>8</v>
      </c>
      <c r="C24" s="208" t="str">
        <f>INDEX('ORC. SINTÉTICO'!$D:$D,MATCH($B24,'ORC. SINTÉTICO'!$A:$A,0))</f>
        <v>REVESTIMENTO DE PAREDE</v>
      </c>
      <c r="D24" s="209">
        <f>'ORC. A LICITAR'!I125</f>
        <v>69198.14</v>
      </c>
      <c r="E24" s="210">
        <f t="shared" si="0"/>
        <v>3.437894676073304E-2</v>
      </c>
      <c r="F24" s="180"/>
      <c r="G24" s="211"/>
      <c r="H24" s="97"/>
      <c r="I24" s="97"/>
      <c r="J24" s="97"/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0"/>
      <c r="X24" s="180"/>
      <c r="Y24" s="180"/>
    </row>
    <row r="25" spans="1:25" ht="15" customHeight="1">
      <c r="A25" s="184"/>
      <c r="B25" s="207">
        <v>9</v>
      </c>
      <c r="C25" s="208" t="str">
        <f>INDEX('ORC. SINTÉTICO'!$D:$D,MATCH($B25,'ORC. SINTÉTICO'!$A:$A,0))</f>
        <v>REVESTIMENTO DE PISO INTERNO</v>
      </c>
      <c r="D25" s="209">
        <f>'ORC. A LICITAR'!I132</f>
        <v>106415.07</v>
      </c>
      <c r="E25" s="210">
        <f t="shared" si="0"/>
        <v>5.2869022578781448E-2</v>
      </c>
      <c r="F25" s="180"/>
      <c r="G25" s="211"/>
      <c r="H25" s="97"/>
      <c r="I25" s="97"/>
      <c r="J25" s="97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0"/>
      <c r="X25" s="180"/>
      <c r="Y25" s="180"/>
    </row>
    <row r="26" spans="1:25" ht="15" customHeight="1">
      <c r="A26" s="184"/>
      <c r="B26" s="207">
        <v>10</v>
      </c>
      <c r="C26" s="208" t="str">
        <f>INDEX('ORC. SINTÉTICO'!$D:$D,MATCH($B26,'ORC. SINTÉTICO'!$A:$A,0))</f>
        <v>REVESTIMENTO DE PISO EXTERNO</v>
      </c>
      <c r="D26" s="209">
        <f>'ORC. A LICITAR'!I140</f>
        <v>20386.39</v>
      </c>
      <c r="E26" s="210">
        <f t="shared" si="0"/>
        <v>1.0128344727958588E-2</v>
      </c>
      <c r="F26" s="180"/>
      <c r="G26" s="211"/>
      <c r="H26" s="97"/>
      <c r="I26" s="97"/>
      <c r="J26" s="97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0"/>
      <c r="X26" s="180"/>
      <c r="Y26" s="180"/>
    </row>
    <row r="27" spans="1:25" ht="15" customHeight="1">
      <c r="A27" s="184"/>
      <c r="B27" s="207">
        <v>11</v>
      </c>
      <c r="C27" s="208" t="str">
        <f>INDEX('ORC. SINTÉTICO'!$D:$D,MATCH($B27,'ORC. SINTÉTICO'!$A:$A,0))</f>
        <v>REVESTIMENTO DE TETO</v>
      </c>
      <c r="D27" s="209">
        <f>'ORC. A LICITAR'!I143</f>
        <v>31401.360000000001</v>
      </c>
      <c r="E27" s="210">
        <f t="shared" si="0"/>
        <v>1.560079047868356E-2</v>
      </c>
      <c r="F27" s="180"/>
      <c r="G27" s="211"/>
      <c r="H27" s="97"/>
      <c r="I27" s="97"/>
      <c r="J27" s="97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0"/>
      <c r="X27" s="180"/>
      <c r="Y27" s="180"/>
    </row>
    <row r="28" spans="1:25" ht="15" customHeight="1">
      <c r="A28" s="184"/>
      <c r="B28" s="207">
        <v>12</v>
      </c>
      <c r="C28" s="208" t="str">
        <f>INDEX('ORC. SINTÉTICO'!$D:$D,MATCH($B28,'ORC. SINTÉTICO'!$A:$A,0))</f>
        <v>PINTURA</v>
      </c>
      <c r="D28" s="209">
        <f>'ORC. A LICITAR'!I149</f>
        <v>77474.579999999987</v>
      </c>
      <c r="E28" s="210">
        <f t="shared" si="0"/>
        <v>3.849083893194459E-2</v>
      </c>
      <c r="F28" s="180"/>
      <c r="G28" s="211"/>
      <c r="H28" s="97"/>
      <c r="I28" s="97"/>
      <c r="J28" s="97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0"/>
      <c r="X28" s="180"/>
      <c r="Y28" s="180"/>
    </row>
    <row r="29" spans="1:25" ht="15" customHeight="1">
      <c r="A29" s="184"/>
      <c r="B29" s="207">
        <v>13</v>
      </c>
      <c r="C29" s="208" t="str">
        <f>INDEX('ORC. SINTÉTICO'!$D:$D,MATCH($B29,'ORC. SINTÉTICO'!$A:$A,0))</f>
        <v>MARMORARIA</v>
      </c>
      <c r="D29" s="209">
        <f>'ORC. A LICITAR'!I161</f>
        <v>11102.76</v>
      </c>
      <c r="E29" s="210">
        <f t="shared" si="0"/>
        <v>5.5160614857161817E-3</v>
      </c>
      <c r="F29" s="180"/>
      <c r="G29" s="211"/>
      <c r="H29" s="97"/>
      <c r="I29" s="97"/>
      <c r="J29" s="97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0"/>
      <c r="X29" s="180"/>
      <c r="Y29" s="180"/>
    </row>
    <row r="30" spans="1:25" ht="15" customHeight="1">
      <c r="A30" s="184"/>
      <c r="B30" s="207">
        <v>14</v>
      </c>
      <c r="C30" s="208" t="str">
        <f>INDEX('ORC. SINTÉTICO'!$D:$D,MATCH($B30,'ORC. SINTÉTICO'!$A:$A,0))</f>
        <v>LOUÇAS, METAIS E ACESSÓRIOS</v>
      </c>
      <c r="D30" s="209">
        <f>'ORC. A LICITAR'!I163</f>
        <v>60966.19999999999</v>
      </c>
      <c r="E30" s="210">
        <f t="shared" si="0"/>
        <v>3.0289163032477494E-2</v>
      </c>
      <c r="F30" s="180"/>
      <c r="G30" s="211"/>
      <c r="H30" s="97"/>
      <c r="I30" s="97"/>
      <c r="J30" s="97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0"/>
      <c r="X30" s="180"/>
      <c r="Y30" s="180"/>
    </row>
    <row r="31" spans="1:25" ht="15" customHeight="1">
      <c r="A31" s="184"/>
      <c r="B31" s="207">
        <v>15</v>
      </c>
      <c r="C31" s="208" t="str">
        <f>INDEX('ORC. SINTÉTICO'!$D:$D,MATCH($B31,'ORC. SINTÉTICO'!$A:$A,0))</f>
        <v>INSTALAÇÕES HIDROSSANITÁRIAS</v>
      </c>
      <c r="D31" s="209">
        <f>'ORC. A LICITAR'!I189</f>
        <v>136494.40000000005</v>
      </c>
      <c r="E31" s="210">
        <f t="shared" si="0"/>
        <v>6.7813003510472994E-2</v>
      </c>
      <c r="F31" s="180"/>
      <c r="G31" s="211"/>
      <c r="H31" s="97"/>
      <c r="I31" s="97"/>
      <c r="J31" s="97"/>
      <c r="K31" s="184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4"/>
      <c r="W31" s="180"/>
      <c r="X31" s="180"/>
      <c r="Y31" s="180"/>
    </row>
    <row r="32" spans="1:25" ht="15" customHeight="1">
      <c r="A32" s="184"/>
      <c r="B32" s="207">
        <v>16</v>
      </c>
      <c r="C32" s="208" t="str">
        <f>INDEX('ORC. SINTÉTICO'!$D:$D,MATCH($B32,'ORC. SINTÉTICO'!$A:$A,0))</f>
        <v>INSTALAÇÕES ELÉTRICAS</v>
      </c>
      <c r="D32" s="209">
        <f>'ORC. A LICITAR'!I304</f>
        <v>224626.28</v>
      </c>
      <c r="E32" s="210">
        <f t="shared" si="0"/>
        <v>0.11159859096185984</v>
      </c>
      <c r="F32" s="180"/>
      <c r="G32" s="211"/>
      <c r="H32" s="97"/>
      <c r="I32" s="97"/>
      <c r="J32" s="97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184"/>
      <c r="W32" s="180"/>
      <c r="X32" s="180"/>
      <c r="Y32" s="180"/>
    </row>
    <row r="33" spans="1:25" ht="15" customHeight="1">
      <c r="A33" s="184"/>
      <c r="B33" s="207">
        <v>17</v>
      </c>
      <c r="C33" s="208" t="str">
        <f>INDEX('ORC. SINTÉTICO'!$D:$D,MATCH($B33,'ORC. SINTÉTICO'!$A:$A,0))</f>
        <v>CLIMATIZAÇÃO</v>
      </c>
      <c r="D33" s="209">
        <f>'ORC. A LICITAR'!I397</f>
        <v>84882.890000000014</v>
      </c>
      <c r="E33" s="210">
        <f t="shared" si="0"/>
        <v>4.2171427674315511E-2</v>
      </c>
      <c r="F33" s="180"/>
      <c r="G33" s="211"/>
      <c r="H33" s="97"/>
      <c r="I33" s="97"/>
      <c r="J33" s="97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0"/>
      <c r="X33" s="180"/>
      <c r="Y33" s="180"/>
    </row>
    <row r="34" spans="1:25" ht="15" customHeight="1">
      <c r="A34" s="184"/>
      <c r="B34" s="207">
        <v>18</v>
      </c>
      <c r="C34" s="208" t="str">
        <f>INDEX('ORC. SINTÉTICO'!$D:$D,MATCH($B34,'ORC. SINTÉTICO'!$A:$A,0))</f>
        <v>DADOS E VOZ</v>
      </c>
      <c r="D34" s="209">
        <f>'ORC. A LICITAR'!I411</f>
        <v>8635.65</v>
      </c>
      <c r="E34" s="210">
        <f t="shared" si="0"/>
        <v>4.2903545036662005E-3</v>
      </c>
      <c r="F34" s="180"/>
      <c r="G34" s="211"/>
      <c r="H34" s="97"/>
      <c r="I34" s="97"/>
      <c r="J34" s="97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0"/>
      <c r="X34" s="180"/>
      <c r="Y34" s="180"/>
    </row>
    <row r="35" spans="1:25" ht="15" customHeight="1">
      <c r="A35" s="184"/>
      <c r="B35" s="207">
        <v>19</v>
      </c>
      <c r="C35" s="208" t="str">
        <f>INDEX('ORC. SINTÉTICO'!$D:$D,MATCH($B35,'ORC. SINTÉTICO'!$A:$A,0))</f>
        <v>GASES MEDICINAIS</v>
      </c>
      <c r="D35" s="209">
        <f>'ORC. A LICITAR'!I420</f>
        <v>14902.45</v>
      </c>
      <c r="E35" s="210">
        <f t="shared" si="0"/>
        <v>7.4038194546050817E-3</v>
      </c>
      <c r="F35" s="180"/>
      <c r="G35" s="211"/>
      <c r="H35" s="97"/>
      <c r="I35" s="97"/>
      <c r="J35" s="97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0"/>
      <c r="X35" s="180"/>
      <c r="Y35" s="180"/>
    </row>
    <row r="36" spans="1:25" ht="15" customHeight="1">
      <c r="A36" s="184"/>
      <c r="B36" s="207">
        <v>20</v>
      </c>
      <c r="C36" s="208" t="str">
        <f>INDEX('ORC. SINTÉTICO'!$D:$D,MATCH($B36,'ORC. SINTÉTICO'!$A:$A,0))</f>
        <v>URBANIZAÇÃO</v>
      </c>
      <c r="D36" s="209">
        <f>'ORC. A LICITAR'!I432</f>
        <v>98195.199999999997</v>
      </c>
      <c r="E36" s="210">
        <f t="shared" si="0"/>
        <v>4.8785235455165887E-2</v>
      </c>
      <c r="F36" s="180"/>
      <c r="G36" s="211"/>
      <c r="H36" s="97"/>
      <c r="I36" s="97"/>
      <c r="J36" s="97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0"/>
      <c r="X36" s="180"/>
      <c r="Y36" s="180"/>
    </row>
    <row r="37" spans="1:25" ht="15" customHeight="1">
      <c r="A37" s="184"/>
      <c r="B37" s="207">
        <v>21</v>
      </c>
      <c r="C37" s="208" t="str">
        <f>INDEX('ORC. SINTÉTICO'!$D:$D,MATCH($B37,'ORC. SINTÉTICO'!$A:$A,0))</f>
        <v>SERVIÇOS COMPLEMENTARES</v>
      </c>
      <c r="D37" s="209">
        <f>'ORC. A LICITAR'!I441</f>
        <v>3391.08</v>
      </c>
      <c r="E37" s="210">
        <f t="shared" si="0"/>
        <v>1.6847527806583614E-3</v>
      </c>
      <c r="F37" s="180"/>
      <c r="G37" s="212"/>
      <c r="H37" s="97"/>
      <c r="I37" s="97"/>
      <c r="J37" s="97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0"/>
      <c r="X37" s="180"/>
      <c r="Y37" s="180"/>
    </row>
    <row r="38" spans="1:25" ht="15" customHeight="1">
      <c r="A38" s="199"/>
      <c r="B38" s="205"/>
      <c r="C38" s="213"/>
      <c r="D38" s="205"/>
      <c r="E38" s="205"/>
      <c r="F38" s="180"/>
      <c r="G38" s="212"/>
      <c r="H38" s="97"/>
      <c r="I38" s="97"/>
      <c r="J38" s="97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</row>
    <row r="39" spans="1:25" ht="15" customHeight="1">
      <c r="A39" s="199"/>
      <c r="B39" s="464" t="s">
        <v>1227</v>
      </c>
      <c r="C39" s="464"/>
      <c r="D39" s="214">
        <f>SUBTOTAL(9,D17:D37)</f>
        <v>2012805.7000000002</v>
      </c>
      <c r="E39" s="203">
        <f>SUBTOTAL(9,E17:E37)</f>
        <v>1</v>
      </c>
      <c r="F39" s="180"/>
      <c r="G39" s="212"/>
      <c r="H39" s="97"/>
      <c r="I39" s="97"/>
      <c r="J39" s="97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</row>
    <row r="40" spans="1:25" ht="15" customHeight="1">
      <c r="A40" s="199"/>
      <c r="B40" s="198"/>
      <c r="C40" s="198"/>
      <c r="D40" s="198"/>
      <c r="E40" s="198"/>
      <c r="F40" s="180"/>
      <c r="G40" s="212"/>
      <c r="H40" s="215"/>
      <c r="I40" s="216"/>
      <c r="J40" s="97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</row>
    <row r="41" spans="1:25" ht="15" customHeight="1">
      <c r="A41" s="184"/>
      <c r="B41" s="217" t="s">
        <v>1232</v>
      </c>
      <c r="C41" s="218"/>
      <c r="D41" s="218"/>
      <c r="E41" s="219"/>
      <c r="F41" s="180"/>
      <c r="G41" s="184"/>
      <c r="H41" s="216"/>
      <c r="I41" s="216"/>
      <c r="J41" s="97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</row>
    <row r="42" spans="1:25" ht="15" customHeight="1">
      <c r="A42" s="184"/>
      <c r="B42" s="465" t="s">
        <v>1233</v>
      </c>
      <c r="C42" s="465"/>
      <c r="D42" s="465"/>
      <c r="E42" s="465"/>
      <c r="F42" s="180"/>
      <c r="G42" s="220"/>
      <c r="H42" s="97"/>
      <c r="I42" s="97"/>
      <c r="J42" s="97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</row>
    <row r="43" spans="1:25" ht="23.25" customHeight="1">
      <c r="A43" s="184"/>
      <c r="B43" s="465"/>
      <c r="C43" s="465"/>
      <c r="D43" s="465"/>
      <c r="E43" s="465"/>
      <c r="F43" s="180"/>
      <c r="G43" s="184"/>
      <c r="H43" s="97"/>
      <c r="I43" s="97"/>
      <c r="J43" s="97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</row>
    <row r="44" spans="1:25" ht="15" customHeight="1">
      <c r="A44" s="180"/>
      <c r="B44" s="180"/>
      <c r="C44" s="180"/>
      <c r="D44" s="180"/>
      <c r="E44" s="180"/>
      <c r="F44" s="180"/>
      <c r="G44" s="180"/>
      <c r="H44" s="216"/>
      <c r="I44" s="97"/>
      <c r="J44" s="97"/>
      <c r="K44" s="184"/>
      <c r="L44" s="184"/>
      <c r="M44" s="184"/>
      <c r="N44" s="184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</row>
    <row r="45" spans="1:25" ht="15" customHeight="1">
      <c r="A45" s="184"/>
      <c r="B45" s="221"/>
      <c r="C45" s="222"/>
      <c r="D45" s="222"/>
      <c r="E45" s="223"/>
      <c r="F45" s="180"/>
      <c r="G45" s="184"/>
      <c r="H45" s="216"/>
      <c r="I45" s="97"/>
      <c r="J45" s="97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</row>
    <row r="46" spans="1:25" ht="15" customHeight="1">
      <c r="A46" s="184"/>
      <c r="B46" s="224"/>
      <c r="C46" s="199"/>
      <c r="D46" s="199"/>
      <c r="E46" s="225"/>
      <c r="F46" s="180"/>
      <c r="G46" s="184"/>
      <c r="H46" s="97"/>
      <c r="I46" s="97"/>
      <c r="J46" s="97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</row>
    <row r="47" spans="1:25" ht="15" customHeight="1">
      <c r="A47" s="184"/>
      <c r="B47" s="224"/>
      <c r="C47" s="199"/>
      <c r="D47" s="199"/>
      <c r="E47" s="225"/>
      <c r="F47" s="180"/>
      <c r="G47" s="184"/>
      <c r="H47" s="185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</row>
    <row r="48" spans="1:25" ht="15" customHeight="1">
      <c r="A48" s="184"/>
      <c r="B48" s="224"/>
      <c r="C48" s="199"/>
      <c r="D48" s="199"/>
      <c r="E48" s="225"/>
      <c r="F48" s="180"/>
      <c r="G48" s="184"/>
      <c r="H48" s="185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</row>
    <row r="49" spans="1:25" ht="15" customHeight="1">
      <c r="A49" s="184"/>
      <c r="B49" s="466" t="s">
        <v>1212</v>
      </c>
      <c r="C49" s="466"/>
      <c r="D49" s="466"/>
      <c r="E49" s="466"/>
      <c r="F49" s="180"/>
      <c r="G49" s="184"/>
      <c r="H49" s="185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</row>
    <row r="50" spans="1:25" ht="15" customHeight="1">
      <c r="A50" s="184"/>
      <c r="B50" s="5" t="s">
        <v>1234</v>
      </c>
      <c r="C50" s="5"/>
      <c r="D50" s="5"/>
      <c r="E50" s="5"/>
      <c r="F50" s="180"/>
      <c r="G50" s="184"/>
      <c r="H50" s="185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</row>
    <row r="51" spans="1:25" ht="15" customHeight="1">
      <c r="A51" s="184"/>
      <c r="B51" s="467" t="s">
        <v>1235</v>
      </c>
      <c r="C51" s="467"/>
      <c r="D51" s="467"/>
      <c r="E51" s="467"/>
      <c r="F51" s="180"/>
      <c r="G51" s="184"/>
      <c r="H51" s="185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</row>
    <row r="52" spans="1:25" ht="15" customHeight="1">
      <c r="A52" s="184"/>
      <c r="B52" s="226"/>
      <c r="C52" s="143"/>
      <c r="D52" s="143"/>
      <c r="E52" s="144"/>
      <c r="F52" s="180"/>
      <c r="G52" s="184"/>
      <c r="H52" s="185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</row>
    <row r="53" spans="1:25" ht="15.75" customHeight="1">
      <c r="A53" s="184"/>
      <c r="B53" s="198"/>
      <c r="C53" s="100"/>
      <c r="D53" s="100"/>
      <c r="E53" s="100"/>
      <c r="F53" s="180"/>
      <c r="G53" s="180"/>
      <c r="H53" s="181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</row>
    <row r="54" spans="1:25" ht="15.75" customHeight="1">
      <c r="A54" s="180"/>
      <c r="B54" s="180"/>
      <c r="C54" s="180"/>
      <c r="D54" s="180"/>
      <c r="E54" s="180"/>
      <c r="F54" s="180"/>
      <c r="G54" s="180"/>
      <c r="H54" s="181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</row>
    <row r="55" spans="1:25" ht="15.75" customHeight="1">
      <c r="A55" s="180"/>
      <c r="B55" s="180"/>
      <c r="C55" s="180"/>
      <c r="D55" s="180"/>
      <c r="E55" s="180"/>
      <c r="F55" s="180"/>
      <c r="G55" s="180"/>
      <c r="H55" s="181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</row>
    <row r="56" spans="1:25" ht="15.75" customHeight="1">
      <c r="A56" s="180"/>
      <c r="B56" s="180"/>
      <c r="C56" s="180"/>
      <c r="D56" s="180"/>
      <c r="E56" s="180"/>
      <c r="F56" s="180"/>
      <c r="G56" s="180"/>
      <c r="H56" s="181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</row>
    <row r="57" spans="1:25" ht="15.75" customHeight="1">
      <c r="A57" s="180"/>
      <c r="B57" s="180"/>
      <c r="C57" s="180"/>
      <c r="D57" s="180"/>
      <c r="E57" s="180"/>
      <c r="F57" s="180"/>
      <c r="G57" s="180"/>
      <c r="H57" s="181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</row>
    <row r="58" spans="1:25" ht="15.75" customHeight="1">
      <c r="A58" s="180"/>
      <c r="B58" s="180"/>
      <c r="C58" s="180"/>
      <c r="D58" s="180"/>
      <c r="E58" s="180"/>
      <c r="F58" s="180"/>
      <c r="G58" s="180"/>
      <c r="H58" s="181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</row>
    <row r="59" spans="1:25" ht="15.75" customHeight="1">
      <c r="A59" s="180"/>
      <c r="B59" s="180"/>
      <c r="C59" s="180"/>
      <c r="D59" s="227"/>
      <c r="E59" s="227"/>
      <c r="F59" s="180"/>
      <c r="G59" s="180"/>
      <c r="H59" s="181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</row>
    <row r="60" spans="1:25" ht="15.75" customHeight="1">
      <c r="A60" s="180"/>
      <c r="B60" s="180"/>
      <c r="C60" s="180"/>
      <c r="D60" s="228"/>
      <c r="E60" s="228"/>
      <c r="F60" s="180"/>
      <c r="G60" s="180"/>
      <c r="H60" s="181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</row>
    <row r="61" spans="1:25" ht="15.75" customHeight="1">
      <c r="A61" s="180"/>
      <c r="B61" s="180"/>
      <c r="C61" s="180"/>
      <c r="D61" s="180"/>
      <c r="E61" s="180"/>
      <c r="F61" s="180"/>
      <c r="G61" s="180"/>
      <c r="H61" s="181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</row>
    <row r="62" spans="1:25" ht="15.75" customHeight="1">
      <c r="A62" s="180"/>
      <c r="B62" s="180"/>
      <c r="C62" s="180"/>
      <c r="D62" s="180"/>
      <c r="E62" s="180"/>
      <c r="F62" s="180"/>
      <c r="G62" s="180"/>
      <c r="H62" s="181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</row>
    <row r="63" spans="1:25" ht="15.75" customHeight="1">
      <c r="A63" s="180"/>
      <c r="B63" s="180"/>
      <c r="C63" s="180"/>
      <c r="D63" s="180"/>
      <c r="E63" s="180"/>
      <c r="F63" s="180"/>
      <c r="G63" s="180"/>
      <c r="H63" s="181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</row>
    <row r="64" spans="1:25" ht="15.75" customHeight="1">
      <c r="A64" s="180"/>
      <c r="B64" s="180"/>
      <c r="C64" s="180"/>
      <c r="D64" s="180"/>
      <c r="E64" s="180"/>
      <c r="F64" s="180"/>
      <c r="G64" s="180"/>
      <c r="H64" s="181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</row>
    <row r="65" spans="1:25" ht="15.75" customHeight="1">
      <c r="A65" s="180"/>
      <c r="B65" s="180"/>
      <c r="C65" s="180"/>
      <c r="D65" s="180"/>
      <c r="E65" s="180"/>
      <c r="F65" s="180"/>
      <c r="G65" s="180"/>
      <c r="H65" s="181"/>
      <c r="I65" s="180"/>
      <c r="J65" s="180"/>
      <c r="K65" s="180"/>
      <c r="L65" s="180"/>
      <c r="M65" s="180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</row>
    <row r="66" spans="1:25" ht="15.75" customHeight="1">
      <c r="A66" s="180"/>
      <c r="B66" s="180"/>
      <c r="C66" s="180"/>
      <c r="D66" s="180"/>
      <c r="E66" s="180"/>
      <c r="F66" s="180"/>
      <c r="G66" s="180"/>
      <c r="H66" s="181"/>
      <c r="I66" s="180"/>
      <c r="J66" s="180"/>
      <c r="K66" s="180"/>
      <c r="L66" s="180"/>
      <c r="M66" s="180"/>
      <c r="N66" s="180"/>
      <c r="O66" s="180"/>
      <c r="P66" s="180"/>
      <c r="Q66" s="180"/>
      <c r="R66" s="180"/>
      <c r="S66" s="180"/>
      <c r="T66" s="180"/>
      <c r="U66" s="180"/>
      <c r="V66" s="180"/>
      <c r="W66" s="180"/>
      <c r="X66" s="180"/>
      <c r="Y66" s="180"/>
    </row>
    <row r="67" spans="1:25" ht="15.75" customHeight="1">
      <c r="A67" s="180"/>
      <c r="B67" s="180"/>
      <c r="C67" s="180"/>
      <c r="D67" s="180"/>
      <c r="E67" s="180"/>
      <c r="F67" s="180"/>
      <c r="G67" s="180"/>
      <c r="H67" s="181"/>
      <c r="I67" s="180"/>
      <c r="J67" s="180"/>
      <c r="K67" s="180"/>
      <c r="L67" s="180"/>
      <c r="M67" s="180"/>
      <c r="N67" s="180"/>
      <c r="O67" s="180"/>
      <c r="P67" s="180"/>
      <c r="Q67" s="180"/>
      <c r="R67" s="180"/>
      <c r="S67" s="180"/>
      <c r="T67" s="180"/>
      <c r="U67" s="180"/>
      <c r="V67" s="180"/>
      <c r="W67" s="180"/>
      <c r="X67" s="180"/>
      <c r="Y67" s="180"/>
    </row>
    <row r="68" spans="1:25" ht="15.75" customHeight="1">
      <c r="A68" s="180"/>
      <c r="B68" s="180"/>
      <c r="C68" s="180"/>
      <c r="D68" s="180"/>
      <c r="E68" s="180"/>
      <c r="F68" s="180"/>
      <c r="G68" s="180"/>
      <c r="H68" s="181"/>
      <c r="I68" s="180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0"/>
      <c r="V68" s="180"/>
      <c r="W68" s="180"/>
      <c r="X68" s="180"/>
      <c r="Y68" s="180"/>
    </row>
    <row r="69" spans="1:25" ht="15.75" customHeight="1">
      <c r="A69" s="180"/>
      <c r="B69" s="180"/>
      <c r="C69" s="180"/>
      <c r="D69" s="180"/>
      <c r="E69" s="180"/>
      <c r="F69" s="180"/>
      <c r="G69" s="180"/>
      <c r="H69" s="181"/>
      <c r="I69" s="180"/>
      <c r="J69" s="180"/>
      <c r="K69" s="180"/>
      <c r="L69" s="180"/>
      <c r="M69" s="180"/>
      <c r="N69" s="180"/>
      <c r="O69" s="180"/>
      <c r="P69" s="180"/>
      <c r="Q69" s="180"/>
      <c r="R69" s="180"/>
      <c r="S69" s="180"/>
      <c r="T69" s="180"/>
      <c r="U69" s="180"/>
      <c r="V69" s="180"/>
      <c r="W69" s="180"/>
      <c r="X69" s="180"/>
      <c r="Y69" s="180"/>
    </row>
    <row r="70" spans="1:25" ht="15.75" customHeight="1">
      <c r="A70" s="180"/>
      <c r="B70" s="180"/>
      <c r="C70" s="180"/>
      <c r="D70" s="180"/>
      <c r="E70" s="180"/>
      <c r="F70" s="180"/>
      <c r="G70" s="180"/>
      <c r="H70" s="181"/>
      <c r="I70" s="180"/>
      <c r="J70" s="180"/>
      <c r="K70" s="180"/>
      <c r="L70" s="180"/>
      <c r="M70" s="180"/>
      <c r="N70" s="180"/>
      <c r="O70" s="180"/>
      <c r="P70" s="180"/>
      <c r="Q70" s="180"/>
      <c r="R70" s="180"/>
      <c r="S70" s="180"/>
      <c r="T70" s="180"/>
      <c r="U70" s="180"/>
      <c r="V70" s="180"/>
      <c r="W70" s="180"/>
      <c r="X70" s="180"/>
      <c r="Y70" s="180"/>
    </row>
    <row r="71" spans="1:25" ht="15.75" customHeight="1">
      <c r="A71" s="180"/>
      <c r="B71" s="180"/>
      <c r="C71" s="180"/>
      <c r="D71" s="180"/>
      <c r="E71" s="180"/>
      <c r="F71" s="180"/>
      <c r="G71" s="180"/>
      <c r="H71" s="181"/>
      <c r="I71" s="180"/>
      <c r="J71" s="180"/>
      <c r="K71" s="180"/>
      <c r="L71" s="180"/>
      <c r="M71" s="180"/>
      <c r="N71" s="180"/>
      <c r="O71" s="180"/>
      <c r="P71" s="180"/>
      <c r="Q71" s="180"/>
      <c r="R71" s="180"/>
      <c r="S71" s="180"/>
      <c r="T71" s="180"/>
      <c r="U71" s="180"/>
      <c r="V71" s="180"/>
      <c r="W71" s="180"/>
      <c r="X71" s="180"/>
      <c r="Y71" s="180"/>
    </row>
    <row r="72" spans="1:25" ht="15.75" customHeight="1">
      <c r="A72" s="180"/>
      <c r="B72" s="180"/>
      <c r="C72" s="180"/>
      <c r="D72" s="180"/>
      <c r="E72" s="180"/>
      <c r="F72" s="180"/>
      <c r="G72" s="180"/>
      <c r="H72" s="181"/>
      <c r="I72" s="180"/>
      <c r="J72" s="180"/>
      <c r="K72" s="180"/>
      <c r="L72" s="180"/>
      <c r="M72" s="180"/>
      <c r="N72" s="180"/>
      <c r="O72" s="180"/>
      <c r="P72" s="180"/>
      <c r="Q72" s="180"/>
      <c r="R72" s="180"/>
      <c r="S72" s="180"/>
      <c r="T72" s="180"/>
      <c r="U72" s="180"/>
      <c r="V72" s="180"/>
      <c r="W72" s="180"/>
      <c r="X72" s="180"/>
      <c r="Y72" s="180"/>
    </row>
    <row r="73" spans="1:25" ht="15.75" customHeight="1">
      <c r="A73" s="180"/>
      <c r="B73" s="180"/>
      <c r="C73" s="180"/>
      <c r="D73" s="180"/>
      <c r="E73" s="180"/>
      <c r="F73" s="180"/>
      <c r="G73" s="180"/>
      <c r="H73" s="181"/>
      <c r="I73" s="180"/>
      <c r="J73" s="180"/>
      <c r="K73" s="180"/>
      <c r="L73" s="180"/>
      <c r="M73" s="180"/>
      <c r="N73" s="180"/>
      <c r="O73" s="180"/>
      <c r="P73" s="180"/>
      <c r="Q73" s="180"/>
      <c r="R73" s="180"/>
      <c r="S73" s="180"/>
      <c r="T73" s="180"/>
      <c r="U73" s="180"/>
      <c r="V73" s="180"/>
      <c r="W73" s="180"/>
      <c r="X73" s="180"/>
      <c r="Y73" s="180"/>
    </row>
    <row r="74" spans="1:25" ht="15.75" customHeight="1">
      <c r="A74" s="180"/>
      <c r="B74" s="180"/>
      <c r="C74" s="180"/>
      <c r="D74" s="180"/>
      <c r="E74" s="180"/>
      <c r="F74" s="180"/>
      <c r="G74" s="180"/>
      <c r="H74" s="181"/>
      <c r="I74" s="180"/>
      <c r="J74" s="180"/>
      <c r="K74" s="180"/>
      <c r="L74" s="180"/>
      <c r="M74" s="180"/>
      <c r="N74" s="180"/>
      <c r="O74" s="180"/>
      <c r="P74" s="180"/>
      <c r="Q74" s="180"/>
      <c r="R74" s="180"/>
      <c r="S74" s="180"/>
      <c r="T74" s="180"/>
      <c r="U74" s="180"/>
      <c r="V74" s="180"/>
      <c r="W74" s="180"/>
      <c r="X74" s="180"/>
      <c r="Y74" s="180"/>
    </row>
    <row r="75" spans="1:25" ht="15.75" customHeight="1">
      <c r="A75" s="180"/>
      <c r="B75" s="180"/>
      <c r="C75" s="180"/>
      <c r="D75" s="180"/>
      <c r="E75" s="180"/>
      <c r="F75" s="180"/>
      <c r="G75" s="180"/>
      <c r="H75" s="181"/>
      <c r="I75" s="180"/>
      <c r="J75" s="180"/>
      <c r="K75" s="180"/>
      <c r="L75" s="180"/>
      <c r="M75" s="180"/>
      <c r="N75" s="180"/>
      <c r="O75" s="180"/>
      <c r="P75" s="180"/>
      <c r="Q75" s="180"/>
      <c r="R75" s="180"/>
      <c r="S75" s="180"/>
      <c r="T75" s="180"/>
      <c r="U75" s="180"/>
      <c r="V75" s="180"/>
      <c r="W75" s="180"/>
      <c r="X75" s="180"/>
      <c r="Y75" s="180"/>
    </row>
    <row r="76" spans="1:25" ht="15.75" customHeight="1">
      <c r="A76" s="180"/>
      <c r="B76" s="180"/>
      <c r="C76" s="180"/>
      <c r="D76" s="180"/>
      <c r="E76" s="180"/>
      <c r="F76" s="180"/>
      <c r="G76" s="180"/>
      <c r="H76" s="181"/>
      <c r="I76" s="180"/>
      <c r="J76" s="180"/>
      <c r="K76" s="180"/>
      <c r="L76" s="180"/>
      <c r="M76" s="180"/>
      <c r="N76" s="180"/>
      <c r="O76" s="180"/>
      <c r="P76" s="180"/>
      <c r="Q76" s="180"/>
      <c r="R76" s="180"/>
      <c r="S76" s="180"/>
      <c r="T76" s="180"/>
      <c r="U76" s="180"/>
      <c r="V76" s="180"/>
      <c r="W76" s="180"/>
      <c r="X76" s="180"/>
      <c r="Y76" s="180"/>
    </row>
    <row r="77" spans="1:25" ht="15.75" customHeight="1">
      <c r="A77" s="180"/>
      <c r="B77" s="180"/>
      <c r="C77" s="180"/>
      <c r="D77" s="180"/>
      <c r="E77" s="180"/>
      <c r="F77" s="180"/>
      <c r="G77" s="180"/>
      <c r="H77" s="181"/>
      <c r="I77" s="180"/>
      <c r="J77" s="180"/>
      <c r="K77" s="180"/>
      <c r="L77" s="180"/>
      <c r="M77" s="180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80"/>
    </row>
    <row r="78" spans="1:25" ht="15.75" customHeight="1">
      <c r="A78" s="180"/>
      <c r="B78" s="180"/>
      <c r="C78" s="180"/>
      <c r="D78" s="180"/>
      <c r="E78" s="180"/>
      <c r="F78" s="180"/>
      <c r="G78" s="180"/>
      <c r="H78" s="181"/>
      <c r="I78" s="180"/>
      <c r="J78" s="180"/>
      <c r="K78" s="180"/>
      <c r="L78" s="180"/>
      <c r="M78" s="180"/>
      <c r="N78" s="180"/>
      <c r="O78" s="180"/>
      <c r="P78" s="180"/>
      <c r="Q78" s="180"/>
      <c r="R78" s="180"/>
      <c r="S78" s="180"/>
      <c r="T78" s="180"/>
      <c r="U78" s="180"/>
      <c r="V78" s="180"/>
      <c r="W78" s="180"/>
      <c r="X78" s="180"/>
      <c r="Y78" s="180"/>
    </row>
    <row r="79" spans="1:25" ht="15.75" customHeight="1">
      <c r="A79" s="180"/>
      <c r="B79" s="180"/>
      <c r="C79" s="180"/>
      <c r="D79" s="180"/>
      <c r="E79" s="180"/>
      <c r="F79" s="180"/>
      <c r="G79" s="180"/>
      <c r="H79" s="181"/>
      <c r="I79" s="180"/>
      <c r="J79" s="180"/>
      <c r="K79" s="180"/>
      <c r="L79" s="180"/>
      <c r="M79" s="180"/>
      <c r="N79" s="180"/>
      <c r="O79" s="180"/>
      <c r="P79" s="180"/>
      <c r="Q79" s="180"/>
      <c r="R79" s="180"/>
      <c r="S79" s="180"/>
      <c r="T79" s="180"/>
      <c r="U79" s="180"/>
      <c r="V79" s="180"/>
      <c r="W79" s="180"/>
      <c r="X79" s="180"/>
      <c r="Y79" s="180"/>
    </row>
    <row r="80" spans="1:25" ht="15.75" customHeight="1">
      <c r="A80" s="180"/>
      <c r="B80" s="180"/>
      <c r="C80" s="180"/>
      <c r="D80" s="180"/>
      <c r="E80" s="180"/>
      <c r="F80" s="180"/>
      <c r="G80" s="180"/>
      <c r="H80" s="181"/>
      <c r="I80" s="180"/>
      <c r="J80" s="180"/>
      <c r="K80" s="180"/>
      <c r="L80" s="180"/>
      <c r="M80" s="180"/>
      <c r="N80" s="180"/>
      <c r="O80" s="180"/>
      <c r="P80" s="180"/>
      <c r="Q80" s="180"/>
      <c r="R80" s="180"/>
      <c r="S80" s="180"/>
      <c r="T80" s="180"/>
      <c r="U80" s="180"/>
      <c r="V80" s="180"/>
      <c r="W80" s="180"/>
      <c r="X80" s="180"/>
      <c r="Y80" s="180"/>
    </row>
    <row r="81" spans="1:25" ht="15.75" customHeight="1">
      <c r="A81" s="180"/>
      <c r="B81" s="180"/>
      <c r="C81" s="180"/>
      <c r="D81" s="180"/>
      <c r="E81" s="180"/>
      <c r="F81" s="180"/>
      <c r="G81" s="180"/>
      <c r="H81" s="181"/>
      <c r="I81" s="180"/>
      <c r="J81" s="180"/>
      <c r="K81" s="180"/>
      <c r="L81" s="180"/>
      <c r="M81" s="180"/>
      <c r="N81" s="180"/>
      <c r="O81" s="180"/>
      <c r="P81" s="180"/>
      <c r="Q81" s="180"/>
      <c r="R81" s="180"/>
      <c r="S81" s="180"/>
      <c r="T81" s="180"/>
      <c r="U81" s="180"/>
      <c r="V81" s="180"/>
      <c r="W81" s="180"/>
      <c r="X81" s="180"/>
      <c r="Y81" s="180"/>
    </row>
    <row r="82" spans="1:25" ht="15.75" customHeight="1">
      <c r="A82" s="180"/>
      <c r="B82" s="180"/>
      <c r="C82" s="180"/>
      <c r="D82" s="180"/>
      <c r="E82" s="180"/>
      <c r="F82" s="180"/>
      <c r="G82" s="180"/>
      <c r="H82" s="181"/>
      <c r="I82" s="180"/>
      <c r="J82" s="180"/>
      <c r="K82" s="180"/>
      <c r="L82" s="180"/>
      <c r="M82" s="180"/>
      <c r="N82" s="180"/>
      <c r="O82" s="180"/>
      <c r="P82" s="180"/>
      <c r="Q82" s="180"/>
      <c r="R82" s="180"/>
      <c r="S82" s="180"/>
      <c r="T82" s="180"/>
      <c r="U82" s="180"/>
      <c r="V82" s="180"/>
      <c r="W82" s="180"/>
      <c r="X82" s="180"/>
      <c r="Y82" s="180"/>
    </row>
    <row r="83" spans="1:25" ht="15.75" customHeight="1">
      <c r="A83" s="180"/>
      <c r="B83" s="180"/>
      <c r="C83" s="180"/>
      <c r="D83" s="180"/>
      <c r="E83" s="180"/>
      <c r="F83" s="180"/>
      <c r="G83" s="180"/>
      <c r="H83" s="181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80"/>
      <c r="W83" s="180"/>
      <c r="X83" s="180"/>
      <c r="Y83" s="180"/>
    </row>
    <row r="84" spans="1:25" ht="15.75" customHeight="1">
      <c r="A84" s="180"/>
      <c r="B84" s="180"/>
      <c r="C84" s="180"/>
      <c r="D84" s="180"/>
      <c r="E84" s="180"/>
      <c r="F84" s="180"/>
      <c r="G84" s="180"/>
      <c r="H84" s="181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80"/>
      <c r="W84" s="180"/>
      <c r="X84" s="180"/>
      <c r="Y84" s="180"/>
    </row>
    <row r="85" spans="1:25" ht="15.75" customHeight="1">
      <c r="A85" s="180"/>
      <c r="B85" s="180"/>
      <c r="C85" s="180"/>
      <c r="D85" s="180"/>
      <c r="E85" s="180"/>
      <c r="F85" s="180"/>
      <c r="G85" s="180"/>
      <c r="H85" s="181"/>
      <c r="I85" s="180"/>
      <c r="J85" s="180"/>
      <c r="K85" s="180"/>
      <c r="L85" s="180"/>
      <c r="M85" s="180"/>
      <c r="N85" s="180"/>
      <c r="O85" s="180"/>
      <c r="P85" s="180"/>
      <c r="Q85" s="180"/>
      <c r="R85" s="180"/>
      <c r="S85" s="180"/>
      <c r="T85" s="180"/>
      <c r="U85" s="180"/>
      <c r="V85" s="180"/>
      <c r="W85" s="180"/>
      <c r="X85" s="180"/>
      <c r="Y85" s="180"/>
    </row>
    <row r="86" spans="1:25" ht="15.75" customHeight="1">
      <c r="A86" s="180"/>
      <c r="B86" s="180"/>
      <c r="C86" s="180"/>
      <c r="D86" s="180"/>
      <c r="E86" s="180"/>
      <c r="F86" s="180"/>
      <c r="G86" s="180"/>
      <c r="H86" s="181"/>
      <c r="I86" s="180"/>
      <c r="J86" s="180"/>
      <c r="K86" s="180"/>
      <c r="L86" s="180"/>
      <c r="M86" s="180"/>
      <c r="N86" s="180"/>
      <c r="O86" s="180"/>
      <c r="P86" s="180"/>
      <c r="Q86" s="180"/>
      <c r="R86" s="180"/>
      <c r="S86" s="180"/>
      <c r="T86" s="180"/>
      <c r="U86" s="180"/>
      <c r="V86" s="180"/>
      <c r="W86" s="180"/>
      <c r="X86" s="180"/>
      <c r="Y86" s="180"/>
    </row>
    <row r="87" spans="1:25" ht="15.75" customHeight="1">
      <c r="A87" s="180"/>
      <c r="B87" s="180"/>
      <c r="C87" s="180"/>
      <c r="D87" s="180"/>
      <c r="E87" s="180"/>
      <c r="F87" s="180"/>
      <c r="G87" s="180"/>
      <c r="H87" s="181"/>
      <c r="I87" s="180"/>
      <c r="J87" s="180"/>
      <c r="K87" s="180"/>
      <c r="L87" s="180"/>
      <c r="M87" s="180"/>
      <c r="N87" s="180"/>
      <c r="O87" s="180"/>
      <c r="P87" s="180"/>
      <c r="Q87" s="180"/>
      <c r="R87" s="180"/>
      <c r="S87" s="180"/>
      <c r="T87" s="180"/>
      <c r="U87" s="180"/>
      <c r="V87" s="180"/>
      <c r="W87" s="180"/>
      <c r="X87" s="180"/>
      <c r="Y87" s="180"/>
    </row>
    <row r="88" spans="1:25" ht="15.75" customHeight="1">
      <c r="A88" s="180"/>
      <c r="B88" s="180"/>
      <c r="C88" s="180"/>
      <c r="D88" s="180"/>
      <c r="E88" s="180"/>
      <c r="F88" s="180"/>
      <c r="G88" s="180"/>
      <c r="H88" s="181"/>
      <c r="I88" s="180"/>
      <c r="J88" s="180"/>
      <c r="K88" s="180"/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</row>
    <row r="89" spans="1:25" ht="15.75" customHeight="1">
      <c r="A89" s="180"/>
      <c r="B89" s="180"/>
      <c r="C89" s="180"/>
      <c r="D89" s="180"/>
      <c r="E89" s="180"/>
      <c r="F89" s="180"/>
      <c r="G89" s="180"/>
      <c r="H89" s="181"/>
      <c r="I89" s="180"/>
      <c r="J89" s="180"/>
      <c r="K89" s="180"/>
      <c r="L89" s="180"/>
      <c r="M89" s="180"/>
      <c r="N89" s="180"/>
      <c r="O89" s="180"/>
      <c r="P89" s="180"/>
      <c r="Q89" s="180"/>
      <c r="R89" s="180"/>
      <c r="S89" s="180"/>
      <c r="T89" s="180"/>
      <c r="U89" s="180"/>
      <c r="V89" s="180"/>
      <c r="W89" s="180"/>
      <c r="X89" s="180"/>
      <c r="Y89" s="180"/>
    </row>
    <row r="90" spans="1:25" ht="15.75" customHeight="1">
      <c r="A90" s="180"/>
      <c r="B90" s="180"/>
      <c r="C90" s="180"/>
      <c r="D90" s="180"/>
      <c r="E90" s="180"/>
      <c r="F90" s="180"/>
      <c r="G90" s="180"/>
      <c r="H90" s="181"/>
      <c r="I90" s="180"/>
      <c r="J90" s="180"/>
      <c r="K90" s="180"/>
      <c r="L90" s="180"/>
      <c r="M90" s="180"/>
      <c r="N90" s="180"/>
      <c r="O90" s="180"/>
      <c r="P90" s="180"/>
      <c r="Q90" s="180"/>
      <c r="R90" s="180"/>
      <c r="S90" s="180"/>
      <c r="T90" s="180"/>
      <c r="U90" s="180"/>
      <c r="V90" s="180"/>
      <c r="W90" s="180"/>
      <c r="X90" s="180"/>
      <c r="Y90" s="180"/>
    </row>
    <row r="91" spans="1:25" ht="15.75" customHeight="1">
      <c r="A91" s="180"/>
      <c r="B91" s="180"/>
      <c r="C91" s="180"/>
      <c r="D91" s="180"/>
      <c r="E91" s="180"/>
      <c r="F91" s="180"/>
      <c r="G91" s="180"/>
      <c r="H91" s="181"/>
      <c r="I91" s="180"/>
      <c r="J91" s="180"/>
      <c r="K91" s="180"/>
      <c r="L91" s="180"/>
      <c r="M91" s="180"/>
      <c r="N91" s="180"/>
      <c r="O91" s="180"/>
      <c r="P91" s="180"/>
      <c r="Q91" s="180"/>
      <c r="R91" s="180"/>
      <c r="S91" s="180"/>
      <c r="T91" s="180"/>
      <c r="U91" s="180"/>
      <c r="V91" s="180"/>
      <c r="W91" s="180"/>
      <c r="X91" s="180"/>
      <c r="Y91" s="180"/>
    </row>
    <row r="92" spans="1:25" ht="15.75" customHeight="1">
      <c r="A92" s="180"/>
      <c r="B92" s="180"/>
      <c r="C92" s="180"/>
      <c r="D92" s="180"/>
      <c r="E92" s="180"/>
      <c r="F92" s="180"/>
      <c r="G92" s="180"/>
      <c r="H92" s="181"/>
      <c r="I92" s="180"/>
      <c r="J92" s="180"/>
      <c r="K92" s="180"/>
      <c r="L92" s="180"/>
      <c r="M92" s="180"/>
      <c r="N92" s="180"/>
      <c r="O92" s="180"/>
      <c r="P92" s="180"/>
      <c r="Q92" s="180"/>
      <c r="R92" s="180"/>
      <c r="S92" s="180"/>
      <c r="T92" s="180"/>
      <c r="U92" s="180"/>
      <c r="V92" s="180"/>
      <c r="W92" s="180"/>
      <c r="X92" s="180"/>
      <c r="Y92" s="180"/>
    </row>
    <row r="93" spans="1:25" ht="15.75" customHeight="1">
      <c r="A93" s="180"/>
      <c r="B93" s="180"/>
      <c r="C93" s="180"/>
      <c r="D93" s="180"/>
      <c r="E93" s="180"/>
      <c r="F93" s="180"/>
      <c r="G93" s="180"/>
      <c r="H93" s="181"/>
      <c r="I93" s="180"/>
      <c r="J93" s="180"/>
      <c r="K93" s="180"/>
      <c r="L93" s="180"/>
      <c r="M93" s="180"/>
      <c r="N93" s="180"/>
      <c r="O93" s="180"/>
      <c r="P93" s="180"/>
      <c r="Q93" s="180"/>
      <c r="R93" s="180"/>
      <c r="S93" s="180"/>
      <c r="T93" s="180"/>
      <c r="U93" s="180"/>
      <c r="V93" s="180"/>
      <c r="W93" s="180"/>
      <c r="X93" s="180"/>
      <c r="Y93" s="180"/>
    </row>
    <row r="94" spans="1:25" ht="15.75" customHeight="1">
      <c r="A94" s="180"/>
      <c r="B94" s="180"/>
      <c r="C94" s="180"/>
      <c r="D94" s="180"/>
      <c r="E94" s="180"/>
      <c r="F94" s="180"/>
      <c r="G94" s="180"/>
      <c r="H94" s="181"/>
      <c r="I94" s="180"/>
      <c r="J94" s="180"/>
      <c r="K94" s="180"/>
      <c r="L94" s="180"/>
      <c r="M94" s="180"/>
      <c r="N94" s="180"/>
      <c r="O94" s="180"/>
      <c r="P94" s="180"/>
      <c r="Q94" s="180"/>
      <c r="R94" s="180"/>
      <c r="S94" s="180"/>
      <c r="T94" s="180"/>
      <c r="U94" s="180"/>
      <c r="V94" s="180"/>
      <c r="W94" s="180"/>
      <c r="X94" s="180"/>
      <c r="Y94" s="180"/>
    </row>
    <row r="95" spans="1:25" ht="15.75" customHeight="1">
      <c r="A95" s="180"/>
      <c r="B95" s="180"/>
      <c r="C95" s="180"/>
      <c r="D95" s="180"/>
      <c r="E95" s="180"/>
      <c r="F95" s="180"/>
      <c r="G95" s="180"/>
      <c r="H95" s="181"/>
      <c r="I95" s="180"/>
      <c r="J95" s="180"/>
      <c r="K95" s="180"/>
      <c r="L95" s="180"/>
      <c r="M95" s="180"/>
      <c r="N95" s="180"/>
      <c r="O95" s="180"/>
      <c r="P95" s="180"/>
      <c r="Q95" s="180"/>
      <c r="R95" s="180"/>
      <c r="S95" s="180"/>
      <c r="T95" s="180"/>
      <c r="U95" s="180"/>
      <c r="V95" s="180"/>
      <c r="W95" s="180"/>
      <c r="X95" s="180"/>
      <c r="Y95" s="180"/>
    </row>
    <row r="96" spans="1:25" ht="15.75" customHeight="1">
      <c r="A96" s="180"/>
      <c r="B96" s="180"/>
      <c r="C96" s="180"/>
      <c r="D96" s="180"/>
      <c r="E96" s="180"/>
      <c r="F96" s="180"/>
      <c r="G96" s="180"/>
      <c r="H96" s="181"/>
      <c r="I96" s="180"/>
      <c r="J96" s="180"/>
      <c r="K96" s="180"/>
      <c r="L96" s="180"/>
      <c r="M96" s="180"/>
      <c r="N96" s="180"/>
      <c r="O96" s="180"/>
      <c r="P96" s="180"/>
      <c r="Q96" s="180"/>
      <c r="R96" s="180"/>
      <c r="S96" s="180"/>
      <c r="T96" s="180"/>
      <c r="U96" s="180"/>
      <c r="V96" s="180"/>
      <c r="W96" s="180"/>
      <c r="X96" s="180"/>
      <c r="Y96" s="180"/>
    </row>
    <row r="97" spans="1:25" ht="15.75" customHeight="1">
      <c r="A97" s="180"/>
      <c r="B97" s="180"/>
      <c r="C97" s="180"/>
      <c r="D97" s="180"/>
      <c r="E97" s="180"/>
      <c r="F97" s="180"/>
      <c r="G97" s="180"/>
      <c r="H97" s="181"/>
      <c r="I97" s="180"/>
      <c r="J97" s="180"/>
      <c r="K97" s="180"/>
      <c r="L97" s="180"/>
      <c r="M97" s="180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</row>
    <row r="98" spans="1:25" ht="15.75" customHeight="1">
      <c r="A98" s="180"/>
      <c r="B98" s="180"/>
      <c r="C98" s="180"/>
      <c r="D98" s="180"/>
      <c r="E98" s="180"/>
      <c r="F98" s="180"/>
      <c r="G98" s="180"/>
      <c r="H98" s="181"/>
      <c r="I98" s="180"/>
      <c r="J98" s="180"/>
      <c r="K98" s="180"/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80"/>
    </row>
    <row r="99" spans="1:25" ht="15.75" customHeight="1">
      <c r="A99" s="180"/>
      <c r="B99" s="180"/>
      <c r="C99" s="180"/>
      <c r="D99" s="180"/>
      <c r="E99" s="180"/>
      <c r="F99" s="180"/>
      <c r="G99" s="180"/>
      <c r="H99" s="181"/>
      <c r="I99" s="180"/>
      <c r="J99" s="180"/>
      <c r="K99" s="180"/>
      <c r="L99" s="180"/>
      <c r="M99" s="180"/>
      <c r="N99" s="180"/>
      <c r="O99" s="180"/>
      <c r="P99" s="180"/>
      <c r="Q99" s="180"/>
      <c r="R99" s="180"/>
      <c r="S99" s="180"/>
      <c r="T99" s="180"/>
      <c r="U99" s="180"/>
      <c r="V99" s="180"/>
      <c r="W99" s="180"/>
      <c r="X99" s="180"/>
      <c r="Y99" s="180"/>
    </row>
    <row r="100" spans="1:25" ht="15.75" customHeight="1">
      <c r="A100" s="180"/>
      <c r="B100" s="180"/>
      <c r="C100" s="180"/>
      <c r="D100" s="180"/>
      <c r="E100" s="180"/>
      <c r="F100" s="180"/>
      <c r="G100" s="180"/>
      <c r="H100" s="181"/>
      <c r="I100" s="180"/>
      <c r="J100" s="180"/>
      <c r="K100" s="180"/>
      <c r="L100" s="180"/>
      <c r="M100" s="180"/>
      <c r="N100" s="180"/>
      <c r="O100" s="180"/>
      <c r="P100" s="180"/>
      <c r="Q100" s="180"/>
      <c r="R100" s="180"/>
      <c r="S100" s="180"/>
      <c r="T100" s="180"/>
      <c r="U100" s="180"/>
      <c r="V100" s="180"/>
      <c r="W100" s="180"/>
      <c r="X100" s="180"/>
      <c r="Y100" s="180"/>
    </row>
    <row r="101" spans="1:25" ht="15.75" customHeight="1">
      <c r="A101" s="180"/>
      <c r="B101" s="180"/>
      <c r="C101" s="180"/>
      <c r="D101" s="180"/>
      <c r="E101" s="180"/>
      <c r="F101" s="180"/>
      <c r="G101" s="180"/>
      <c r="H101" s="181"/>
      <c r="I101" s="180"/>
      <c r="J101" s="180"/>
      <c r="K101" s="180"/>
      <c r="L101" s="180"/>
      <c r="M101" s="180"/>
      <c r="N101" s="180"/>
      <c r="O101" s="180"/>
      <c r="P101" s="180"/>
      <c r="Q101" s="180"/>
      <c r="R101" s="180"/>
      <c r="S101" s="180"/>
      <c r="T101" s="180"/>
      <c r="U101" s="180"/>
      <c r="V101" s="180"/>
      <c r="W101" s="180"/>
      <c r="X101" s="180"/>
      <c r="Y101" s="180"/>
    </row>
    <row r="102" spans="1:25" ht="15.75" customHeight="1">
      <c r="A102" s="180"/>
      <c r="B102" s="180"/>
      <c r="C102" s="180"/>
      <c r="D102" s="180"/>
      <c r="E102" s="180"/>
      <c r="F102" s="180"/>
      <c r="G102" s="180"/>
      <c r="H102" s="181"/>
      <c r="I102" s="180"/>
      <c r="J102" s="180"/>
      <c r="K102" s="180"/>
      <c r="L102" s="180"/>
      <c r="M102" s="180"/>
      <c r="N102" s="180"/>
      <c r="O102" s="180"/>
      <c r="P102" s="180"/>
      <c r="Q102" s="180"/>
      <c r="R102" s="180"/>
      <c r="S102" s="180"/>
      <c r="T102" s="180"/>
      <c r="U102" s="180"/>
      <c r="V102" s="180"/>
      <c r="W102" s="180"/>
      <c r="X102" s="180"/>
      <c r="Y102" s="180"/>
    </row>
    <row r="103" spans="1:25" ht="15.75" customHeight="1">
      <c r="A103" s="180"/>
      <c r="B103" s="180"/>
      <c r="C103" s="180"/>
      <c r="D103" s="180"/>
      <c r="E103" s="180"/>
      <c r="F103" s="180"/>
      <c r="G103" s="180"/>
      <c r="H103" s="181"/>
      <c r="I103" s="180"/>
      <c r="J103" s="180"/>
      <c r="K103" s="180"/>
      <c r="L103" s="180"/>
      <c r="M103" s="180"/>
      <c r="N103" s="180"/>
      <c r="O103" s="180"/>
      <c r="P103" s="180"/>
      <c r="Q103" s="180"/>
      <c r="R103" s="180"/>
      <c r="S103" s="180"/>
      <c r="T103" s="180"/>
      <c r="U103" s="180"/>
      <c r="V103" s="180"/>
      <c r="W103" s="180"/>
      <c r="X103" s="180"/>
      <c r="Y103" s="180"/>
    </row>
    <row r="104" spans="1:25" ht="15.75" customHeight="1">
      <c r="A104" s="180"/>
      <c r="B104" s="180"/>
      <c r="C104" s="180"/>
      <c r="D104" s="180"/>
      <c r="E104" s="180"/>
      <c r="F104" s="180"/>
      <c r="G104" s="180"/>
      <c r="H104" s="181"/>
      <c r="I104" s="180"/>
      <c r="J104" s="180"/>
      <c r="K104" s="180"/>
      <c r="L104" s="180"/>
      <c r="M104" s="180"/>
      <c r="N104" s="180"/>
      <c r="O104" s="180"/>
      <c r="P104" s="180"/>
      <c r="Q104" s="180"/>
      <c r="R104" s="180"/>
      <c r="S104" s="180"/>
      <c r="T104" s="180"/>
      <c r="U104" s="180"/>
      <c r="V104" s="180"/>
      <c r="W104" s="180"/>
      <c r="X104" s="180"/>
      <c r="Y104" s="180"/>
    </row>
    <row r="105" spans="1:25" ht="15.75" customHeight="1">
      <c r="A105" s="180"/>
      <c r="B105" s="180"/>
      <c r="C105" s="180"/>
      <c r="D105" s="180"/>
      <c r="E105" s="180"/>
      <c r="F105" s="180"/>
      <c r="G105" s="180"/>
      <c r="H105" s="181"/>
      <c r="I105" s="180"/>
      <c r="J105" s="180"/>
      <c r="K105" s="180"/>
      <c r="L105" s="180"/>
      <c r="M105" s="180"/>
      <c r="N105" s="180"/>
      <c r="O105" s="180"/>
      <c r="P105" s="180"/>
      <c r="Q105" s="180"/>
      <c r="R105" s="180"/>
      <c r="S105" s="180"/>
      <c r="T105" s="180"/>
      <c r="U105" s="180"/>
      <c r="V105" s="180"/>
      <c r="W105" s="180"/>
      <c r="X105" s="180"/>
      <c r="Y105" s="180"/>
    </row>
    <row r="106" spans="1:25" ht="15.75" customHeight="1">
      <c r="A106" s="180"/>
      <c r="B106" s="180"/>
      <c r="C106" s="180"/>
      <c r="D106" s="180"/>
      <c r="E106" s="180"/>
      <c r="F106" s="180"/>
      <c r="G106" s="180"/>
      <c r="H106" s="181"/>
      <c r="I106" s="180"/>
      <c r="J106" s="180"/>
      <c r="K106" s="180"/>
      <c r="L106" s="180"/>
      <c r="M106" s="180"/>
      <c r="N106" s="180"/>
      <c r="O106" s="180"/>
      <c r="P106" s="180"/>
      <c r="Q106" s="180"/>
      <c r="R106" s="180"/>
      <c r="S106" s="180"/>
      <c r="T106" s="180"/>
      <c r="U106" s="180"/>
      <c r="V106" s="180"/>
      <c r="W106" s="180"/>
      <c r="X106" s="180"/>
      <c r="Y106" s="180"/>
    </row>
    <row r="107" spans="1:25" ht="15.75" customHeight="1">
      <c r="A107" s="180"/>
      <c r="B107" s="180"/>
      <c r="C107" s="180"/>
      <c r="D107" s="180"/>
      <c r="E107" s="180"/>
      <c r="F107" s="180"/>
      <c r="G107" s="180"/>
      <c r="H107" s="181"/>
      <c r="I107" s="180"/>
      <c r="J107" s="180"/>
      <c r="K107" s="180"/>
      <c r="L107" s="180"/>
      <c r="M107" s="180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  <c r="X107" s="180"/>
      <c r="Y107" s="180"/>
    </row>
    <row r="108" spans="1:25" ht="15.75" customHeight="1">
      <c r="A108" s="180"/>
      <c r="B108" s="180"/>
      <c r="C108" s="180"/>
      <c r="D108" s="180"/>
      <c r="E108" s="180"/>
      <c r="F108" s="180"/>
      <c r="G108" s="180"/>
      <c r="H108" s="181"/>
      <c r="I108" s="180"/>
      <c r="J108" s="180"/>
      <c r="K108" s="180"/>
      <c r="L108" s="180"/>
      <c r="M108" s="180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</row>
    <row r="109" spans="1:25" ht="15.75" customHeight="1">
      <c r="A109" s="180"/>
      <c r="B109" s="180"/>
      <c r="C109" s="180"/>
      <c r="D109" s="180"/>
      <c r="E109" s="180"/>
      <c r="F109" s="180"/>
      <c r="G109" s="180"/>
      <c r="H109" s="181"/>
      <c r="I109" s="180"/>
      <c r="J109" s="180"/>
      <c r="K109" s="180"/>
      <c r="L109" s="180"/>
      <c r="M109" s="180"/>
      <c r="N109" s="180"/>
      <c r="O109" s="180"/>
      <c r="P109" s="180"/>
      <c r="Q109" s="180"/>
      <c r="R109" s="180"/>
      <c r="S109" s="180"/>
      <c r="T109" s="180"/>
      <c r="U109" s="180"/>
      <c r="V109" s="180"/>
      <c r="W109" s="180"/>
      <c r="X109" s="180"/>
      <c r="Y109" s="180"/>
    </row>
    <row r="110" spans="1:25" ht="15.75" customHeight="1">
      <c r="A110" s="180"/>
      <c r="B110" s="180"/>
      <c r="C110" s="180"/>
      <c r="D110" s="180"/>
      <c r="E110" s="180"/>
      <c r="F110" s="180"/>
      <c r="G110" s="180"/>
      <c r="H110" s="181"/>
      <c r="I110" s="180"/>
      <c r="J110" s="180"/>
      <c r="K110" s="180"/>
      <c r="L110" s="180"/>
      <c r="M110" s="180"/>
      <c r="N110" s="180"/>
      <c r="O110" s="180"/>
      <c r="P110" s="180"/>
      <c r="Q110" s="180"/>
      <c r="R110" s="180"/>
      <c r="S110" s="180"/>
      <c r="T110" s="180"/>
      <c r="U110" s="180"/>
      <c r="V110" s="180"/>
      <c r="W110" s="180"/>
      <c r="X110" s="180"/>
      <c r="Y110" s="180"/>
    </row>
    <row r="111" spans="1:25" ht="15.75" customHeight="1">
      <c r="A111" s="180"/>
      <c r="B111" s="180"/>
      <c r="C111" s="180"/>
      <c r="D111" s="180"/>
      <c r="E111" s="180"/>
      <c r="F111" s="180"/>
      <c r="G111" s="180"/>
      <c r="H111" s="181"/>
      <c r="I111" s="180"/>
      <c r="J111" s="180"/>
      <c r="K111" s="180"/>
      <c r="L111" s="180"/>
      <c r="M111" s="180"/>
      <c r="N111" s="180"/>
      <c r="O111" s="180"/>
      <c r="P111" s="180"/>
      <c r="Q111" s="180"/>
      <c r="R111" s="180"/>
      <c r="S111" s="180"/>
      <c r="T111" s="180"/>
      <c r="U111" s="180"/>
      <c r="V111" s="180"/>
      <c r="W111" s="180"/>
      <c r="X111" s="180"/>
      <c r="Y111" s="180"/>
    </row>
    <row r="112" spans="1:25" ht="15.75" customHeight="1">
      <c r="A112" s="180"/>
      <c r="B112" s="180"/>
      <c r="C112" s="180"/>
      <c r="D112" s="180"/>
      <c r="E112" s="180"/>
      <c r="F112" s="180"/>
      <c r="G112" s="180"/>
      <c r="H112" s="181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80"/>
    </row>
    <row r="113" spans="1:25" ht="15.75" customHeight="1">
      <c r="A113" s="180"/>
      <c r="B113" s="180"/>
      <c r="C113" s="180"/>
      <c r="D113" s="180"/>
      <c r="E113" s="180"/>
      <c r="F113" s="180"/>
      <c r="G113" s="180"/>
      <c r="H113" s="181"/>
      <c r="I113" s="180"/>
      <c r="J113" s="180"/>
      <c r="K113" s="180"/>
      <c r="L113" s="180"/>
      <c r="M113" s="180"/>
      <c r="N113" s="180"/>
      <c r="O113" s="180"/>
      <c r="P113" s="180"/>
      <c r="Q113" s="180"/>
      <c r="R113" s="180"/>
      <c r="S113" s="180"/>
      <c r="T113" s="180"/>
      <c r="U113" s="180"/>
      <c r="V113" s="180"/>
      <c r="W113" s="180"/>
      <c r="X113" s="180"/>
      <c r="Y113" s="180"/>
    </row>
    <row r="114" spans="1:25" ht="15.75" customHeight="1">
      <c r="A114" s="180"/>
      <c r="B114" s="180"/>
      <c r="C114" s="180"/>
      <c r="D114" s="180"/>
      <c r="E114" s="180"/>
      <c r="F114" s="180"/>
      <c r="G114" s="180"/>
      <c r="H114" s="181"/>
      <c r="I114" s="180"/>
      <c r="J114" s="180"/>
      <c r="K114" s="180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</row>
    <row r="115" spans="1:25" ht="15.75" customHeight="1">
      <c r="A115" s="180"/>
      <c r="B115" s="180"/>
      <c r="C115" s="180"/>
      <c r="D115" s="180"/>
      <c r="E115" s="180"/>
      <c r="F115" s="180"/>
      <c r="G115" s="180"/>
      <c r="H115" s="181"/>
      <c r="I115" s="180"/>
      <c r="J115" s="180"/>
      <c r="K115" s="180"/>
      <c r="L115" s="180"/>
      <c r="M115" s="180"/>
      <c r="N115" s="180"/>
      <c r="O115" s="180"/>
      <c r="P115" s="180"/>
      <c r="Q115" s="180"/>
      <c r="R115" s="180"/>
      <c r="S115" s="180"/>
      <c r="T115" s="180"/>
      <c r="U115" s="180"/>
      <c r="V115" s="180"/>
      <c r="W115" s="180"/>
      <c r="X115" s="180"/>
      <c r="Y115" s="180"/>
    </row>
    <row r="116" spans="1:25" ht="15.75" customHeight="1">
      <c r="A116" s="180"/>
      <c r="B116" s="180"/>
      <c r="C116" s="180"/>
      <c r="D116" s="180"/>
      <c r="E116" s="180"/>
      <c r="F116" s="180"/>
      <c r="G116" s="180"/>
      <c r="H116" s="181"/>
      <c r="I116" s="180"/>
      <c r="J116" s="180"/>
      <c r="K116" s="180"/>
      <c r="L116" s="180"/>
      <c r="M116" s="180"/>
      <c r="N116" s="180"/>
      <c r="O116" s="180"/>
      <c r="P116" s="180"/>
      <c r="Q116" s="180"/>
      <c r="R116" s="180"/>
      <c r="S116" s="180"/>
      <c r="T116" s="180"/>
      <c r="U116" s="180"/>
      <c r="V116" s="180"/>
      <c r="W116" s="180"/>
      <c r="X116" s="180"/>
      <c r="Y116" s="180"/>
    </row>
    <row r="117" spans="1:25" ht="15.75" customHeight="1">
      <c r="A117" s="180"/>
      <c r="B117" s="180"/>
      <c r="C117" s="180"/>
      <c r="D117" s="180"/>
      <c r="E117" s="180"/>
      <c r="F117" s="180"/>
      <c r="G117" s="180"/>
      <c r="H117" s="181"/>
      <c r="I117" s="180"/>
      <c r="J117" s="180"/>
      <c r="K117" s="180"/>
      <c r="L117" s="180"/>
      <c r="M117" s="180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</row>
    <row r="118" spans="1:25" ht="15.75" customHeight="1">
      <c r="A118" s="180"/>
      <c r="B118" s="180"/>
      <c r="C118" s="180"/>
      <c r="D118" s="180"/>
      <c r="E118" s="180"/>
      <c r="F118" s="180"/>
      <c r="G118" s="180"/>
      <c r="H118" s="181"/>
      <c r="I118" s="180"/>
      <c r="J118" s="180"/>
      <c r="K118" s="180"/>
      <c r="L118" s="180"/>
      <c r="M118" s="180"/>
      <c r="N118" s="180"/>
      <c r="O118" s="180"/>
      <c r="P118" s="180"/>
      <c r="Q118" s="180"/>
      <c r="R118" s="180"/>
      <c r="S118" s="180"/>
      <c r="T118" s="180"/>
      <c r="U118" s="180"/>
      <c r="V118" s="180"/>
      <c r="W118" s="180"/>
      <c r="X118" s="180"/>
      <c r="Y118" s="180"/>
    </row>
    <row r="119" spans="1:25" ht="15.75" customHeight="1">
      <c r="A119" s="180"/>
      <c r="B119" s="180"/>
      <c r="C119" s="180"/>
      <c r="D119" s="180"/>
      <c r="E119" s="180"/>
      <c r="F119" s="180"/>
      <c r="G119" s="180"/>
      <c r="H119" s="181"/>
      <c r="I119" s="180"/>
      <c r="J119" s="180"/>
      <c r="K119" s="180"/>
      <c r="L119" s="180"/>
      <c r="M119" s="180"/>
      <c r="N119" s="180"/>
      <c r="O119" s="180"/>
      <c r="P119" s="180"/>
      <c r="Q119" s="180"/>
      <c r="R119" s="180"/>
      <c r="S119" s="180"/>
      <c r="T119" s="180"/>
      <c r="U119" s="180"/>
      <c r="V119" s="180"/>
      <c r="W119" s="180"/>
      <c r="X119" s="180"/>
      <c r="Y119" s="180"/>
    </row>
    <row r="120" spans="1:25" ht="15.75" customHeight="1">
      <c r="A120" s="180"/>
      <c r="B120" s="180"/>
      <c r="C120" s="180"/>
      <c r="D120" s="180"/>
      <c r="E120" s="180"/>
      <c r="F120" s="180"/>
      <c r="G120" s="180"/>
      <c r="H120" s="181"/>
      <c r="I120" s="180"/>
      <c r="J120" s="180"/>
      <c r="K120" s="180"/>
      <c r="L120" s="180"/>
      <c r="M120" s="180"/>
      <c r="N120" s="180"/>
      <c r="O120" s="180"/>
      <c r="P120" s="180"/>
      <c r="Q120" s="180"/>
      <c r="R120" s="180"/>
      <c r="S120" s="180"/>
      <c r="T120" s="180"/>
      <c r="U120" s="180"/>
      <c r="V120" s="180"/>
      <c r="W120" s="180"/>
      <c r="X120" s="180"/>
      <c r="Y120" s="180"/>
    </row>
    <row r="121" spans="1:25" ht="15.75" customHeight="1">
      <c r="A121" s="180"/>
      <c r="B121" s="180"/>
      <c r="C121" s="180"/>
      <c r="D121" s="180"/>
      <c r="E121" s="180"/>
      <c r="F121" s="180"/>
      <c r="G121" s="180"/>
      <c r="H121" s="181"/>
      <c r="I121" s="180"/>
      <c r="J121" s="180"/>
      <c r="K121" s="180"/>
      <c r="L121" s="180"/>
      <c r="M121" s="180"/>
      <c r="N121" s="180"/>
      <c r="O121" s="180"/>
      <c r="P121" s="180"/>
      <c r="Q121" s="180"/>
      <c r="R121" s="180"/>
      <c r="S121" s="180"/>
      <c r="T121" s="180"/>
      <c r="U121" s="180"/>
      <c r="V121" s="180"/>
      <c r="W121" s="180"/>
      <c r="X121" s="180"/>
      <c r="Y121" s="180"/>
    </row>
    <row r="122" spans="1:25" ht="15.75" customHeight="1">
      <c r="A122" s="180"/>
      <c r="B122" s="180"/>
      <c r="C122" s="180"/>
      <c r="D122" s="180"/>
      <c r="E122" s="180"/>
      <c r="F122" s="180"/>
      <c r="G122" s="180"/>
      <c r="H122" s="181"/>
      <c r="I122" s="180"/>
      <c r="J122" s="180"/>
      <c r="K122" s="180"/>
      <c r="L122" s="180"/>
      <c r="M122" s="180"/>
      <c r="N122" s="180"/>
      <c r="O122" s="180"/>
      <c r="P122" s="180"/>
      <c r="Q122" s="180"/>
      <c r="R122" s="180"/>
      <c r="S122" s="180"/>
      <c r="T122" s="180"/>
      <c r="U122" s="180"/>
      <c r="V122" s="180"/>
      <c r="W122" s="180"/>
      <c r="X122" s="180"/>
      <c r="Y122" s="180"/>
    </row>
    <row r="123" spans="1:25" ht="15.75" customHeight="1">
      <c r="A123" s="180"/>
      <c r="B123" s="180"/>
      <c r="C123" s="180"/>
      <c r="D123" s="180"/>
      <c r="E123" s="180"/>
      <c r="F123" s="180"/>
      <c r="G123" s="180"/>
      <c r="H123" s="181"/>
      <c r="I123" s="180"/>
      <c r="J123" s="180"/>
      <c r="K123" s="180"/>
      <c r="L123" s="180"/>
      <c r="M123" s="180"/>
      <c r="N123" s="180"/>
      <c r="O123" s="180"/>
      <c r="P123" s="180"/>
      <c r="Q123" s="180"/>
      <c r="R123" s="180"/>
      <c r="S123" s="180"/>
      <c r="T123" s="180"/>
      <c r="U123" s="180"/>
      <c r="V123" s="180"/>
      <c r="W123" s="180"/>
      <c r="X123" s="180"/>
      <c r="Y123" s="180"/>
    </row>
    <row r="124" spans="1:25" ht="15.75" customHeight="1">
      <c r="A124" s="180"/>
      <c r="B124" s="180"/>
      <c r="C124" s="180"/>
      <c r="D124" s="180"/>
      <c r="E124" s="180"/>
      <c r="F124" s="180"/>
      <c r="G124" s="180"/>
      <c r="H124" s="181"/>
      <c r="I124" s="180"/>
      <c r="J124" s="180"/>
      <c r="K124" s="180"/>
      <c r="L124" s="180"/>
      <c r="M124" s="180"/>
      <c r="N124" s="180"/>
      <c r="O124" s="180"/>
      <c r="P124" s="180"/>
      <c r="Q124" s="180"/>
      <c r="R124" s="180"/>
      <c r="S124" s="180"/>
      <c r="T124" s="180"/>
      <c r="U124" s="180"/>
      <c r="V124" s="180"/>
      <c r="W124" s="180"/>
      <c r="X124" s="180"/>
      <c r="Y124" s="180"/>
    </row>
    <row r="125" spans="1:25" ht="15.75" customHeight="1">
      <c r="A125" s="180"/>
      <c r="B125" s="180"/>
      <c r="C125" s="180"/>
      <c r="D125" s="180"/>
      <c r="E125" s="180"/>
      <c r="F125" s="180"/>
      <c r="G125" s="180"/>
      <c r="H125" s="181"/>
      <c r="I125" s="180"/>
      <c r="J125" s="180"/>
      <c r="K125" s="180"/>
      <c r="L125" s="180"/>
      <c r="M125" s="180"/>
      <c r="N125" s="180"/>
      <c r="O125" s="180"/>
      <c r="P125" s="180"/>
      <c r="Q125" s="180"/>
      <c r="R125" s="180"/>
      <c r="S125" s="180"/>
      <c r="T125" s="180"/>
      <c r="U125" s="180"/>
      <c r="V125" s="180"/>
      <c r="W125" s="180"/>
      <c r="X125" s="180"/>
      <c r="Y125" s="180"/>
    </row>
    <row r="126" spans="1:25" ht="15.75" customHeight="1">
      <c r="A126" s="180"/>
      <c r="B126" s="180"/>
      <c r="C126" s="180"/>
      <c r="D126" s="180"/>
      <c r="E126" s="180"/>
      <c r="F126" s="180"/>
      <c r="G126" s="180"/>
      <c r="H126" s="181"/>
      <c r="I126" s="180"/>
      <c r="J126" s="180"/>
      <c r="K126" s="180"/>
      <c r="L126" s="180"/>
      <c r="M126" s="180"/>
      <c r="N126" s="180"/>
      <c r="O126" s="180"/>
      <c r="P126" s="180"/>
      <c r="Q126" s="180"/>
      <c r="R126" s="180"/>
      <c r="S126" s="180"/>
      <c r="T126" s="180"/>
      <c r="U126" s="180"/>
      <c r="V126" s="180"/>
      <c r="W126" s="180"/>
      <c r="X126" s="180"/>
      <c r="Y126" s="180"/>
    </row>
    <row r="127" spans="1:25" ht="15.75" customHeight="1">
      <c r="A127" s="180"/>
      <c r="B127" s="180"/>
      <c r="C127" s="180"/>
      <c r="D127" s="180"/>
      <c r="E127" s="180"/>
      <c r="F127" s="180"/>
      <c r="G127" s="180"/>
      <c r="H127" s="181"/>
      <c r="I127" s="180"/>
      <c r="J127" s="180"/>
      <c r="K127" s="180"/>
      <c r="L127" s="180"/>
      <c r="M127" s="180"/>
      <c r="N127" s="180"/>
      <c r="O127" s="180"/>
      <c r="P127" s="180"/>
      <c r="Q127" s="180"/>
      <c r="R127" s="180"/>
      <c r="S127" s="180"/>
      <c r="T127" s="180"/>
      <c r="U127" s="180"/>
      <c r="V127" s="180"/>
      <c r="W127" s="180"/>
      <c r="X127" s="180"/>
      <c r="Y127" s="180"/>
    </row>
    <row r="128" spans="1:25" ht="15.75" customHeight="1">
      <c r="A128" s="180"/>
      <c r="B128" s="180"/>
      <c r="C128" s="180"/>
      <c r="D128" s="180"/>
      <c r="E128" s="180"/>
      <c r="F128" s="180"/>
      <c r="G128" s="180"/>
      <c r="H128" s="181"/>
      <c r="I128" s="180"/>
      <c r="J128" s="180"/>
      <c r="K128" s="180"/>
      <c r="L128" s="180"/>
      <c r="M128" s="180"/>
      <c r="N128" s="180"/>
      <c r="O128" s="180"/>
      <c r="P128" s="180"/>
      <c r="Q128" s="180"/>
      <c r="R128" s="180"/>
      <c r="S128" s="180"/>
      <c r="T128" s="180"/>
      <c r="U128" s="180"/>
      <c r="V128" s="180"/>
      <c r="W128" s="180"/>
      <c r="X128" s="180"/>
      <c r="Y128" s="180"/>
    </row>
    <row r="129" spans="1:25" ht="15.75" customHeight="1">
      <c r="A129" s="180"/>
      <c r="B129" s="180"/>
      <c r="C129" s="180"/>
      <c r="D129" s="180"/>
      <c r="E129" s="180"/>
      <c r="F129" s="180"/>
      <c r="G129" s="180"/>
      <c r="H129" s="181"/>
      <c r="I129" s="180"/>
      <c r="J129" s="180"/>
      <c r="K129" s="180"/>
      <c r="L129" s="180"/>
      <c r="M129" s="180"/>
      <c r="N129" s="180"/>
      <c r="O129" s="180"/>
      <c r="P129" s="180"/>
      <c r="Q129" s="180"/>
      <c r="R129" s="180"/>
      <c r="S129" s="180"/>
      <c r="T129" s="180"/>
      <c r="U129" s="180"/>
      <c r="V129" s="180"/>
      <c r="W129" s="180"/>
      <c r="X129" s="180"/>
      <c r="Y129" s="180"/>
    </row>
    <row r="130" spans="1:25" ht="15.75" customHeight="1">
      <c r="A130" s="180"/>
      <c r="B130" s="180"/>
      <c r="C130" s="180"/>
      <c r="D130" s="180"/>
      <c r="E130" s="180"/>
      <c r="F130" s="180"/>
      <c r="G130" s="180"/>
      <c r="H130" s="181"/>
      <c r="I130" s="180"/>
      <c r="J130" s="180"/>
      <c r="K130" s="180"/>
      <c r="L130" s="180"/>
      <c r="M130" s="180"/>
      <c r="N130" s="180"/>
      <c r="O130" s="180"/>
      <c r="P130" s="180"/>
      <c r="Q130" s="180"/>
      <c r="R130" s="180"/>
      <c r="S130" s="180"/>
      <c r="T130" s="180"/>
      <c r="U130" s="180"/>
      <c r="V130" s="180"/>
      <c r="W130" s="180"/>
      <c r="X130" s="180"/>
      <c r="Y130" s="180"/>
    </row>
    <row r="131" spans="1:25" ht="15.75" customHeight="1">
      <c r="A131" s="180"/>
      <c r="B131" s="180"/>
      <c r="C131" s="180"/>
      <c r="D131" s="180"/>
      <c r="E131" s="180"/>
      <c r="F131" s="180"/>
      <c r="G131" s="180"/>
      <c r="H131" s="181"/>
      <c r="I131" s="180"/>
      <c r="J131" s="180"/>
      <c r="K131" s="180"/>
      <c r="L131" s="180"/>
      <c r="M131" s="180"/>
      <c r="N131" s="180"/>
      <c r="O131" s="180"/>
      <c r="P131" s="180"/>
      <c r="Q131" s="180"/>
      <c r="R131" s="180"/>
      <c r="S131" s="180"/>
      <c r="T131" s="180"/>
      <c r="U131" s="180"/>
      <c r="V131" s="180"/>
      <c r="W131" s="180"/>
      <c r="X131" s="180"/>
      <c r="Y131" s="180"/>
    </row>
    <row r="132" spans="1:25" ht="15.75" customHeight="1">
      <c r="A132" s="180"/>
      <c r="B132" s="180"/>
      <c r="C132" s="180"/>
      <c r="D132" s="180"/>
      <c r="E132" s="180"/>
      <c r="F132" s="180"/>
      <c r="G132" s="180"/>
      <c r="H132" s="181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180"/>
      <c r="X132" s="180"/>
      <c r="Y132" s="180"/>
    </row>
    <row r="133" spans="1:25" ht="15.75" customHeight="1">
      <c r="A133" s="180"/>
      <c r="B133" s="180"/>
      <c r="C133" s="180"/>
      <c r="D133" s="180"/>
      <c r="E133" s="180"/>
      <c r="F133" s="180"/>
      <c r="G133" s="180"/>
      <c r="H133" s="181"/>
      <c r="I133" s="180"/>
      <c r="J133" s="180"/>
      <c r="K133" s="180"/>
      <c r="L133" s="180"/>
      <c r="M133" s="180"/>
      <c r="N133" s="180"/>
      <c r="O133" s="180"/>
      <c r="P133" s="180"/>
      <c r="Q133" s="180"/>
      <c r="R133" s="180"/>
      <c r="S133" s="180"/>
      <c r="T133" s="180"/>
      <c r="U133" s="180"/>
      <c r="V133" s="180"/>
      <c r="W133" s="180"/>
      <c r="X133" s="180"/>
      <c r="Y133" s="180"/>
    </row>
    <row r="134" spans="1:25" ht="15.75" customHeight="1">
      <c r="A134" s="180"/>
      <c r="B134" s="180"/>
      <c r="C134" s="180"/>
      <c r="D134" s="180"/>
      <c r="E134" s="180"/>
      <c r="F134" s="180"/>
      <c r="G134" s="180"/>
      <c r="H134" s="181"/>
      <c r="I134" s="180"/>
      <c r="J134" s="180"/>
      <c r="K134" s="180"/>
      <c r="L134" s="180"/>
      <c r="M134" s="180"/>
      <c r="N134" s="180"/>
      <c r="O134" s="180"/>
      <c r="P134" s="180"/>
      <c r="Q134" s="180"/>
      <c r="R134" s="180"/>
      <c r="S134" s="180"/>
      <c r="T134" s="180"/>
      <c r="U134" s="180"/>
      <c r="V134" s="180"/>
      <c r="W134" s="180"/>
      <c r="X134" s="180"/>
      <c r="Y134" s="180"/>
    </row>
    <row r="135" spans="1:25" ht="15.75" customHeight="1">
      <c r="A135" s="180"/>
      <c r="B135" s="180"/>
      <c r="C135" s="180"/>
      <c r="D135" s="180"/>
      <c r="E135" s="180"/>
      <c r="F135" s="180"/>
      <c r="G135" s="180"/>
      <c r="H135" s="181"/>
      <c r="I135" s="180"/>
      <c r="J135" s="180"/>
      <c r="K135" s="180"/>
      <c r="L135" s="180"/>
      <c r="M135" s="180"/>
      <c r="N135" s="180"/>
      <c r="O135" s="180"/>
      <c r="P135" s="180"/>
      <c r="Q135" s="180"/>
      <c r="R135" s="180"/>
      <c r="S135" s="180"/>
      <c r="T135" s="180"/>
      <c r="U135" s="180"/>
      <c r="V135" s="180"/>
      <c r="W135" s="180"/>
      <c r="X135" s="180"/>
      <c r="Y135" s="180"/>
    </row>
    <row r="136" spans="1:25" ht="15.75" customHeight="1">
      <c r="A136" s="180"/>
      <c r="B136" s="180"/>
      <c r="C136" s="180"/>
      <c r="D136" s="180"/>
      <c r="E136" s="180"/>
      <c r="F136" s="180"/>
      <c r="G136" s="180"/>
      <c r="H136" s="181"/>
      <c r="I136" s="180"/>
      <c r="J136" s="180"/>
      <c r="K136" s="180"/>
      <c r="L136" s="180"/>
      <c r="M136" s="180"/>
      <c r="N136" s="180"/>
      <c r="O136" s="180"/>
      <c r="P136" s="180"/>
      <c r="Q136" s="180"/>
      <c r="R136" s="180"/>
      <c r="S136" s="180"/>
      <c r="T136" s="180"/>
      <c r="U136" s="180"/>
      <c r="V136" s="180"/>
      <c r="W136" s="180"/>
      <c r="X136" s="180"/>
      <c r="Y136" s="180"/>
    </row>
    <row r="137" spans="1:25" ht="15.75" customHeight="1">
      <c r="A137" s="180"/>
      <c r="B137" s="180"/>
      <c r="C137" s="180"/>
      <c r="D137" s="180"/>
      <c r="E137" s="180"/>
      <c r="F137" s="180"/>
      <c r="G137" s="180"/>
      <c r="H137" s="181"/>
      <c r="I137" s="180"/>
      <c r="J137" s="180"/>
      <c r="K137" s="180"/>
      <c r="L137" s="180"/>
      <c r="M137" s="180"/>
      <c r="N137" s="180"/>
      <c r="O137" s="180"/>
      <c r="P137" s="180"/>
      <c r="Q137" s="180"/>
      <c r="R137" s="180"/>
      <c r="S137" s="180"/>
      <c r="T137" s="180"/>
      <c r="U137" s="180"/>
      <c r="V137" s="180"/>
      <c r="W137" s="180"/>
      <c r="X137" s="180"/>
      <c r="Y137" s="180"/>
    </row>
    <row r="138" spans="1:25" ht="15.75" customHeight="1">
      <c r="A138" s="180"/>
      <c r="B138" s="180"/>
      <c r="C138" s="180"/>
      <c r="D138" s="180"/>
      <c r="E138" s="180"/>
      <c r="F138" s="180"/>
      <c r="G138" s="180"/>
      <c r="H138" s="181"/>
      <c r="I138" s="180"/>
      <c r="J138" s="180"/>
      <c r="K138" s="180"/>
      <c r="L138" s="180"/>
      <c r="M138" s="180"/>
      <c r="N138" s="180"/>
      <c r="O138" s="180"/>
      <c r="P138" s="180"/>
      <c r="Q138" s="180"/>
      <c r="R138" s="180"/>
      <c r="S138" s="180"/>
      <c r="T138" s="180"/>
      <c r="U138" s="180"/>
      <c r="V138" s="180"/>
      <c r="W138" s="180"/>
      <c r="X138" s="180"/>
      <c r="Y138" s="180"/>
    </row>
    <row r="139" spans="1:25" ht="15.75" customHeight="1">
      <c r="A139" s="180"/>
      <c r="B139" s="180"/>
      <c r="C139" s="180"/>
      <c r="D139" s="180"/>
      <c r="E139" s="180"/>
      <c r="F139" s="180"/>
      <c r="G139" s="180"/>
      <c r="H139" s="181"/>
      <c r="I139" s="180"/>
      <c r="J139" s="180"/>
      <c r="K139" s="180"/>
      <c r="L139" s="180"/>
      <c r="M139" s="180"/>
      <c r="N139" s="180"/>
      <c r="O139" s="180"/>
      <c r="P139" s="180"/>
      <c r="Q139" s="180"/>
      <c r="R139" s="180"/>
      <c r="S139" s="180"/>
      <c r="T139" s="180"/>
      <c r="U139" s="180"/>
      <c r="V139" s="180"/>
      <c r="W139" s="180"/>
      <c r="X139" s="180"/>
      <c r="Y139" s="180"/>
    </row>
    <row r="140" spans="1:25" ht="15.75" customHeight="1">
      <c r="A140" s="180"/>
      <c r="B140" s="180"/>
      <c r="C140" s="180"/>
      <c r="D140" s="180"/>
      <c r="E140" s="180"/>
      <c r="F140" s="180"/>
      <c r="G140" s="180"/>
      <c r="H140" s="181"/>
      <c r="I140" s="180"/>
      <c r="J140" s="180"/>
      <c r="K140" s="180"/>
      <c r="L140" s="180"/>
      <c r="M140" s="180"/>
      <c r="N140" s="180"/>
      <c r="O140" s="180"/>
      <c r="P140" s="180"/>
      <c r="Q140" s="180"/>
      <c r="R140" s="180"/>
      <c r="S140" s="180"/>
      <c r="T140" s="180"/>
      <c r="U140" s="180"/>
      <c r="V140" s="180"/>
      <c r="W140" s="180"/>
      <c r="X140" s="180"/>
      <c r="Y140" s="180"/>
    </row>
    <row r="141" spans="1:25" ht="15.75" customHeight="1">
      <c r="A141" s="180"/>
      <c r="B141" s="180"/>
      <c r="C141" s="180"/>
      <c r="D141" s="180"/>
      <c r="E141" s="180"/>
      <c r="F141" s="180"/>
      <c r="G141" s="180"/>
      <c r="H141" s="181"/>
      <c r="I141" s="180"/>
      <c r="J141" s="180"/>
      <c r="K141" s="180"/>
      <c r="L141" s="180"/>
      <c r="M141" s="180"/>
      <c r="N141" s="180"/>
      <c r="O141" s="180"/>
      <c r="P141" s="180"/>
      <c r="Q141" s="180"/>
      <c r="R141" s="180"/>
      <c r="S141" s="180"/>
      <c r="T141" s="180"/>
      <c r="U141" s="180"/>
      <c r="V141" s="180"/>
      <c r="W141" s="180"/>
      <c r="X141" s="180"/>
      <c r="Y141" s="180"/>
    </row>
    <row r="142" spans="1:25" ht="15.75" customHeight="1">
      <c r="A142" s="180"/>
      <c r="B142" s="180"/>
      <c r="C142" s="180"/>
      <c r="D142" s="180"/>
      <c r="E142" s="180"/>
      <c r="F142" s="180"/>
      <c r="G142" s="180"/>
      <c r="H142" s="181"/>
      <c r="I142" s="180"/>
      <c r="J142" s="180"/>
      <c r="K142" s="180"/>
      <c r="L142" s="180"/>
      <c r="M142" s="180"/>
      <c r="N142" s="180"/>
      <c r="O142" s="180"/>
      <c r="P142" s="180"/>
      <c r="Q142" s="180"/>
      <c r="R142" s="180"/>
      <c r="S142" s="180"/>
      <c r="T142" s="180"/>
      <c r="U142" s="180"/>
      <c r="V142" s="180"/>
      <c r="W142" s="180"/>
      <c r="X142" s="180"/>
      <c r="Y142" s="180"/>
    </row>
    <row r="143" spans="1:25" ht="15.75" customHeight="1">
      <c r="A143" s="180"/>
      <c r="B143" s="180"/>
      <c r="C143" s="180"/>
      <c r="D143" s="180"/>
      <c r="E143" s="180"/>
      <c r="F143" s="180"/>
      <c r="G143" s="180"/>
      <c r="H143" s="181"/>
      <c r="I143" s="180"/>
      <c r="J143" s="180"/>
      <c r="K143" s="180"/>
      <c r="L143" s="180"/>
      <c r="M143" s="180"/>
      <c r="N143" s="180"/>
      <c r="O143" s="180"/>
      <c r="P143" s="180"/>
      <c r="Q143" s="180"/>
      <c r="R143" s="180"/>
      <c r="S143" s="180"/>
      <c r="T143" s="180"/>
      <c r="U143" s="180"/>
      <c r="V143" s="180"/>
      <c r="W143" s="180"/>
      <c r="X143" s="180"/>
      <c r="Y143" s="180"/>
    </row>
    <row r="144" spans="1:25" ht="15.75" customHeight="1">
      <c r="A144" s="180"/>
      <c r="B144" s="180"/>
      <c r="C144" s="180"/>
      <c r="D144" s="180"/>
      <c r="E144" s="180"/>
      <c r="F144" s="180"/>
      <c r="G144" s="180"/>
      <c r="H144" s="181"/>
      <c r="I144" s="180"/>
      <c r="J144" s="180"/>
      <c r="K144" s="180"/>
      <c r="L144" s="180"/>
      <c r="M144" s="180"/>
      <c r="N144" s="180"/>
      <c r="O144" s="180"/>
      <c r="P144" s="180"/>
      <c r="Q144" s="180"/>
      <c r="R144" s="180"/>
      <c r="S144" s="180"/>
      <c r="T144" s="180"/>
      <c r="U144" s="180"/>
      <c r="V144" s="180"/>
      <c r="W144" s="180"/>
      <c r="X144" s="180"/>
      <c r="Y144" s="180"/>
    </row>
    <row r="145" spans="1:25" ht="15.75" customHeight="1">
      <c r="A145" s="180"/>
      <c r="B145" s="180"/>
      <c r="C145" s="180"/>
      <c r="D145" s="180"/>
      <c r="E145" s="180"/>
      <c r="F145" s="180"/>
      <c r="G145" s="180"/>
      <c r="H145" s="181"/>
      <c r="I145" s="180"/>
      <c r="J145" s="180"/>
      <c r="K145" s="180"/>
      <c r="L145" s="180"/>
      <c r="M145" s="180"/>
      <c r="N145" s="180"/>
      <c r="O145" s="180"/>
      <c r="P145" s="180"/>
      <c r="Q145" s="180"/>
      <c r="R145" s="180"/>
      <c r="S145" s="180"/>
      <c r="T145" s="180"/>
      <c r="U145" s="180"/>
      <c r="V145" s="180"/>
      <c r="W145" s="180"/>
      <c r="X145" s="180"/>
      <c r="Y145" s="180"/>
    </row>
    <row r="146" spans="1:25" ht="15.75" customHeight="1">
      <c r="A146" s="180"/>
      <c r="B146" s="180"/>
      <c r="C146" s="180"/>
      <c r="D146" s="180"/>
      <c r="E146" s="180"/>
      <c r="F146" s="180"/>
      <c r="G146" s="180"/>
      <c r="H146" s="181"/>
      <c r="I146" s="180"/>
      <c r="J146" s="180"/>
      <c r="K146" s="180"/>
      <c r="L146" s="180"/>
      <c r="M146" s="180"/>
      <c r="N146" s="180"/>
      <c r="O146" s="180"/>
      <c r="P146" s="180"/>
      <c r="Q146" s="180"/>
      <c r="R146" s="180"/>
      <c r="S146" s="180"/>
      <c r="T146" s="180"/>
      <c r="U146" s="180"/>
      <c r="V146" s="180"/>
      <c r="W146" s="180"/>
      <c r="X146" s="180"/>
      <c r="Y146" s="180"/>
    </row>
    <row r="147" spans="1:25" ht="15.75" customHeight="1">
      <c r="A147" s="180"/>
      <c r="B147" s="180"/>
      <c r="C147" s="180"/>
      <c r="D147" s="180"/>
      <c r="E147" s="180"/>
      <c r="F147" s="180"/>
      <c r="G147" s="180"/>
      <c r="H147" s="181"/>
      <c r="I147" s="180"/>
      <c r="J147" s="180"/>
      <c r="K147" s="180"/>
      <c r="L147" s="180"/>
      <c r="M147" s="180"/>
      <c r="N147" s="180"/>
      <c r="O147" s="180"/>
      <c r="P147" s="180"/>
      <c r="Q147" s="180"/>
      <c r="R147" s="180"/>
      <c r="S147" s="180"/>
      <c r="T147" s="180"/>
      <c r="U147" s="180"/>
      <c r="V147" s="180"/>
      <c r="W147" s="180"/>
      <c r="X147" s="180"/>
      <c r="Y147" s="180"/>
    </row>
    <row r="148" spans="1:25" ht="15.75" customHeight="1">
      <c r="A148" s="180"/>
      <c r="B148" s="180"/>
      <c r="C148" s="180"/>
      <c r="D148" s="180"/>
      <c r="E148" s="180"/>
      <c r="F148" s="180"/>
      <c r="G148" s="180"/>
      <c r="H148" s="181"/>
      <c r="I148" s="180"/>
      <c r="J148" s="180"/>
      <c r="K148" s="180"/>
      <c r="L148" s="180"/>
      <c r="M148" s="180"/>
      <c r="N148" s="180"/>
      <c r="O148" s="180"/>
      <c r="P148" s="180"/>
      <c r="Q148" s="180"/>
      <c r="R148" s="180"/>
      <c r="S148" s="180"/>
      <c r="T148" s="180"/>
      <c r="U148" s="180"/>
      <c r="V148" s="180"/>
      <c r="W148" s="180"/>
      <c r="X148" s="180"/>
      <c r="Y148" s="180"/>
    </row>
    <row r="149" spans="1:25" ht="15.75" customHeight="1">
      <c r="A149" s="180"/>
      <c r="B149" s="180"/>
      <c r="C149" s="180"/>
      <c r="D149" s="180"/>
      <c r="E149" s="180"/>
      <c r="F149" s="180"/>
      <c r="G149" s="180"/>
      <c r="H149" s="181"/>
      <c r="I149" s="180"/>
      <c r="J149" s="180"/>
      <c r="K149" s="180"/>
      <c r="L149" s="180"/>
      <c r="M149" s="180"/>
      <c r="N149" s="180"/>
      <c r="O149" s="180"/>
      <c r="P149" s="180"/>
      <c r="Q149" s="180"/>
      <c r="R149" s="180"/>
      <c r="S149" s="180"/>
      <c r="T149" s="180"/>
      <c r="U149" s="180"/>
      <c r="V149" s="180"/>
      <c r="W149" s="180"/>
      <c r="X149" s="180"/>
      <c r="Y149" s="180"/>
    </row>
    <row r="150" spans="1:25" ht="15.75" customHeight="1">
      <c r="A150" s="180"/>
      <c r="B150" s="180"/>
      <c r="C150" s="180"/>
      <c r="D150" s="180"/>
      <c r="E150" s="180"/>
      <c r="F150" s="180"/>
      <c r="G150" s="180"/>
      <c r="H150" s="181"/>
      <c r="I150" s="180"/>
      <c r="J150" s="180"/>
      <c r="K150" s="180"/>
      <c r="L150" s="180"/>
      <c r="M150" s="180"/>
      <c r="N150" s="180"/>
      <c r="O150" s="180"/>
      <c r="P150" s="180"/>
      <c r="Q150" s="180"/>
      <c r="R150" s="180"/>
      <c r="S150" s="180"/>
      <c r="T150" s="180"/>
      <c r="U150" s="180"/>
      <c r="V150" s="180"/>
      <c r="W150" s="180"/>
      <c r="X150" s="180"/>
      <c r="Y150" s="180"/>
    </row>
    <row r="151" spans="1:25" ht="15.75" customHeight="1">
      <c r="A151" s="180"/>
      <c r="B151" s="180"/>
      <c r="C151" s="180"/>
      <c r="D151" s="180"/>
      <c r="E151" s="180"/>
      <c r="F151" s="180"/>
      <c r="G151" s="180"/>
      <c r="H151" s="181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  <c r="S151" s="180"/>
      <c r="T151" s="180"/>
      <c r="U151" s="180"/>
      <c r="V151" s="180"/>
      <c r="W151" s="180"/>
      <c r="X151" s="180"/>
      <c r="Y151" s="180"/>
    </row>
    <row r="152" spans="1:25" ht="15.75" customHeight="1">
      <c r="A152" s="180"/>
      <c r="B152" s="180"/>
      <c r="C152" s="180"/>
      <c r="D152" s="180"/>
      <c r="E152" s="180"/>
      <c r="F152" s="180"/>
      <c r="G152" s="180"/>
      <c r="H152" s="181"/>
      <c r="I152" s="180"/>
      <c r="J152" s="180"/>
      <c r="K152" s="180"/>
      <c r="L152" s="180"/>
      <c r="M152" s="180"/>
      <c r="N152" s="180"/>
      <c r="O152" s="180"/>
      <c r="P152" s="180"/>
      <c r="Q152" s="180"/>
      <c r="R152" s="180"/>
      <c r="S152" s="180"/>
      <c r="T152" s="180"/>
      <c r="U152" s="180"/>
      <c r="V152" s="180"/>
      <c r="W152" s="180"/>
      <c r="X152" s="180"/>
      <c r="Y152" s="180"/>
    </row>
    <row r="153" spans="1:25" ht="15.75" customHeight="1">
      <c r="A153" s="180"/>
      <c r="B153" s="180"/>
      <c r="C153" s="180"/>
      <c r="D153" s="180"/>
      <c r="E153" s="180"/>
      <c r="F153" s="180"/>
      <c r="G153" s="180"/>
      <c r="H153" s="181"/>
      <c r="I153" s="180"/>
      <c r="J153" s="180"/>
      <c r="K153" s="180"/>
      <c r="L153" s="180"/>
      <c r="M153" s="180"/>
      <c r="N153" s="180"/>
      <c r="O153" s="180"/>
      <c r="P153" s="180"/>
      <c r="Q153" s="180"/>
      <c r="R153" s="180"/>
      <c r="S153" s="180"/>
      <c r="T153" s="180"/>
      <c r="U153" s="180"/>
      <c r="V153" s="180"/>
      <c r="W153" s="180"/>
      <c r="X153" s="180"/>
      <c r="Y153" s="180"/>
    </row>
    <row r="154" spans="1:25" ht="15.75" customHeight="1">
      <c r="A154" s="180"/>
      <c r="B154" s="180"/>
      <c r="C154" s="180"/>
      <c r="D154" s="180"/>
      <c r="E154" s="180"/>
      <c r="F154" s="180"/>
      <c r="G154" s="180"/>
      <c r="H154" s="181"/>
      <c r="I154" s="180"/>
      <c r="J154" s="180"/>
      <c r="K154" s="180"/>
      <c r="L154" s="180"/>
      <c r="M154" s="180"/>
      <c r="N154" s="180"/>
      <c r="O154" s="180"/>
      <c r="P154" s="180"/>
      <c r="Q154" s="180"/>
      <c r="R154" s="180"/>
      <c r="S154" s="180"/>
      <c r="T154" s="180"/>
      <c r="U154" s="180"/>
      <c r="V154" s="180"/>
      <c r="W154" s="180"/>
      <c r="X154" s="180"/>
      <c r="Y154" s="180"/>
    </row>
    <row r="155" spans="1:25" ht="15.75" customHeight="1">
      <c r="A155" s="180"/>
      <c r="B155" s="180"/>
      <c r="C155" s="180"/>
      <c r="D155" s="180"/>
      <c r="E155" s="180"/>
      <c r="F155" s="180"/>
      <c r="G155" s="180"/>
      <c r="H155" s="181"/>
      <c r="I155" s="180"/>
      <c r="J155" s="180"/>
      <c r="K155" s="180"/>
      <c r="L155" s="180"/>
      <c r="M155" s="180"/>
      <c r="N155" s="180"/>
      <c r="O155" s="180"/>
      <c r="P155" s="180"/>
      <c r="Q155" s="180"/>
      <c r="R155" s="180"/>
      <c r="S155" s="180"/>
      <c r="T155" s="180"/>
      <c r="U155" s="180"/>
      <c r="V155" s="180"/>
      <c r="W155" s="180"/>
      <c r="X155" s="180"/>
      <c r="Y155" s="180"/>
    </row>
    <row r="156" spans="1:25" ht="15.75" customHeight="1">
      <c r="A156" s="180"/>
      <c r="B156" s="180"/>
      <c r="C156" s="180"/>
      <c r="D156" s="180"/>
      <c r="E156" s="180"/>
      <c r="F156" s="180"/>
      <c r="G156" s="180"/>
      <c r="H156" s="181"/>
      <c r="I156" s="180"/>
      <c r="J156" s="180"/>
      <c r="K156" s="180"/>
      <c r="L156" s="180"/>
      <c r="M156" s="180"/>
      <c r="N156" s="180"/>
      <c r="O156" s="180"/>
      <c r="P156" s="180"/>
      <c r="Q156" s="180"/>
      <c r="R156" s="180"/>
      <c r="S156" s="180"/>
      <c r="T156" s="180"/>
      <c r="U156" s="180"/>
      <c r="V156" s="180"/>
      <c r="W156" s="180"/>
      <c r="X156" s="180"/>
      <c r="Y156" s="180"/>
    </row>
    <row r="157" spans="1:25" ht="15.75" customHeight="1">
      <c r="A157" s="180"/>
      <c r="B157" s="180"/>
      <c r="C157" s="180"/>
      <c r="D157" s="180"/>
      <c r="E157" s="180"/>
      <c r="F157" s="180"/>
      <c r="G157" s="180"/>
      <c r="H157" s="181"/>
      <c r="I157" s="180"/>
      <c r="J157" s="180"/>
      <c r="K157" s="180"/>
      <c r="L157" s="180"/>
      <c r="M157" s="180"/>
      <c r="N157" s="180"/>
      <c r="O157" s="180"/>
      <c r="P157" s="180"/>
      <c r="Q157" s="180"/>
      <c r="R157" s="180"/>
      <c r="S157" s="180"/>
      <c r="T157" s="180"/>
      <c r="U157" s="180"/>
      <c r="V157" s="180"/>
      <c r="W157" s="180"/>
      <c r="X157" s="180"/>
      <c r="Y157" s="180"/>
    </row>
    <row r="158" spans="1:25" ht="15.75" customHeight="1">
      <c r="A158" s="180"/>
      <c r="B158" s="180"/>
      <c r="C158" s="180"/>
      <c r="D158" s="180"/>
      <c r="E158" s="180"/>
      <c r="F158" s="180"/>
      <c r="G158" s="180"/>
      <c r="H158" s="181"/>
      <c r="I158" s="180"/>
      <c r="J158" s="180"/>
      <c r="K158" s="180"/>
      <c r="L158" s="180"/>
      <c r="M158" s="180"/>
      <c r="N158" s="180"/>
      <c r="O158" s="180"/>
      <c r="P158" s="180"/>
      <c r="Q158" s="180"/>
      <c r="R158" s="180"/>
      <c r="S158" s="180"/>
      <c r="T158" s="180"/>
      <c r="U158" s="180"/>
      <c r="V158" s="180"/>
      <c r="W158" s="180"/>
      <c r="X158" s="180"/>
      <c r="Y158" s="180"/>
    </row>
    <row r="159" spans="1:25" ht="15.75" customHeight="1">
      <c r="A159" s="180"/>
      <c r="B159" s="180"/>
      <c r="C159" s="180"/>
      <c r="D159" s="180"/>
      <c r="E159" s="180"/>
      <c r="F159" s="180"/>
      <c r="G159" s="180"/>
      <c r="H159" s="181"/>
      <c r="I159" s="180"/>
      <c r="J159" s="180"/>
      <c r="K159" s="180"/>
      <c r="L159" s="180"/>
      <c r="M159" s="180"/>
      <c r="N159" s="180"/>
      <c r="O159" s="180"/>
      <c r="P159" s="180"/>
      <c r="Q159" s="180"/>
      <c r="R159" s="180"/>
      <c r="S159" s="180"/>
      <c r="T159" s="180"/>
      <c r="U159" s="180"/>
      <c r="V159" s="180"/>
      <c r="W159" s="180"/>
      <c r="X159" s="180"/>
      <c r="Y159" s="180"/>
    </row>
    <row r="160" spans="1:25" ht="15.75" customHeight="1">
      <c r="A160" s="180"/>
      <c r="B160" s="180"/>
      <c r="C160" s="180"/>
      <c r="D160" s="180"/>
      <c r="E160" s="180"/>
      <c r="F160" s="180"/>
      <c r="G160" s="180"/>
      <c r="H160" s="181"/>
      <c r="I160" s="180"/>
      <c r="J160" s="180"/>
      <c r="K160" s="180"/>
      <c r="L160" s="180"/>
      <c r="M160" s="180"/>
      <c r="N160" s="180"/>
      <c r="O160" s="180"/>
      <c r="P160" s="180"/>
      <c r="Q160" s="180"/>
      <c r="R160" s="180"/>
      <c r="S160" s="180"/>
      <c r="T160" s="180"/>
      <c r="U160" s="180"/>
      <c r="V160" s="180"/>
      <c r="W160" s="180"/>
      <c r="X160" s="180"/>
      <c r="Y160" s="180"/>
    </row>
    <row r="161" spans="1:25" ht="15.75" customHeight="1">
      <c r="A161" s="180"/>
      <c r="B161" s="180"/>
      <c r="C161" s="180"/>
      <c r="D161" s="180"/>
      <c r="E161" s="180"/>
      <c r="F161" s="180"/>
      <c r="G161" s="180"/>
      <c r="H161" s="181"/>
      <c r="I161" s="180"/>
      <c r="J161" s="180"/>
      <c r="K161" s="180"/>
      <c r="L161" s="180"/>
      <c r="M161" s="180"/>
      <c r="N161" s="180"/>
      <c r="O161" s="180"/>
      <c r="P161" s="180"/>
      <c r="Q161" s="180"/>
      <c r="R161" s="180"/>
      <c r="S161" s="180"/>
      <c r="T161" s="180"/>
      <c r="U161" s="180"/>
      <c r="V161" s="180"/>
      <c r="W161" s="180"/>
      <c r="X161" s="180"/>
      <c r="Y161" s="180"/>
    </row>
    <row r="162" spans="1:25" ht="15.75" customHeight="1">
      <c r="A162" s="180"/>
      <c r="B162" s="180"/>
      <c r="C162" s="180"/>
      <c r="D162" s="180"/>
      <c r="E162" s="180"/>
      <c r="F162" s="180"/>
      <c r="G162" s="180"/>
      <c r="H162" s="181"/>
      <c r="I162" s="180"/>
      <c r="J162" s="180"/>
      <c r="K162" s="180"/>
      <c r="L162" s="180"/>
      <c r="M162" s="180"/>
      <c r="N162" s="180"/>
      <c r="O162" s="180"/>
      <c r="P162" s="180"/>
      <c r="Q162" s="180"/>
      <c r="R162" s="180"/>
      <c r="S162" s="180"/>
      <c r="T162" s="180"/>
      <c r="U162" s="180"/>
      <c r="V162" s="180"/>
      <c r="W162" s="180"/>
      <c r="X162" s="180"/>
      <c r="Y162" s="180"/>
    </row>
    <row r="163" spans="1:25" ht="15.75" customHeight="1">
      <c r="A163" s="180"/>
      <c r="B163" s="180"/>
      <c r="C163" s="180"/>
      <c r="D163" s="180"/>
      <c r="E163" s="180"/>
      <c r="F163" s="180"/>
      <c r="G163" s="180"/>
      <c r="H163" s="181"/>
      <c r="I163" s="180"/>
      <c r="J163" s="180"/>
      <c r="K163" s="180"/>
      <c r="L163" s="180"/>
      <c r="M163" s="180"/>
      <c r="N163" s="180"/>
      <c r="O163" s="180"/>
      <c r="P163" s="180"/>
      <c r="Q163" s="180"/>
      <c r="R163" s="180"/>
      <c r="S163" s="180"/>
      <c r="T163" s="180"/>
      <c r="U163" s="180"/>
      <c r="V163" s="180"/>
      <c r="W163" s="180"/>
      <c r="X163" s="180"/>
      <c r="Y163" s="180"/>
    </row>
    <row r="164" spans="1:25" ht="15.75" customHeight="1">
      <c r="A164" s="180"/>
      <c r="B164" s="180"/>
      <c r="C164" s="180"/>
      <c r="D164" s="180"/>
      <c r="E164" s="180"/>
      <c r="F164" s="180"/>
      <c r="G164" s="180"/>
      <c r="H164" s="181"/>
      <c r="I164" s="180"/>
      <c r="J164" s="180"/>
      <c r="K164" s="180"/>
      <c r="L164" s="180"/>
      <c r="M164" s="180"/>
      <c r="N164" s="180"/>
      <c r="O164" s="180"/>
      <c r="P164" s="180"/>
      <c r="Q164" s="180"/>
      <c r="R164" s="180"/>
      <c r="S164" s="180"/>
      <c r="T164" s="180"/>
      <c r="U164" s="180"/>
      <c r="V164" s="180"/>
      <c r="W164" s="180"/>
      <c r="X164" s="180"/>
      <c r="Y164" s="180"/>
    </row>
    <row r="165" spans="1:25" ht="15.75" customHeight="1">
      <c r="A165" s="180"/>
      <c r="B165" s="180"/>
      <c r="C165" s="180"/>
      <c r="D165" s="180"/>
      <c r="E165" s="180"/>
      <c r="F165" s="180"/>
      <c r="G165" s="180"/>
      <c r="H165" s="181"/>
      <c r="I165" s="180"/>
      <c r="J165" s="180"/>
      <c r="K165" s="180"/>
      <c r="L165" s="180"/>
      <c r="M165" s="180"/>
      <c r="N165" s="180"/>
      <c r="O165" s="180"/>
      <c r="P165" s="180"/>
      <c r="Q165" s="180"/>
      <c r="R165" s="180"/>
      <c r="S165" s="180"/>
      <c r="T165" s="180"/>
      <c r="U165" s="180"/>
      <c r="V165" s="180"/>
      <c r="W165" s="180"/>
      <c r="X165" s="180"/>
      <c r="Y165" s="180"/>
    </row>
    <row r="166" spans="1:25" ht="15.75" customHeight="1">
      <c r="A166" s="180"/>
      <c r="B166" s="180"/>
      <c r="C166" s="180"/>
      <c r="D166" s="180"/>
      <c r="E166" s="180"/>
      <c r="F166" s="180"/>
      <c r="G166" s="180"/>
      <c r="H166" s="181"/>
      <c r="I166" s="180"/>
      <c r="J166" s="180"/>
      <c r="K166" s="180"/>
      <c r="L166" s="180"/>
      <c r="M166" s="180"/>
      <c r="N166" s="180"/>
      <c r="O166" s="180"/>
      <c r="P166" s="180"/>
      <c r="Q166" s="180"/>
      <c r="R166" s="180"/>
      <c r="S166" s="180"/>
      <c r="T166" s="180"/>
      <c r="U166" s="180"/>
      <c r="V166" s="180"/>
      <c r="W166" s="180"/>
      <c r="X166" s="180"/>
      <c r="Y166" s="180"/>
    </row>
    <row r="167" spans="1:25" ht="15.75" customHeight="1">
      <c r="A167" s="180"/>
      <c r="B167" s="180"/>
      <c r="C167" s="180"/>
      <c r="D167" s="180"/>
      <c r="E167" s="180"/>
      <c r="F167" s="180"/>
      <c r="G167" s="180"/>
      <c r="H167" s="181"/>
      <c r="I167" s="180"/>
      <c r="J167" s="180"/>
      <c r="K167" s="180"/>
      <c r="L167" s="180"/>
      <c r="M167" s="180"/>
      <c r="N167" s="180"/>
      <c r="O167" s="180"/>
      <c r="P167" s="180"/>
      <c r="Q167" s="180"/>
      <c r="R167" s="180"/>
      <c r="S167" s="180"/>
      <c r="T167" s="180"/>
      <c r="U167" s="180"/>
      <c r="V167" s="180"/>
      <c r="W167" s="180"/>
      <c r="X167" s="180"/>
      <c r="Y167" s="180"/>
    </row>
    <row r="168" spans="1:25" ht="15.75" customHeight="1">
      <c r="A168" s="180"/>
      <c r="B168" s="180"/>
      <c r="C168" s="180"/>
      <c r="D168" s="180"/>
      <c r="E168" s="180"/>
      <c r="F168" s="180"/>
      <c r="G168" s="180"/>
      <c r="H168" s="181"/>
      <c r="I168" s="180"/>
      <c r="J168" s="180"/>
      <c r="K168" s="180"/>
      <c r="L168" s="180"/>
      <c r="M168" s="180"/>
      <c r="N168" s="180"/>
      <c r="O168" s="180"/>
      <c r="P168" s="180"/>
      <c r="Q168" s="180"/>
      <c r="R168" s="180"/>
      <c r="S168" s="180"/>
      <c r="T168" s="180"/>
      <c r="U168" s="180"/>
      <c r="V168" s="180"/>
      <c r="W168" s="180"/>
      <c r="X168" s="180"/>
      <c r="Y168" s="180"/>
    </row>
    <row r="169" spans="1:25" ht="15.75" customHeight="1">
      <c r="A169" s="180"/>
      <c r="B169" s="180"/>
      <c r="C169" s="180"/>
      <c r="D169" s="180"/>
      <c r="E169" s="180"/>
      <c r="F169" s="180"/>
      <c r="G169" s="180"/>
      <c r="H169" s="181"/>
      <c r="I169" s="180"/>
      <c r="J169" s="180"/>
      <c r="K169" s="180"/>
      <c r="L169" s="180"/>
      <c r="M169" s="180"/>
      <c r="N169" s="180"/>
      <c r="O169" s="180"/>
      <c r="P169" s="180"/>
      <c r="Q169" s="180"/>
      <c r="R169" s="180"/>
      <c r="S169" s="180"/>
      <c r="T169" s="180"/>
      <c r="U169" s="180"/>
      <c r="V169" s="180"/>
      <c r="W169" s="180"/>
      <c r="X169" s="180"/>
      <c r="Y169" s="180"/>
    </row>
    <row r="170" spans="1:25" ht="15.75" customHeight="1">
      <c r="A170" s="180"/>
      <c r="B170" s="180"/>
      <c r="C170" s="180"/>
      <c r="D170" s="180"/>
      <c r="E170" s="180"/>
      <c r="F170" s="180"/>
      <c r="G170" s="180"/>
      <c r="H170" s="181"/>
      <c r="I170" s="180"/>
      <c r="J170" s="180"/>
      <c r="K170" s="180"/>
      <c r="L170" s="180"/>
      <c r="M170" s="180"/>
      <c r="N170" s="180"/>
      <c r="O170" s="180"/>
      <c r="P170" s="180"/>
      <c r="Q170" s="180"/>
      <c r="R170" s="180"/>
      <c r="S170" s="180"/>
      <c r="T170" s="180"/>
      <c r="U170" s="180"/>
      <c r="V170" s="180"/>
      <c r="W170" s="180"/>
      <c r="X170" s="180"/>
      <c r="Y170" s="180"/>
    </row>
    <row r="171" spans="1:25" ht="15.75" customHeight="1">
      <c r="A171" s="180"/>
      <c r="B171" s="180"/>
      <c r="C171" s="180"/>
      <c r="D171" s="180"/>
      <c r="E171" s="180"/>
      <c r="F171" s="180"/>
      <c r="G171" s="180"/>
      <c r="H171" s="181"/>
      <c r="I171" s="180"/>
      <c r="J171" s="180"/>
      <c r="K171" s="180"/>
      <c r="L171" s="180"/>
      <c r="M171" s="180"/>
      <c r="N171" s="180"/>
      <c r="O171" s="180"/>
      <c r="P171" s="180"/>
      <c r="Q171" s="180"/>
      <c r="R171" s="180"/>
      <c r="S171" s="180"/>
      <c r="T171" s="180"/>
      <c r="U171" s="180"/>
      <c r="V171" s="180"/>
      <c r="W171" s="180"/>
      <c r="X171" s="180"/>
      <c r="Y171" s="180"/>
    </row>
    <row r="172" spans="1:25" ht="15.75" customHeight="1">
      <c r="A172" s="180"/>
      <c r="B172" s="180"/>
      <c r="C172" s="180"/>
      <c r="D172" s="180"/>
      <c r="E172" s="180"/>
      <c r="F172" s="180"/>
      <c r="G172" s="180"/>
      <c r="H172" s="181"/>
      <c r="I172" s="180"/>
      <c r="J172" s="180"/>
      <c r="K172" s="180"/>
      <c r="L172" s="180"/>
      <c r="M172" s="180"/>
      <c r="N172" s="180"/>
      <c r="O172" s="180"/>
      <c r="P172" s="180"/>
      <c r="Q172" s="180"/>
      <c r="R172" s="180"/>
      <c r="S172" s="180"/>
      <c r="T172" s="180"/>
      <c r="U172" s="180"/>
      <c r="V172" s="180"/>
      <c r="W172" s="180"/>
      <c r="X172" s="180"/>
      <c r="Y172" s="180"/>
    </row>
    <row r="173" spans="1:25" ht="15.75" customHeight="1">
      <c r="A173" s="180"/>
      <c r="B173" s="180"/>
      <c r="C173" s="180"/>
      <c r="D173" s="180"/>
      <c r="E173" s="180"/>
      <c r="F173" s="180"/>
      <c r="G173" s="180"/>
      <c r="H173" s="181"/>
      <c r="I173" s="180"/>
      <c r="J173" s="180"/>
      <c r="K173" s="180"/>
      <c r="L173" s="180"/>
      <c r="M173" s="180"/>
      <c r="N173" s="180"/>
      <c r="O173" s="180"/>
      <c r="P173" s="180"/>
      <c r="Q173" s="180"/>
      <c r="R173" s="180"/>
      <c r="S173" s="180"/>
      <c r="T173" s="180"/>
      <c r="U173" s="180"/>
      <c r="V173" s="180"/>
      <c r="W173" s="180"/>
      <c r="X173" s="180"/>
      <c r="Y173" s="180"/>
    </row>
    <row r="174" spans="1:25" ht="15.75" customHeight="1">
      <c r="A174" s="180"/>
      <c r="B174" s="180"/>
      <c r="C174" s="180"/>
      <c r="D174" s="180"/>
      <c r="E174" s="180"/>
      <c r="F174" s="180"/>
      <c r="G174" s="180"/>
      <c r="H174" s="181"/>
      <c r="I174" s="180"/>
      <c r="J174" s="180"/>
      <c r="K174" s="180"/>
      <c r="L174" s="180"/>
      <c r="M174" s="180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180"/>
    </row>
    <row r="175" spans="1:25" ht="15.75" customHeight="1">
      <c r="A175" s="180"/>
      <c r="B175" s="180"/>
      <c r="C175" s="180"/>
      <c r="D175" s="180"/>
      <c r="E175" s="180"/>
      <c r="F175" s="180"/>
      <c r="G175" s="180"/>
      <c r="H175" s="181"/>
      <c r="I175" s="180"/>
      <c r="J175" s="180"/>
      <c r="K175" s="180"/>
      <c r="L175" s="180"/>
      <c r="M175" s="180"/>
      <c r="N175" s="180"/>
      <c r="O175" s="180"/>
      <c r="P175" s="180"/>
      <c r="Q175" s="180"/>
      <c r="R175" s="180"/>
      <c r="S175" s="180"/>
      <c r="T175" s="180"/>
      <c r="U175" s="180"/>
      <c r="V175" s="180"/>
      <c r="W175" s="180"/>
      <c r="X175" s="180"/>
      <c r="Y175" s="180"/>
    </row>
    <row r="176" spans="1:25" ht="15.75" customHeight="1">
      <c r="A176" s="180"/>
      <c r="B176" s="180"/>
      <c r="C176" s="180"/>
      <c r="D176" s="180"/>
      <c r="E176" s="180"/>
      <c r="F176" s="180"/>
      <c r="G176" s="180"/>
      <c r="H176" s="181"/>
      <c r="I176" s="180"/>
      <c r="J176" s="180"/>
      <c r="K176" s="180"/>
      <c r="L176" s="180"/>
      <c r="M176" s="180"/>
      <c r="N176" s="180"/>
      <c r="O176" s="180"/>
      <c r="P176" s="180"/>
      <c r="Q176" s="180"/>
      <c r="R176" s="180"/>
      <c r="S176" s="180"/>
      <c r="T176" s="180"/>
      <c r="U176" s="180"/>
      <c r="V176" s="180"/>
      <c r="W176" s="180"/>
      <c r="X176" s="180"/>
      <c r="Y176" s="180"/>
    </row>
    <row r="177" spans="1:25" ht="15.75" customHeight="1">
      <c r="A177" s="180"/>
      <c r="B177" s="180"/>
      <c r="C177" s="180"/>
      <c r="D177" s="180"/>
      <c r="E177" s="180"/>
      <c r="F177" s="180"/>
      <c r="G177" s="180"/>
      <c r="H177" s="181"/>
      <c r="I177" s="180"/>
      <c r="J177" s="180"/>
      <c r="K177" s="180"/>
      <c r="L177" s="180"/>
      <c r="M177" s="180"/>
      <c r="N177" s="180"/>
      <c r="O177" s="180"/>
      <c r="P177" s="180"/>
      <c r="Q177" s="180"/>
      <c r="R177" s="180"/>
      <c r="S177" s="180"/>
      <c r="T177" s="180"/>
      <c r="U177" s="180"/>
      <c r="V177" s="180"/>
      <c r="W177" s="180"/>
      <c r="X177" s="180"/>
      <c r="Y177" s="180"/>
    </row>
    <row r="178" spans="1:25" ht="15.75" customHeight="1">
      <c r="A178" s="180"/>
      <c r="B178" s="180"/>
      <c r="C178" s="180"/>
      <c r="D178" s="180"/>
      <c r="E178" s="180"/>
      <c r="F178" s="180"/>
      <c r="G178" s="180"/>
      <c r="H178" s="181"/>
      <c r="I178" s="180"/>
      <c r="J178" s="180"/>
      <c r="K178" s="180"/>
      <c r="L178" s="180"/>
      <c r="M178" s="180"/>
      <c r="N178" s="180"/>
      <c r="O178" s="180"/>
      <c r="P178" s="180"/>
      <c r="Q178" s="180"/>
      <c r="R178" s="180"/>
      <c r="S178" s="180"/>
      <c r="T178" s="180"/>
      <c r="U178" s="180"/>
      <c r="V178" s="180"/>
      <c r="W178" s="180"/>
      <c r="X178" s="180"/>
      <c r="Y178" s="180"/>
    </row>
    <row r="179" spans="1:25" ht="15.75" customHeight="1">
      <c r="A179" s="180"/>
      <c r="B179" s="180"/>
      <c r="C179" s="180"/>
      <c r="D179" s="180"/>
      <c r="E179" s="180"/>
      <c r="F179" s="180"/>
      <c r="G179" s="180"/>
      <c r="H179" s="181"/>
      <c r="I179" s="180"/>
      <c r="J179" s="180"/>
      <c r="K179" s="180"/>
      <c r="L179" s="180"/>
      <c r="M179" s="180"/>
      <c r="N179" s="180"/>
      <c r="O179" s="180"/>
      <c r="P179" s="180"/>
      <c r="Q179" s="180"/>
      <c r="R179" s="180"/>
      <c r="S179" s="180"/>
      <c r="T179" s="180"/>
      <c r="U179" s="180"/>
      <c r="V179" s="180"/>
      <c r="W179" s="180"/>
      <c r="X179" s="180"/>
      <c r="Y179" s="180"/>
    </row>
    <row r="180" spans="1:25" ht="15.75" customHeight="1">
      <c r="A180" s="180"/>
      <c r="B180" s="180"/>
      <c r="C180" s="180"/>
      <c r="D180" s="180"/>
      <c r="E180" s="180"/>
      <c r="F180" s="180"/>
      <c r="G180" s="180"/>
      <c r="H180" s="181"/>
      <c r="I180" s="180"/>
      <c r="J180" s="180"/>
      <c r="K180" s="180"/>
      <c r="L180" s="180"/>
      <c r="M180" s="180"/>
      <c r="N180" s="180"/>
      <c r="O180" s="180"/>
      <c r="P180" s="180"/>
      <c r="Q180" s="180"/>
      <c r="R180" s="180"/>
      <c r="S180" s="180"/>
      <c r="T180" s="180"/>
      <c r="U180" s="180"/>
      <c r="V180" s="180"/>
      <c r="W180" s="180"/>
      <c r="X180" s="180"/>
      <c r="Y180" s="180"/>
    </row>
    <row r="181" spans="1:25" ht="15.75" customHeight="1">
      <c r="A181" s="180"/>
      <c r="B181" s="180"/>
      <c r="C181" s="180"/>
      <c r="D181" s="180"/>
      <c r="E181" s="180"/>
      <c r="F181" s="180"/>
      <c r="G181" s="180"/>
      <c r="H181" s="181"/>
      <c r="I181" s="180"/>
      <c r="J181" s="180"/>
      <c r="K181" s="180"/>
      <c r="L181" s="180"/>
      <c r="M181" s="180"/>
      <c r="N181" s="180"/>
      <c r="O181" s="180"/>
      <c r="P181" s="180"/>
      <c r="Q181" s="180"/>
      <c r="R181" s="180"/>
      <c r="S181" s="180"/>
      <c r="T181" s="180"/>
      <c r="U181" s="180"/>
      <c r="V181" s="180"/>
      <c r="W181" s="180"/>
      <c r="X181" s="180"/>
      <c r="Y181" s="180"/>
    </row>
    <row r="182" spans="1:25" ht="15.75" customHeight="1">
      <c r="A182" s="180"/>
      <c r="B182" s="180"/>
      <c r="C182" s="180"/>
      <c r="D182" s="180"/>
      <c r="E182" s="180"/>
      <c r="F182" s="180"/>
      <c r="G182" s="180"/>
      <c r="H182" s="181"/>
      <c r="I182" s="180"/>
      <c r="J182" s="180"/>
      <c r="K182" s="180"/>
      <c r="L182" s="180"/>
      <c r="M182" s="180"/>
      <c r="N182" s="180"/>
      <c r="O182" s="180"/>
      <c r="P182" s="180"/>
      <c r="Q182" s="180"/>
      <c r="R182" s="180"/>
      <c r="S182" s="180"/>
      <c r="T182" s="180"/>
      <c r="U182" s="180"/>
      <c r="V182" s="180"/>
      <c r="W182" s="180"/>
      <c r="X182" s="180"/>
      <c r="Y182" s="180"/>
    </row>
    <row r="183" spans="1:25" ht="15.75" customHeight="1">
      <c r="A183" s="180"/>
      <c r="B183" s="180"/>
      <c r="C183" s="180"/>
      <c r="D183" s="180"/>
      <c r="E183" s="180"/>
      <c r="F183" s="180"/>
      <c r="G183" s="180"/>
      <c r="H183" s="181"/>
      <c r="I183" s="180"/>
      <c r="J183" s="180"/>
      <c r="K183" s="180"/>
      <c r="L183" s="180"/>
      <c r="M183" s="180"/>
      <c r="N183" s="180"/>
      <c r="O183" s="180"/>
      <c r="P183" s="180"/>
      <c r="Q183" s="180"/>
      <c r="R183" s="180"/>
      <c r="S183" s="180"/>
      <c r="T183" s="180"/>
      <c r="U183" s="180"/>
      <c r="V183" s="180"/>
      <c r="W183" s="180"/>
      <c r="X183" s="180"/>
      <c r="Y183" s="180"/>
    </row>
    <row r="184" spans="1:25" ht="15.75" customHeight="1">
      <c r="A184" s="180"/>
      <c r="B184" s="180"/>
      <c r="C184" s="180"/>
      <c r="D184" s="180"/>
      <c r="E184" s="180"/>
      <c r="F184" s="180"/>
      <c r="G184" s="180"/>
      <c r="H184" s="181"/>
      <c r="I184" s="180"/>
      <c r="J184" s="180"/>
      <c r="K184" s="180"/>
      <c r="L184" s="180"/>
      <c r="M184" s="180"/>
      <c r="N184" s="180"/>
      <c r="O184" s="180"/>
      <c r="P184" s="180"/>
      <c r="Q184" s="180"/>
      <c r="R184" s="180"/>
      <c r="S184" s="180"/>
      <c r="T184" s="180"/>
      <c r="U184" s="180"/>
      <c r="V184" s="180"/>
      <c r="W184" s="180"/>
      <c r="X184" s="180"/>
      <c r="Y184" s="180"/>
    </row>
    <row r="185" spans="1:25" ht="15.75" customHeight="1">
      <c r="A185" s="180"/>
      <c r="B185" s="180"/>
      <c r="C185" s="180"/>
      <c r="D185" s="180"/>
      <c r="E185" s="180"/>
      <c r="F185" s="180"/>
      <c r="G185" s="180"/>
      <c r="H185" s="181"/>
      <c r="I185" s="180"/>
      <c r="J185" s="180"/>
      <c r="K185" s="180"/>
      <c r="L185" s="180"/>
      <c r="M185" s="180"/>
      <c r="N185" s="180"/>
      <c r="O185" s="180"/>
      <c r="P185" s="180"/>
      <c r="Q185" s="180"/>
      <c r="R185" s="180"/>
      <c r="S185" s="180"/>
      <c r="T185" s="180"/>
      <c r="U185" s="180"/>
      <c r="V185" s="180"/>
      <c r="W185" s="180"/>
      <c r="X185" s="180"/>
      <c r="Y185" s="180"/>
    </row>
    <row r="186" spans="1:25" ht="15.75" customHeight="1">
      <c r="A186" s="180"/>
      <c r="B186" s="180"/>
      <c r="C186" s="180"/>
      <c r="D186" s="180"/>
      <c r="E186" s="180"/>
      <c r="F186" s="180"/>
      <c r="G186" s="180"/>
      <c r="H186" s="181"/>
      <c r="I186" s="180"/>
      <c r="J186" s="180"/>
      <c r="K186" s="180"/>
      <c r="L186" s="180"/>
      <c r="M186" s="180"/>
      <c r="N186" s="180"/>
      <c r="O186" s="180"/>
      <c r="P186" s="180"/>
      <c r="Q186" s="180"/>
      <c r="R186" s="180"/>
      <c r="S186" s="180"/>
      <c r="T186" s="180"/>
      <c r="U186" s="180"/>
      <c r="V186" s="180"/>
      <c r="W186" s="180"/>
      <c r="X186" s="180"/>
      <c r="Y186" s="180"/>
    </row>
    <row r="187" spans="1:25" ht="15.75" customHeight="1">
      <c r="A187" s="180"/>
      <c r="B187" s="180"/>
      <c r="C187" s="180"/>
      <c r="D187" s="180"/>
      <c r="E187" s="180"/>
      <c r="F187" s="180"/>
      <c r="G187" s="180"/>
      <c r="H187" s="181"/>
      <c r="I187" s="180"/>
      <c r="J187" s="180"/>
      <c r="K187" s="180"/>
      <c r="L187" s="180"/>
      <c r="M187" s="180"/>
      <c r="N187" s="180"/>
      <c r="O187" s="180"/>
      <c r="P187" s="180"/>
      <c r="Q187" s="180"/>
      <c r="R187" s="180"/>
      <c r="S187" s="180"/>
      <c r="T187" s="180"/>
      <c r="U187" s="180"/>
      <c r="V187" s="180"/>
      <c r="W187" s="180"/>
      <c r="X187" s="180"/>
      <c r="Y187" s="180"/>
    </row>
    <row r="188" spans="1:25" ht="15.75" customHeight="1">
      <c r="A188" s="180"/>
      <c r="B188" s="180"/>
      <c r="C188" s="180"/>
      <c r="D188" s="180"/>
      <c r="E188" s="180"/>
      <c r="F188" s="180"/>
      <c r="G188" s="180"/>
      <c r="H188" s="181"/>
      <c r="I188" s="180"/>
      <c r="J188" s="180"/>
      <c r="K188" s="180"/>
      <c r="L188" s="180"/>
      <c r="M188" s="180"/>
      <c r="N188" s="180"/>
      <c r="O188" s="180"/>
      <c r="P188" s="180"/>
      <c r="Q188" s="180"/>
      <c r="R188" s="180"/>
      <c r="S188" s="180"/>
      <c r="T188" s="180"/>
      <c r="U188" s="180"/>
      <c r="V188" s="180"/>
      <c r="W188" s="180"/>
      <c r="X188" s="180"/>
      <c r="Y188" s="180"/>
    </row>
    <row r="189" spans="1:25" ht="15.75" customHeight="1">
      <c r="A189" s="180"/>
      <c r="B189" s="180"/>
      <c r="C189" s="180"/>
      <c r="D189" s="180"/>
      <c r="E189" s="180"/>
      <c r="F189" s="180"/>
      <c r="G189" s="180"/>
      <c r="H189" s="181"/>
      <c r="I189" s="180"/>
      <c r="J189" s="180"/>
      <c r="K189" s="180"/>
      <c r="L189" s="180"/>
      <c r="M189" s="180"/>
      <c r="N189" s="180"/>
      <c r="O189" s="180"/>
      <c r="P189" s="180"/>
      <c r="Q189" s="180"/>
      <c r="R189" s="180"/>
      <c r="S189" s="180"/>
      <c r="T189" s="180"/>
      <c r="U189" s="180"/>
      <c r="V189" s="180"/>
      <c r="W189" s="180"/>
      <c r="X189" s="180"/>
      <c r="Y189" s="180"/>
    </row>
    <row r="190" spans="1:25" ht="15.75" customHeight="1">
      <c r="A190" s="180"/>
      <c r="B190" s="180"/>
      <c r="C190" s="180"/>
      <c r="D190" s="180"/>
      <c r="E190" s="180"/>
      <c r="F190" s="180"/>
      <c r="G190" s="180"/>
      <c r="H190" s="181"/>
      <c r="I190" s="180"/>
      <c r="J190" s="180"/>
      <c r="K190" s="180"/>
      <c r="L190" s="180"/>
      <c r="M190" s="180"/>
      <c r="N190" s="180"/>
      <c r="O190" s="180"/>
      <c r="P190" s="180"/>
      <c r="Q190" s="180"/>
      <c r="R190" s="180"/>
      <c r="S190" s="180"/>
      <c r="T190" s="180"/>
      <c r="U190" s="180"/>
      <c r="V190" s="180"/>
      <c r="W190" s="180"/>
      <c r="X190" s="180"/>
      <c r="Y190" s="180"/>
    </row>
    <row r="191" spans="1:25" ht="15.75" customHeight="1">
      <c r="A191" s="180"/>
      <c r="B191" s="180"/>
      <c r="C191" s="180"/>
      <c r="D191" s="180"/>
      <c r="E191" s="180"/>
      <c r="F191" s="180"/>
      <c r="G191" s="180"/>
      <c r="H191" s="181"/>
      <c r="I191" s="180"/>
      <c r="J191" s="180"/>
      <c r="K191" s="180"/>
      <c r="L191" s="180"/>
      <c r="M191" s="180"/>
      <c r="N191" s="180"/>
      <c r="O191" s="180"/>
      <c r="P191" s="180"/>
      <c r="Q191" s="180"/>
      <c r="R191" s="180"/>
      <c r="S191" s="180"/>
      <c r="T191" s="180"/>
      <c r="U191" s="180"/>
      <c r="V191" s="180"/>
      <c r="W191" s="180"/>
      <c r="X191" s="180"/>
      <c r="Y191" s="180"/>
    </row>
    <row r="192" spans="1:25" ht="15.75" customHeight="1">
      <c r="A192" s="180"/>
      <c r="B192" s="180"/>
      <c r="C192" s="180"/>
      <c r="D192" s="180"/>
      <c r="E192" s="180"/>
      <c r="F192" s="180"/>
      <c r="G192" s="180"/>
      <c r="H192" s="181"/>
      <c r="I192" s="180"/>
      <c r="J192" s="180"/>
      <c r="K192" s="180"/>
      <c r="L192" s="180"/>
      <c r="M192" s="180"/>
      <c r="N192" s="180"/>
      <c r="O192" s="180"/>
      <c r="P192" s="180"/>
      <c r="Q192" s="180"/>
      <c r="R192" s="180"/>
      <c r="S192" s="180"/>
      <c r="T192" s="180"/>
      <c r="U192" s="180"/>
      <c r="V192" s="180"/>
      <c r="W192" s="180"/>
      <c r="X192" s="180"/>
      <c r="Y192" s="180"/>
    </row>
    <row r="193" spans="1:25" ht="15.75" customHeight="1">
      <c r="A193" s="180"/>
      <c r="B193" s="180"/>
      <c r="C193" s="180"/>
      <c r="D193" s="180"/>
      <c r="E193" s="180"/>
      <c r="F193" s="180"/>
      <c r="G193" s="180"/>
      <c r="H193" s="181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80"/>
      <c r="W193" s="180"/>
      <c r="X193" s="180"/>
      <c r="Y193" s="180"/>
    </row>
    <row r="194" spans="1:25" ht="15.75" customHeight="1">
      <c r="A194" s="180"/>
      <c r="B194" s="180"/>
      <c r="C194" s="180"/>
      <c r="D194" s="180"/>
      <c r="E194" s="180"/>
      <c r="F194" s="180"/>
      <c r="G194" s="180"/>
      <c r="H194" s="181"/>
      <c r="I194" s="180"/>
      <c r="J194" s="180"/>
      <c r="K194" s="180"/>
      <c r="L194" s="180"/>
      <c r="M194" s="180"/>
      <c r="N194" s="180"/>
      <c r="O194" s="180"/>
      <c r="P194" s="180"/>
      <c r="Q194" s="180"/>
      <c r="R194" s="180"/>
      <c r="S194" s="180"/>
      <c r="T194" s="180"/>
      <c r="U194" s="180"/>
      <c r="V194" s="180"/>
      <c r="W194" s="180"/>
      <c r="X194" s="180"/>
      <c r="Y194" s="180"/>
    </row>
    <row r="195" spans="1:25" ht="15.75" customHeight="1">
      <c r="A195" s="180"/>
      <c r="B195" s="180"/>
      <c r="C195" s="180"/>
      <c r="D195" s="180"/>
      <c r="E195" s="180"/>
      <c r="F195" s="180"/>
      <c r="G195" s="180"/>
      <c r="H195" s="181"/>
      <c r="I195" s="180"/>
      <c r="J195" s="180"/>
      <c r="K195" s="180"/>
      <c r="L195" s="180"/>
      <c r="M195" s="180"/>
      <c r="N195" s="180"/>
      <c r="O195" s="180"/>
      <c r="P195" s="180"/>
      <c r="Q195" s="180"/>
      <c r="R195" s="180"/>
      <c r="S195" s="180"/>
      <c r="T195" s="180"/>
      <c r="U195" s="180"/>
      <c r="V195" s="180"/>
      <c r="W195" s="180"/>
      <c r="X195" s="180"/>
      <c r="Y195" s="180"/>
    </row>
    <row r="196" spans="1:25" ht="15.75" customHeight="1">
      <c r="A196" s="180"/>
      <c r="B196" s="180"/>
      <c r="C196" s="180"/>
      <c r="D196" s="180"/>
      <c r="E196" s="180"/>
      <c r="F196" s="180"/>
      <c r="G196" s="180"/>
      <c r="H196" s="181"/>
      <c r="I196" s="180"/>
      <c r="J196" s="180"/>
      <c r="K196" s="180"/>
      <c r="L196" s="180"/>
      <c r="M196" s="180"/>
      <c r="N196" s="180"/>
      <c r="O196" s="180"/>
      <c r="P196" s="180"/>
      <c r="Q196" s="180"/>
      <c r="R196" s="180"/>
      <c r="S196" s="180"/>
      <c r="T196" s="180"/>
      <c r="U196" s="180"/>
      <c r="V196" s="180"/>
      <c r="W196" s="180"/>
      <c r="X196" s="180"/>
      <c r="Y196" s="180"/>
    </row>
    <row r="197" spans="1:25" ht="15.75" customHeight="1">
      <c r="A197" s="180"/>
      <c r="B197" s="180"/>
      <c r="C197" s="180"/>
      <c r="D197" s="180"/>
      <c r="E197" s="180"/>
      <c r="F197" s="180"/>
      <c r="G197" s="180"/>
      <c r="H197" s="181"/>
      <c r="I197" s="180"/>
      <c r="J197" s="180"/>
      <c r="K197" s="180"/>
      <c r="L197" s="180"/>
      <c r="M197" s="180"/>
      <c r="N197" s="180"/>
      <c r="O197" s="180"/>
      <c r="P197" s="180"/>
      <c r="Q197" s="180"/>
      <c r="R197" s="180"/>
      <c r="S197" s="180"/>
      <c r="T197" s="180"/>
      <c r="U197" s="180"/>
      <c r="V197" s="180"/>
      <c r="W197" s="180"/>
      <c r="X197" s="180"/>
      <c r="Y197" s="180"/>
    </row>
    <row r="198" spans="1:25" ht="15.75" customHeight="1">
      <c r="A198" s="180"/>
      <c r="B198" s="180"/>
      <c r="C198" s="180"/>
      <c r="D198" s="180"/>
      <c r="E198" s="180"/>
      <c r="F198" s="180"/>
      <c r="G198" s="180"/>
      <c r="H198" s="181"/>
      <c r="I198" s="180"/>
      <c r="J198" s="180"/>
      <c r="K198" s="180"/>
      <c r="L198" s="180"/>
      <c r="M198" s="180"/>
      <c r="N198" s="180"/>
      <c r="O198" s="180"/>
      <c r="P198" s="180"/>
      <c r="Q198" s="180"/>
      <c r="R198" s="180"/>
      <c r="S198" s="180"/>
      <c r="T198" s="180"/>
      <c r="U198" s="180"/>
      <c r="V198" s="180"/>
      <c r="W198" s="180"/>
      <c r="X198" s="180"/>
      <c r="Y198" s="180"/>
    </row>
    <row r="199" spans="1:25" ht="15.75" customHeight="1">
      <c r="A199" s="180"/>
      <c r="B199" s="180"/>
      <c r="C199" s="180"/>
      <c r="D199" s="180"/>
      <c r="E199" s="180"/>
      <c r="F199" s="180"/>
      <c r="G199" s="180"/>
      <c r="H199" s="181"/>
      <c r="I199" s="180"/>
      <c r="J199" s="180"/>
      <c r="K199" s="180"/>
      <c r="L199" s="180"/>
      <c r="M199" s="180"/>
      <c r="N199" s="180"/>
      <c r="O199" s="180"/>
      <c r="P199" s="180"/>
      <c r="Q199" s="180"/>
      <c r="R199" s="180"/>
      <c r="S199" s="180"/>
      <c r="T199" s="180"/>
      <c r="U199" s="180"/>
      <c r="V199" s="180"/>
      <c r="W199" s="180"/>
      <c r="X199" s="180"/>
      <c r="Y199" s="180"/>
    </row>
    <row r="200" spans="1:25" ht="15.75" customHeight="1">
      <c r="A200" s="180"/>
      <c r="B200" s="180"/>
      <c r="C200" s="180"/>
      <c r="D200" s="180"/>
      <c r="E200" s="180"/>
      <c r="F200" s="180"/>
      <c r="G200" s="180"/>
      <c r="H200" s="181"/>
      <c r="I200" s="180"/>
      <c r="J200" s="180"/>
      <c r="K200" s="180"/>
      <c r="L200" s="180"/>
      <c r="M200" s="180"/>
      <c r="N200" s="180"/>
      <c r="O200" s="180"/>
      <c r="P200" s="180"/>
      <c r="Q200" s="180"/>
      <c r="R200" s="180"/>
      <c r="S200" s="180"/>
      <c r="T200" s="180"/>
      <c r="U200" s="180"/>
      <c r="V200" s="180"/>
      <c r="W200" s="180"/>
      <c r="X200" s="180"/>
      <c r="Y200" s="180"/>
    </row>
    <row r="201" spans="1:25" ht="15.75" customHeight="1">
      <c r="A201" s="180"/>
      <c r="B201" s="180"/>
      <c r="C201" s="180"/>
      <c r="D201" s="180"/>
      <c r="E201" s="180"/>
      <c r="F201" s="180"/>
      <c r="G201" s="180"/>
      <c r="H201" s="181"/>
      <c r="I201" s="180"/>
      <c r="J201" s="180"/>
      <c r="K201" s="180"/>
      <c r="L201" s="180"/>
      <c r="M201" s="180"/>
      <c r="N201" s="180"/>
      <c r="O201" s="180"/>
      <c r="P201" s="180"/>
      <c r="Q201" s="180"/>
      <c r="R201" s="180"/>
      <c r="S201" s="180"/>
      <c r="T201" s="180"/>
      <c r="U201" s="180"/>
      <c r="V201" s="180"/>
      <c r="W201" s="180"/>
      <c r="X201" s="180"/>
      <c r="Y201" s="180"/>
    </row>
    <row r="202" spans="1:25" ht="15.75" customHeight="1">
      <c r="A202" s="180"/>
      <c r="B202" s="180"/>
      <c r="C202" s="180"/>
      <c r="D202" s="180"/>
      <c r="E202" s="180"/>
      <c r="F202" s="180"/>
      <c r="G202" s="180"/>
      <c r="H202" s="181"/>
      <c r="I202" s="180"/>
      <c r="J202" s="180"/>
      <c r="K202" s="180"/>
      <c r="L202" s="180"/>
      <c r="M202" s="180"/>
      <c r="N202" s="180"/>
      <c r="O202" s="180"/>
      <c r="P202" s="180"/>
      <c r="Q202" s="180"/>
      <c r="R202" s="180"/>
      <c r="S202" s="180"/>
      <c r="T202" s="180"/>
      <c r="U202" s="180"/>
      <c r="V202" s="180"/>
      <c r="W202" s="180"/>
      <c r="X202" s="180"/>
      <c r="Y202" s="180"/>
    </row>
    <row r="203" spans="1:25" ht="15.75" customHeight="1">
      <c r="A203" s="180"/>
      <c r="B203" s="180"/>
      <c r="C203" s="180"/>
      <c r="D203" s="180"/>
      <c r="E203" s="180"/>
      <c r="F203" s="180"/>
      <c r="G203" s="180"/>
      <c r="H203" s="181"/>
      <c r="I203" s="180"/>
      <c r="J203" s="180"/>
      <c r="K203" s="180"/>
      <c r="L203" s="180"/>
      <c r="M203" s="180"/>
      <c r="N203" s="180"/>
      <c r="O203" s="180"/>
      <c r="P203" s="180"/>
      <c r="Q203" s="180"/>
      <c r="R203" s="180"/>
      <c r="S203" s="180"/>
      <c r="T203" s="180"/>
      <c r="U203" s="180"/>
      <c r="V203" s="180"/>
      <c r="W203" s="180"/>
      <c r="X203" s="180"/>
      <c r="Y203" s="180"/>
    </row>
    <row r="204" spans="1:25" ht="15.75" customHeight="1">
      <c r="A204" s="180"/>
      <c r="B204" s="180"/>
      <c r="C204" s="180"/>
      <c r="D204" s="180"/>
      <c r="E204" s="180"/>
      <c r="F204" s="180"/>
      <c r="G204" s="180"/>
      <c r="H204" s="181"/>
      <c r="I204" s="180"/>
      <c r="J204" s="180"/>
      <c r="K204" s="180"/>
      <c r="L204" s="180"/>
      <c r="M204" s="180"/>
      <c r="N204" s="180"/>
      <c r="O204" s="180"/>
      <c r="P204" s="180"/>
      <c r="Q204" s="180"/>
      <c r="R204" s="180"/>
      <c r="S204" s="180"/>
      <c r="T204" s="180"/>
      <c r="U204" s="180"/>
      <c r="V204" s="180"/>
      <c r="W204" s="180"/>
      <c r="X204" s="180"/>
      <c r="Y204" s="180"/>
    </row>
    <row r="205" spans="1:25" ht="15.75" customHeight="1">
      <c r="A205" s="180"/>
      <c r="B205" s="180"/>
      <c r="C205" s="180"/>
      <c r="D205" s="180"/>
      <c r="E205" s="180"/>
      <c r="F205" s="180"/>
      <c r="G205" s="180"/>
      <c r="H205" s="181"/>
      <c r="I205" s="180"/>
      <c r="J205" s="180"/>
      <c r="K205" s="180"/>
      <c r="L205" s="180"/>
      <c r="M205" s="180"/>
      <c r="N205" s="180"/>
      <c r="O205" s="180"/>
      <c r="P205" s="180"/>
      <c r="Q205" s="180"/>
      <c r="R205" s="180"/>
      <c r="S205" s="180"/>
      <c r="T205" s="180"/>
      <c r="U205" s="180"/>
      <c r="V205" s="180"/>
      <c r="W205" s="180"/>
      <c r="X205" s="180"/>
      <c r="Y205" s="180"/>
    </row>
    <row r="206" spans="1:25" ht="15.75" customHeight="1">
      <c r="A206" s="180"/>
      <c r="B206" s="180"/>
      <c r="C206" s="180"/>
      <c r="D206" s="180"/>
      <c r="E206" s="180"/>
      <c r="F206" s="180"/>
      <c r="G206" s="180"/>
      <c r="H206" s="181"/>
      <c r="I206" s="180"/>
      <c r="J206" s="180"/>
      <c r="K206" s="180"/>
      <c r="L206" s="180"/>
      <c r="M206" s="180"/>
      <c r="N206" s="180"/>
      <c r="O206" s="180"/>
      <c r="P206" s="180"/>
      <c r="Q206" s="180"/>
      <c r="R206" s="180"/>
      <c r="S206" s="180"/>
      <c r="T206" s="180"/>
      <c r="U206" s="180"/>
      <c r="V206" s="180"/>
      <c r="W206" s="180"/>
      <c r="X206" s="180"/>
      <c r="Y206" s="180"/>
    </row>
    <row r="207" spans="1:25" ht="15.75" customHeight="1">
      <c r="A207" s="180"/>
      <c r="B207" s="180"/>
      <c r="C207" s="180"/>
      <c r="D207" s="180"/>
      <c r="E207" s="180"/>
      <c r="F207" s="180"/>
      <c r="G207" s="180"/>
      <c r="H207" s="181"/>
      <c r="I207" s="180"/>
      <c r="J207" s="180"/>
      <c r="K207" s="180"/>
      <c r="L207" s="180"/>
      <c r="M207" s="180"/>
      <c r="N207" s="180"/>
      <c r="O207" s="180"/>
      <c r="P207" s="180"/>
      <c r="Q207" s="180"/>
      <c r="R207" s="180"/>
      <c r="S207" s="180"/>
      <c r="T207" s="180"/>
      <c r="U207" s="180"/>
      <c r="V207" s="180"/>
      <c r="W207" s="180"/>
      <c r="X207" s="180"/>
      <c r="Y207" s="180"/>
    </row>
    <row r="208" spans="1:25" ht="15.75" customHeight="1">
      <c r="A208" s="180"/>
      <c r="B208" s="180"/>
      <c r="C208" s="180"/>
      <c r="D208" s="180"/>
      <c r="E208" s="180"/>
      <c r="F208" s="180"/>
      <c r="G208" s="180"/>
      <c r="H208" s="181"/>
      <c r="I208" s="180"/>
      <c r="J208" s="180"/>
      <c r="K208" s="180"/>
      <c r="L208" s="180"/>
      <c r="M208" s="180"/>
      <c r="N208" s="180"/>
      <c r="O208" s="180"/>
      <c r="P208" s="180"/>
      <c r="Q208" s="180"/>
      <c r="R208" s="180"/>
      <c r="S208" s="180"/>
      <c r="T208" s="180"/>
      <c r="U208" s="180"/>
      <c r="V208" s="180"/>
      <c r="W208" s="180"/>
      <c r="X208" s="180"/>
      <c r="Y208" s="180"/>
    </row>
    <row r="209" spans="1:25" ht="15.75" customHeight="1">
      <c r="A209" s="180"/>
      <c r="B209" s="180"/>
      <c r="C209" s="180"/>
      <c r="D209" s="180"/>
      <c r="E209" s="180"/>
      <c r="F209" s="180"/>
      <c r="G209" s="180"/>
      <c r="H209" s="181"/>
      <c r="I209" s="180"/>
      <c r="J209" s="180"/>
      <c r="K209" s="180"/>
      <c r="L209" s="180"/>
      <c r="M209" s="180"/>
      <c r="N209" s="180"/>
      <c r="O209" s="180"/>
      <c r="P209" s="180"/>
      <c r="Q209" s="180"/>
      <c r="R209" s="180"/>
      <c r="S209" s="180"/>
      <c r="T209" s="180"/>
      <c r="U209" s="180"/>
      <c r="V209" s="180"/>
      <c r="W209" s="180"/>
      <c r="X209" s="180"/>
      <c r="Y209" s="180"/>
    </row>
    <row r="210" spans="1:25" ht="15.75" customHeight="1">
      <c r="A210" s="180"/>
      <c r="B210" s="180"/>
      <c r="C210" s="180"/>
      <c r="D210" s="180"/>
      <c r="E210" s="180"/>
      <c r="F210" s="180"/>
      <c r="G210" s="180"/>
      <c r="H210" s="181"/>
      <c r="I210" s="180"/>
      <c r="J210" s="180"/>
      <c r="K210" s="180"/>
      <c r="L210" s="180"/>
      <c r="M210" s="180"/>
      <c r="N210" s="180"/>
      <c r="O210" s="180"/>
      <c r="P210" s="180"/>
      <c r="Q210" s="180"/>
      <c r="R210" s="180"/>
      <c r="S210" s="180"/>
      <c r="T210" s="180"/>
      <c r="U210" s="180"/>
      <c r="V210" s="180"/>
      <c r="W210" s="180"/>
      <c r="X210" s="180"/>
      <c r="Y210" s="180"/>
    </row>
    <row r="211" spans="1:25" ht="15.75" customHeight="1">
      <c r="A211" s="180"/>
      <c r="B211" s="180"/>
      <c r="C211" s="180"/>
      <c r="D211" s="180"/>
      <c r="E211" s="180"/>
      <c r="F211" s="180"/>
      <c r="G211" s="180"/>
      <c r="H211" s="181"/>
      <c r="I211" s="180"/>
      <c r="J211" s="180"/>
      <c r="K211" s="180"/>
      <c r="L211" s="180"/>
      <c r="M211" s="180"/>
      <c r="N211" s="180"/>
      <c r="O211" s="180"/>
      <c r="P211" s="180"/>
      <c r="Q211" s="180"/>
      <c r="R211" s="180"/>
      <c r="S211" s="180"/>
      <c r="T211" s="180"/>
      <c r="U211" s="180"/>
      <c r="V211" s="180"/>
      <c r="W211" s="180"/>
      <c r="X211" s="180"/>
      <c r="Y211" s="180"/>
    </row>
    <row r="212" spans="1:25" ht="15.75" customHeight="1">
      <c r="A212" s="180"/>
      <c r="B212" s="180"/>
      <c r="C212" s="180"/>
      <c r="D212" s="180"/>
      <c r="E212" s="180"/>
      <c r="F212" s="180"/>
      <c r="G212" s="180"/>
      <c r="H212" s="181"/>
      <c r="I212" s="180"/>
      <c r="J212" s="180"/>
      <c r="K212" s="180"/>
      <c r="L212" s="180"/>
      <c r="M212" s="180"/>
      <c r="N212" s="180"/>
      <c r="O212" s="180"/>
      <c r="P212" s="180"/>
      <c r="Q212" s="180"/>
      <c r="R212" s="180"/>
      <c r="S212" s="180"/>
      <c r="T212" s="180"/>
      <c r="U212" s="180"/>
      <c r="V212" s="180"/>
      <c r="W212" s="180"/>
      <c r="X212" s="180"/>
      <c r="Y212" s="180"/>
    </row>
    <row r="213" spans="1:25" ht="15.75" customHeight="1">
      <c r="A213" s="180"/>
      <c r="B213" s="180"/>
      <c r="C213" s="180"/>
      <c r="D213" s="180"/>
      <c r="E213" s="180"/>
      <c r="F213" s="180"/>
      <c r="G213" s="180"/>
      <c r="H213" s="181"/>
      <c r="I213" s="180"/>
      <c r="J213" s="180"/>
      <c r="K213" s="180"/>
      <c r="L213" s="180"/>
      <c r="M213" s="180"/>
      <c r="N213" s="180"/>
      <c r="O213" s="180"/>
      <c r="P213" s="180"/>
      <c r="Q213" s="180"/>
      <c r="R213" s="180"/>
      <c r="S213" s="180"/>
      <c r="T213" s="180"/>
      <c r="U213" s="180"/>
      <c r="V213" s="180"/>
      <c r="W213" s="180"/>
      <c r="X213" s="180"/>
      <c r="Y213" s="180"/>
    </row>
    <row r="214" spans="1:25" ht="15.75" customHeight="1">
      <c r="A214" s="180"/>
      <c r="B214" s="180"/>
      <c r="C214" s="180"/>
      <c r="D214" s="180"/>
      <c r="E214" s="180"/>
      <c r="F214" s="180"/>
      <c r="G214" s="180"/>
      <c r="H214" s="181"/>
      <c r="I214" s="180"/>
      <c r="J214" s="180"/>
      <c r="K214" s="180"/>
      <c r="L214" s="180"/>
      <c r="M214" s="180"/>
      <c r="N214" s="180"/>
      <c r="O214" s="180"/>
      <c r="P214" s="180"/>
      <c r="Q214" s="180"/>
      <c r="R214" s="180"/>
      <c r="S214" s="180"/>
      <c r="T214" s="180"/>
      <c r="U214" s="180"/>
      <c r="V214" s="180"/>
      <c r="W214" s="180"/>
      <c r="X214" s="180"/>
      <c r="Y214" s="180"/>
    </row>
    <row r="215" spans="1:25" ht="15.75" customHeight="1">
      <c r="A215" s="180"/>
      <c r="B215" s="180"/>
      <c r="C215" s="180"/>
      <c r="D215" s="180"/>
      <c r="E215" s="180"/>
      <c r="F215" s="180"/>
      <c r="G215" s="180"/>
      <c r="H215" s="181"/>
      <c r="I215" s="180"/>
      <c r="J215" s="180"/>
      <c r="K215" s="180"/>
      <c r="L215" s="180"/>
      <c r="M215" s="180"/>
      <c r="N215" s="180"/>
      <c r="O215" s="180"/>
      <c r="P215" s="180"/>
      <c r="Q215" s="180"/>
      <c r="R215" s="180"/>
      <c r="S215" s="180"/>
      <c r="T215" s="180"/>
      <c r="U215" s="180"/>
      <c r="V215" s="180"/>
      <c r="W215" s="180"/>
      <c r="X215" s="180"/>
      <c r="Y215" s="180"/>
    </row>
    <row r="216" spans="1:25" ht="15.75" customHeight="1">
      <c r="A216" s="180"/>
      <c r="B216" s="180"/>
      <c r="C216" s="180"/>
      <c r="D216" s="180"/>
      <c r="E216" s="180"/>
      <c r="F216" s="180"/>
      <c r="G216" s="180"/>
      <c r="H216" s="181"/>
      <c r="I216" s="180"/>
      <c r="J216" s="180"/>
      <c r="K216" s="180"/>
      <c r="L216" s="180"/>
      <c r="M216" s="180"/>
      <c r="N216" s="180"/>
      <c r="O216" s="180"/>
      <c r="P216" s="180"/>
      <c r="Q216" s="180"/>
      <c r="R216" s="180"/>
      <c r="S216" s="180"/>
      <c r="T216" s="180"/>
      <c r="U216" s="180"/>
      <c r="V216" s="180"/>
      <c r="W216" s="180"/>
      <c r="X216" s="180"/>
      <c r="Y216" s="180"/>
    </row>
    <row r="217" spans="1:25" ht="15.75" customHeight="1">
      <c r="A217" s="180"/>
      <c r="B217" s="180"/>
      <c r="C217" s="180"/>
      <c r="D217" s="180"/>
      <c r="E217" s="180"/>
      <c r="F217" s="180"/>
      <c r="G217" s="180"/>
      <c r="H217" s="181"/>
      <c r="I217" s="180"/>
      <c r="J217" s="180"/>
      <c r="K217" s="180"/>
      <c r="L217" s="180"/>
      <c r="M217" s="180"/>
      <c r="N217" s="180"/>
      <c r="O217" s="180"/>
      <c r="P217" s="180"/>
      <c r="Q217" s="180"/>
      <c r="R217" s="180"/>
      <c r="S217" s="180"/>
      <c r="T217" s="180"/>
      <c r="U217" s="180"/>
      <c r="V217" s="180"/>
      <c r="W217" s="180"/>
      <c r="X217" s="180"/>
      <c r="Y217" s="180"/>
    </row>
    <row r="218" spans="1:25" ht="15.75" customHeight="1">
      <c r="A218" s="180"/>
      <c r="B218" s="180"/>
      <c r="C218" s="180"/>
      <c r="D218" s="180"/>
      <c r="E218" s="180"/>
      <c r="F218" s="180"/>
      <c r="G218" s="180"/>
      <c r="H218" s="181"/>
      <c r="I218" s="180"/>
      <c r="J218" s="180"/>
      <c r="K218" s="180"/>
      <c r="L218" s="180"/>
      <c r="M218" s="180"/>
      <c r="N218" s="180"/>
      <c r="O218" s="180"/>
      <c r="P218" s="180"/>
      <c r="Q218" s="180"/>
      <c r="R218" s="180"/>
      <c r="S218" s="180"/>
      <c r="T218" s="180"/>
      <c r="U218" s="180"/>
      <c r="V218" s="180"/>
      <c r="W218" s="180"/>
      <c r="X218" s="180"/>
      <c r="Y218" s="180"/>
    </row>
    <row r="219" spans="1:25" ht="15.75" customHeight="1">
      <c r="A219" s="180"/>
      <c r="B219" s="180"/>
      <c r="C219" s="180"/>
      <c r="D219" s="180"/>
      <c r="E219" s="180"/>
      <c r="F219" s="180"/>
      <c r="G219" s="180"/>
      <c r="H219" s="181"/>
      <c r="I219" s="180"/>
      <c r="J219" s="180"/>
      <c r="K219" s="180"/>
      <c r="L219" s="180"/>
      <c r="M219" s="180"/>
      <c r="N219" s="180"/>
      <c r="O219" s="180"/>
      <c r="P219" s="180"/>
      <c r="Q219" s="180"/>
      <c r="R219" s="180"/>
      <c r="S219" s="180"/>
      <c r="T219" s="180"/>
      <c r="U219" s="180"/>
      <c r="V219" s="180"/>
      <c r="W219" s="180"/>
      <c r="X219" s="180"/>
      <c r="Y219" s="180"/>
    </row>
    <row r="220" spans="1:25" ht="15.75" customHeight="1">
      <c r="A220" s="180"/>
      <c r="B220" s="180"/>
      <c r="C220" s="180"/>
      <c r="D220" s="180"/>
      <c r="E220" s="180"/>
      <c r="F220" s="180"/>
      <c r="G220" s="180"/>
      <c r="H220" s="181"/>
      <c r="I220" s="180"/>
      <c r="J220" s="180"/>
      <c r="K220" s="180"/>
      <c r="L220" s="180"/>
      <c r="M220" s="180"/>
      <c r="N220" s="180"/>
      <c r="O220" s="180"/>
      <c r="P220" s="180"/>
      <c r="Q220" s="180"/>
      <c r="R220" s="180"/>
      <c r="S220" s="180"/>
      <c r="T220" s="180"/>
      <c r="U220" s="180"/>
      <c r="V220" s="180"/>
      <c r="W220" s="180"/>
      <c r="X220" s="180"/>
      <c r="Y220" s="180"/>
    </row>
    <row r="221" spans="1:25" ht="15.75" customHeight="1">
      <c r="A221" s="180"/>
      <c r="B221" s="180"/>
      <c r="C221" s="180"/>
      <c r="D221" s="180"/>
      <c r="E221" s="180"/>
      <c r="F221" s="180"/>
      <c r="G221" s="180"/>
      <c r="H221" s="181"/>
      <c r="I221" s="180"/>
      <c r="J221" s="180"/>
      <c r="K221" s="180"/>
      <c r="L221" s="180"/>
      <c r="M221" s="180"/>
      <c r="N221" s="180"/>
      <c r="O221" s="180"/>
      <c r="P221" s="180"/>
      <c r="Q221" s="180"/>
      <c r="R221" s="180"/>
      <c r="S221" s="180"/>
      <c r="T221" s="180"/>
      <c r="U221" s="180"/>
      <c r="V221" s="180"/>
      <c r="W221" s="180"/>
      <c r="X221" s="180"/>
      <c r="Y221" s="180"/>
    </row>
    <row r="222" spans="1:25" ht="15.75" customHeight="1">
      <c r="A222" s="180"/>
      <c r="B222" s="180"/>
      <c r="C222" s="180"/>
      <c r="D222" s="180"/>
      <c r="E222" s="180"/>
      <c r="F222" s="180"/>
      <c r="G222" s="180"/>
      <c r="H222" s="181"/>
      <c r="I222" s="180"/>
      <c r="J222" s="180"/>
      <c r="K222" s="180"/>
      <c r="L222" s="180"/>
      <c r="M222" s="180"/>
      <c r="N222" s="180"/>
      <c r="O222" s="180"/>
      <c r="P222" s="180"/>
      <c r="Q222" s="180"/>
      <c r="R222" s="180"/>
      <c r="S222" s="180"/>
      <c r="T222" s="180"/>
      <c r="U222" s="180"/>
      <c r="V222" s="180"/>
      <c r="W222" s="180"/>
      <c r="X222" s="180"/>
      <c r="Y222" s="180"/>
    </row>
    <row r="223" spans="1:25" ht="15.75" customHeight="1">
      <c r="A223" s="180"/>
      <c r="B223" s="180"/>
      <c r="C223" s="180"/>
      <c r="D223" s="180"/>
      <c r="E223" s="180"/>
      <c r="F223" s="180"/>
      <c r="G223" s="180"/>
      <c r="H223" s="181"/>
      <c r="I223" s="180"/>
      <c r="J223" s="180"/>
      <c r="K223" s="180"/>
      <c r="L223" s="180"/>
      <c r="M223" s="180"/>
      <c r="N223" s="180"/>
      <c r="O223" s="180"/>
      <c r="P223" s="180"/>
      <c r="Q223" s="180"/>
      <c r="R223" s="180"/>
      <c r="S223" s="180"/>
      <c r="T223" s="180"/>
      <c r="U223" s="180"/>
      <c r="V223" s="180"/>
      <c r="W223" s="180"/>
      <c r="X223" s="180"/>
      <c r="Y223" s="180"/>
    </row>
    <row r="224" spans="1:25" ht="15.75" customHeight="1">
      <c r="A224" s="180"/>
      <c r="B224" s="180"/>
      <c r="C224" s="180"/>
      <c r="D224" s="180"/>
      <c r="E224" s="180"/>
      <c r="F224" s="180"/>
      <c r="G224" s="180"/>
      <c r="H224" s="181"/>
      <c r="I224" s="180"/>
      <c r="J224" s="180"/>
      <c r="K224" s="180"/>
      <c r="L224" s="180"/>
      <c r="M224" s="180"/>
      <c r="N224" s="180"/>
      <c r="O224" s="180"/>
      <c r="P224" s="180"/>
      <c r="Q224" s="180"/>
      <c r="R224" s="180"/>
      <c r="S224" s="180"/>
      <c r="T224" s="180"/>
      <c r="U224" s="180"/>
      <c r="V224" s="180"/>
      <c r="W224" s="180"/>
      <c r="X224" s="180"/>
      <c r="Y224" s="180"/>
    </row>
    <row r="225" spans="1:25" ht="15.75" customHeight="1">
      <c r="A225" s="180"/>
      <c r="B225" s="180"/>
      <c r="C225" s="180"/>
      <c r="D225" s="180"/>
      <c r="E225" s="180"/>
      <c r="F225" s="180"/>
      <c r="G225" s="180"/>
      <c r="H225" s="181"/>
      <c r="I225" s="180"/>
      <c r="J225" s="180"/>
      <c r="K225" s="180"/>
      <c r="L225" s="180"/>
      <c r="M225" s="180"/>
      <c r="N225" s="180"/>
      <c r="O225" s="180"/>
      <c r="P225" s="180"/>
      <c r="Q225" s="180"/>
      <c r="R225" s="180"/>
      <c r="S225" s="180"/>
      <c r="T225" s="180"/>
      <c r="U225" s="180"/>
      <c r="V225" s="180"/>
      <c r="W225" s="180"/>
      <c r="X225" s="180"/>
      <c r="Y225" s="180"/>
    </row>
    <row r="226" spans="1:25" ht="15.75" customHeight="1">
      <c r="A226" s="180"/>
      <c r="B226" s="180"/>
      <c r="C226" s="180"/>
      <c r="D226" s="180"/>
      <c r="E226" s="180"/>
      <c r="F226" s="180"/>
      <c r="G226" s="180"/>
      <c r="H226" s="181"/>
      <c r="I226" s="180"/>
      <c r="J226" s="180"/>
      <c r="K226" s="180"/>
      <c r="L226" s="180"/>
      <c r="M226" s="180"/>
      <c r="N226" s="180"/>
      <c r="O226" s="180"/>
      <c r="P226" s="180"/>
      <c r="Q226" s="180"/>
      <c r="R226" s="180"/>
      <c r="S226" s="180"/>
      <c r="T226" s="180"/>
      <c r="U226" s="180"/>
      <c r="V226" s="180"/>
      <c r="W226" s="180"/>
      <c r="X226" s="180"/>
      <c r="Y226" s="180"/>
    </row>
    <row r="227" spans="1:25" ht="15.75" customHeight="1">
      <c r="A227" s="180"/>
      <c r="B227" s="180"/>
      <c r="C227" s="180"/>
      <c r="D227" s="180"/>
      <c r="E227" s="180"/>
      <c r="F227" s="180"/>
      <c r="G227" s="180"/>
      <c r="H227" s="181"/>
      <c r="I227" s="180"/>
      <c r="J227" s="180"/>
      <c r="K227" s="180"/>
      <c r="L227" s="180"/>
      <c r="M227" s="180"/>
      <c r="N227" s="180"/>
      <c r="O227" s="180"/>
      <c r="P227" s="180"/>
      <c r="Q227" s="180"/>
      <c r="R227" s="180"/>
      <c r="S227" s="180"/>
      <c r="T227" s="180"/>
      <c r="U227" s="180"/>
      <c r="V227" s="180"/>
      <c r="W227" s="180"/>
      <c r="X227" s="180"/>
      <c r="Y227" s="180"/>
    </row>
    <row r="228" spans="1:25" ht="15.75" customHeight="1">
      <c r="A228" s="180"/>
      <c r="B228" s="180"/>
      <c r="C228" s="180"/>
      <c r="D228" s="180"/>
      <c r="E228" s="180"/>
      <c r="F228" s="180"/>
      <c r="G228" s="180"/>
      <c r="H228" s="181"/>
      <c r="I228" s="180"/>
      <c r="J228" s="180"/>
      <c r="K228" s="180"/>
      <c r="L228" s="180"/>
      <c r="M228" s="180"/>
      <c r="N228" s="180"/>
      <c r="O228" s="180"/>
      <c r="P228" s="180"/>
      <c r="Q228" s="180"/>
      <c r="R228" s="180"/>
      <c r="S228" s="180"/>
      <c r="T228" s="180"/>
      <c r="U228" s="180"/>
      <c r="V228" s="180"/>
      <c r="W228" s="180"/>
      <c r="X228" s="180"/>
      <c r="Y228" s="180"/>
    </row>
    <row r="229" spans="1:25" ht="15.75" customHeight="1">
      <c r="A229" s="180"/>
      <c r="B229" s="180"/>
      <c r="C229" s="180"/>
      <c r="D229" s="180"/>
      <c r="E229" s="180"/>
      <c r="F229" s="180"/>
      <c r="G229" s="180"/>
      <c r="H229" s="181"/>
      <c r="I229" s="180"/>
      <c r="J229" s="180"/>
      <c r="K229" s="180"/>
      <c r="L229" s="180"/>
      <c r="M229" s="180"/>
      <c r="N229" s="180"/>
      <c r="O229" s="180"/>
      <c r="P229" s="180"/>
      <c r="Q229" s="180"/>
      <c r="R229" s="180"/>
      <c r="S229" s="180"/>
      <c r="T229" s="180"/>
      <c r="U229" s="180"/>
      <c r="V229" s="180"/>
      <c r="W229" s="180"/>
      <c r="X229" s="180"/>
      <c r="Y229" s="180"/>
    </row>
    <row r="230" spans="1:25" ht="15.75" customHeight="1">
      <c r="A230" s="180"/>
      <c r="B230" s="180"/>
      <c r="C230" s="180"/>
      <c r="D230" s="180"/>
      <c r="E230" s="180"/>
      <c r="F230" s="180"/>
      <c r="G230" s="180"/>
      <c r="H230" s="181"/>
      <c r="I230" s="180"/>
      <c r="J230" s="180"/>
      <c r="K230" s="180"/>
      <c r="L230" s="180"/>
      <c r="M230" s="180"/>
      <c r="N230" s="180"/>
      <c r="O230" s="180"/>
      <c r="P230" s="180"/>
      <c r="Q230" s="180"/>
      <c r="R230" s="180"/>
      <c r="S230" s="180"/>
      <c r="T230" s="180"/>
      <c r="U230" s="180"/>
      <c r="V230" s="180"/>
      <c r="W230" s="180"/>
      <c r="X230" s="180"/>
      <c r="Y230" s="180"/>
    </row>
    <row r="231" spans="1:25" ht="15.75" customHeight="1">
      <c r="A231" s="180"/>
      <c r="B231" s="180"/>
      <c r="C231" s="180"/>
      <c r="D231" s="180"/>
      <c r="E231" s="180"/>
      <c r="F231" s="180"/>
      <c r="G231" s="180"/>
      <c r="H231" s="181"/>
      <c r="I231" s="180"/>
      <c r="J231" s="180"/>
      <c r="K231" s="180"/>
      <c r="L231" s="180"/>
      <c r="M231" s="180"/>
      <c r="N231" s="180"/>
      <c r="O231" s="180"/>
      <c r="P231" s="180"/>
      <c r="Q231" s="180"/>
      <c r="R231" s="180"/>
      <c r="S231" s="180"/>
      <c r="T231" s="180"/>
      <c r="U231" s="180"/>
      <c r="V231" s="180"/>
      <c r="W231" s="180"/>
      <c r="X231" s="180"/>
      <c r="Y231" s="180"/>
    </row>
    <row r="232" spans="1:25" ht="15.75" customHeight="1">
      <c r="A232" s="180"/>
      <c r="B232" s="180"/>
      <c r="C232" s="180"/>
      <c r="D232" s="180"/>
      <c r="E232" s="180"/>
      <c r="F232" s="180"/>
      <c r="G232" s="180"/>
      <c r="H232" s="181"/>
      <c r="I232" s="180"/>
      <c r="J232" s="180"/>
      <c r="K232" s="180"/>
      <c r="L232" s="180"/>
      <c r="M232" s="180"/>
      <c r="N232" s="180"/>
      <c r="O232" s="180"/>
      <c r="P232" s="180"/>
      <c r="Q232" s="180"/>
      <c r="R232" s="180"/>
      <c r="S232" s="180"/>
      <c r="T232" s="180"/>
      <c r="U232" s="180"/>
      <c r="V232" s="180"/>
      <c r="W232" s="180"/>
      <c r="X232" s="180"/>
      <c r="Y232" s="180"/>
    </row>
    <row r="233" spans="1:25" ht="15.75" customHeight="1">
      <c r="A233" s="180"/>
      <c r="B233" s="180"/>
      <c r="C233" s="180"/>
      <c r="D233" s="180"/>
      <c r="E233" s="180"/>
      <c r="F233" s="180"/>
      <c r="G233" s="180"/>
      <c r="H233" s="181"/>
      <c r="I233" s="180"/>
      <c r="J233" s="180"/>
      <c r="K233" s="180"/>
      <c r="L233" s="180"/>
      <c r="M233" s="180"/>
      <c r="N233" s="180"/>
      <c r="O233" s="180"/>
      <c r="P233" s="180"/>
      <c r="Q233" s="180"/>
      <c r="R233" s="180"/>
      <c r="S233" s="180"/>
      <c r="T233" s="180"/>
      <c r="U233" s="180"/>
      <c r="V233" s="180"/>
      <c r="W233" s="180"/>
      <c r="X233" s="180"/>
      <c r="Y233" s="180"/>
    </row>
    <row r="234" spans="1:25" ht="15.75" customHeight="1">
      <c r="A234" s="180"/>
      <c r="B234" s="180"/>
      <c r="C234" s="180"/>
      <c r="D234" s="180"/>
      <c r="E234" s="180"/>
      <c r="F234" s="180"/>
      <c r="G234" s="180"/>
      <c r="H234" s="181"/>
      <c r="I234" s="180"/>
      <c r="J234" s="180"/>
      <c r="K234" s="180"/>
      <c r="L234" s="180"/>
      <c r="M234" s="180"/>
      <c r="N234" s="180"/>
      <c r="O234" s="180"/>
      <c r="P234" s="180"/>
      <c r="Q234" s="180"/>
      <c r="R234" s="180"/>
      <c r="S234" s="180"/>
      <c r="T234" s="180"/>
      <c r="U234" s="180"/>
      <c r="V234" s="180"/>
      <c r="W234" s="180"/>
      <c r="X234" s="180"/>
      <c r="Y234" s="180"/>
    </row>
    <row r="235" spans="1:25" ht="15.75" customHeight="1">
      <c r="A235" s="180"/>
      <c r="B235" s="180"/>
      <c r="C235" s="180"/>
      <c r="D235" s="180"/>
      <c r="E235" s="180"/>
      <c r="F235" s="180"/>
      <c r="G235" s="180"/>
      <c r="H235" s="181"/>
      <c r="I235" s="180"/>
      <c r="J235" s="180"/>
      <c r="K235" s="180"/>
      <c r="L235" s="180"/>
      <c r="M235" s="180"/>
      <c r="N235" s="180"/>
      <c r="O235" s="180"/>
      <c r="P235" s="180"/>
      <c r="Q235" s="180"/>
      <c r="R235" s="180"/>
      <c r="S235" s="180"/>
      <c r="T235" s="180"/>
      <c r="U235" s="180"/>
      <c r="V235" s="180"/>
      <c r="W235" s="180"/>
      <c r="X235" s="180"/>
      <c r="Y235" s="180"/>
    </row>
    <row r="236" spans="1:25" ht="15.75" customHeight="1">
      <c r="A236" s="180"/>
      <c r="B236" s="180"/>
      <c r="C236" s="180"/>
      <c r="D236" s="180"/>
      <c r="E236" s="180"/>
      <c r="F236" s="180"/>
      <c r="G236" s="180"/>
      <c r="H236" s="181"/>
      <c r="I236" s="180"/>
      <c r="J236" s="180"/>
      <c r="K236" s="180"/>
      <c r="L236" s="180"/>
      <c r="M236" s="180"/>
      <c r="N236" s="180"/>
      <c r="O236" s="180"/>
      <c r="P236" s="180"/>
      <c r="Q236" s="180"/>
      <c r="R236" s="180"/>
      <c r="S236" s="180"/>
      <c r="T236" s="180"/>
      <c r="U236" s="180"/>
      <c r="V236" s="180"/>
      <c r="W236" s="180"/>
      <c r="X236" s="180"/>
      <c r="Y236" s="180"/>
    </row>
    <row r="237" spans="1:25" ht="15.75" customHeight="1">
      <c r="A237" s="180"/>
      <c r="B237" s="180"/>
      <c r="C237" s="180"/>
      <c r="D237" s="180"/>
      <c r="E237" s="180"/>
      <c r="F237" s="180"/>
      <c r="G237" s="180"/>
      <c r="H237" s="181"/>
      <c r="I237" s="180"/>
      <c r="J237" s="180"/>
      <c r="K237" s="180"/>
      <c r="L237" s="180"/>
      <c r="M237" s="180"/>
      <c r="N237" s="180"/>
      <c r="O237" s="180"/>
      <c r="P237" s="180"/>
      <c r="Q237" s="180"/>
      <c r="R237" s="180"/>
      <c r="S237" s="180"/>
      <c r="T237" s="180"/>
      <c r="U237" s="180"/>
      <c r="V237" s="180"/>
      <c r="W237" s="180"/>
      <c r="X237" s="180"/>
      <c r="Y237" s="180"/>
    </row>
    <row r="238" spans="1:25" ht="15.75" customHeight="1">
      <c r="A238" s="180"/>
      <c r="B238" s="180"/>
      <c r="C238" s="180"/>
      <c r="D238" s="180"/>
      <c r="E238" s="180"/>
      <c r="F238" s="180"/>
      <c r="G238" s="180"/>
      <c r="H238" s="181"/>
      <c r="I238" s="180"/>
      <c r="J238" s="180"/>
      <c r="K238" s="180"/>
      <c r="L238" s="180"/>
      <c r="M238" s="180"/>
      <c r="N238" s="180"/>
      <c r="O238" s="180"/>
      <c r="P238" s="180"/>
      <c r="Q238" s="180"/>
      <c r="R238" s="180"/>
      <c r="S238" s="180"/>
      <c r="T238" s="180"/>
      <c r="U238" s="180"/>
      <c r="V238" s="180"/>
      <c r="W238" s="180"/>
      <c r="X238" s="180"/>
      <c r="Y238" s="180"/>
    </row>
    <row r="239" spans="1:25" ht="15.75" customHeight="1">
      <c r="A239" s="180"/>
      <c r="B239" s="180"/>
      <c r="C239" s="180"/>
      <c r="D239" s="180"/>
      <c r="E239" s="180"/>
      <c r="F239" s="180"/>
      <c r="G239" s="180"/>
      <c r="H239" s="181"/>
      <c r="I239" s="180"/>
      <c r="J239" s="180"/>
      <c r="K239" s="180"/>
      <c r="L239" s="180"/>
      <c r="M239" s="180"/>
      <c r="N239" s="180"/>
      <c r="O239" s="180"/>
      <c r="P239" s="180"/>
      <c r="Q239" s="180"/>
      <c r="R239" s="180"/>
      <c r="S239" s="180"/>
      <c r="T239" s="180"/>
      <c r="U239" s="180"/>
      <c r="V239" s="180"/>
      <c r="W239" s="180"/>
      <c r="X239" s="180"/>
      <c r="Y239" s="180"/>
    </row>
    <row r="240" spans="1:25" ht="15.75" customHeight="1">
      <c r="A240" s="180"/>
      <c r="B240" s="180"/>
      <c r="C240" s="180"/>
      <c r="D240" s="180"/>
      <c r="E240" s="180"/>
      <c r="F240" s="180"/>
      <c r="G240" s="180"/>
      <c r="H240" s="181"/>
      <c r="I240" s="180"/>
      <c r="J240" s="180"/>
      <c r="K240" s="180"/>
      <c r="L240" s="180"/>
      <c r="M240" s="180"/>
      <c r="N240" s="180"/>
      <c r="O240" s="180"/>
      <c r="P240" s="180"/>
      <c r="Q240" s="180"/>
      <c r="R240" s="180"/>
      <c r="S240" s="180"/>
      <c r="T240" s="180"/>
      <c r="U240" s="180"/>
      <c r="V240" s="180"/>
      <c r="W240" s="180"/>
      <c r="X240" s="180"/>
      <c r="Y240" s="180"/>
    </row>
    <row r="241" spans="1:25" ht="15.75" customHeight="1">
      <c r="A241" s="180"/>
      <c r="B241" s="180"/>
      <c r="C241" s="180"/>
      <c r="D241" s="180"/>
      <c r="E241" s="180"/>
      <c r="F241" s="180"/>
      <c r="G241" s="180"/>
      <c r="H241" s="181"/>
      <c r="I241" s="180"/>
      <c r="J241" s="180"/>
      <c r="K241" s="180"/>
      <c r="L241" s="180"/>
      <c r="M241" s="180"/>
      <c r="N241" s="180"/>
      <c r="O241" s="180"/>
      <c r="P241" s="180"/>
      <c r="Q241" s="180"/>
      <c r="R241" s="180"/>
      <c r="S241" s="180"/>
      <c r="T241" s="180"/>
      <c r="U241" s="180"/>
      <c r="V241" s="180"/>
      <c r="W241" s="180"/>
      <c r="X241" s="180"/>
      <c r="Y241" s="180"/>
    </row>
    <row r="242" spans="1:25" ht="15.75" customHeight="1">
      <c r="A242" s="180"/>
      <c r="B242" s="180"/>
      <c r="C242" s="180"/>
      <c r="D242" s="180"/>
      <c r="E242" s="180"/>
      <c r="F242" s="180"/>
      <c r="G242" s="180"/>
      <c r="H242" s="181"/>
      <c r="I242" s="180"/>
      <c r="J242" s="180"/>
      <c r="K242" s="180"/>
      <c r="L242" s="180"/>
      <c r="M242" s="180"/>
      <c r="N242" s="180"/>
      <c r="O242" s="180"/>
      <c r="P242" s="180"/>
      <c r="Q242" s="180"/>
      <c r="R242" s="180"/>
      <c r="S242" s="180"/>
      <c r="T242" s="180"/>
      <c r="U242" s="180"/>
      <c r="V242" s="180"/>
      <c r="W242" s="180"/>
      <c r="X242" s="180"/>
      <c r="Y242" s="180"/>
    </row>
    <row r="243" spans="1:25" ht="15.75" customHeight="1">
      <c r="A243" s="180"/>
      <c r="B243" s="180"/>
      <c r="C243" s="180"/>
      <c r="D243" s="180"/>
      <c r="E243" s="180"/>
      <c r="F243" s="180"/>
      <c r="G243" s="180"/>
      <c r="H243" s="181"/>
      <c r="I243" s="180"/>
      <c r="J243" s="180"/>
      <c r="K243" s="180"/>
      <c r="L243" s="180"/>
      <c r="M243" s="180"/>
      <c r="N243" s="180"/>
      <c r="O243" s="180"/>
      <c r="P243" s="180"/>
      <c r="Q243" s="180"/>
      <c r="R243" s="180"/>
      <c r="S243" s="180"/>
      <c r="T243" s="180"/>
      <c r="U243" s="180"/>
      <c r="V243" s="180"/>
      <c r="W243" s="180"/>
      <c r="X243" s="180"/>
      <c r="Y243" s="180"/>
    </row>
    <row r="244" spans="1:25" ht="15.75" customHeight="1">
      <c r="A244" s="180"/>
      <c r="B244" s="180"/>
      <c r="C244" s="180"/>
      <c r="D244" s="180"/>
      <c r="E244" s="180"/>
      <c r="F244" s="180"/>
      <c r="G244" s="180"/>
      <c r="H244" s="181"/>
      <c r="I244" s="180"/>
      <c r="J244" s="180"/>
      <c r="K244" s="180"/>
      <c r="L244" s="180"/>
      <c r="M244" s="180"/>
      <c r="N244" s="180"/>
      <c r="O244" s="180"/>
      <c r="P244" s="180"/>
      <c r="Q244" s="180"/>
      <c r="R244" s="180"/>
      <c r="S244" s="180"/>
      <c r="T244" s="180"/>
      <c r="U244" s="180"/>
      <c r="V244" s="180"/>
      <c r="W244" s="180"/>
      <c r="X244" s="180"/>
      <c r="Y244" s="180"/>
    </row>
    <row r="245" spans="1:25" ht="15.75" customHeight="1">
      <c r="A245" s="180"/>
      <c r="B245" s="180"/>
      <c r="C245" s="180"/>
      <c r="D245" s="180"/>
      <c r="E245" s="180"/>
      <c r="F245" s="180"/>
      <c r="G245" s="180"/>
      <c r="H245" s="181"/>
      <c r="I245" s="180"/>
      <c r="J245" s="180"/>
      <c r="K245" s="180"/>
      <c r="L245" s="180"/>
      <c r="M245" s="180"/>
      <c r="N245" s="180"/>
      <c r="O245" s="180"/>
      <c r="P245" s="180"/>
      <c r="Q245" s="180"/>
      <c r="R245" s="180"/>
      <c r="S245" s="180"/>
      <c r="T245" s="180"/>
      <c r="U245" s="180"/>
      <c r="V245" s="180"/>
      <c r="W245" s="180"/>
      <c r="X245" s="180"/>
      <c r="Y245" s="180"/>
    </row>
    <row r="246" spans="1:25" ht="15.75" customHeight="1">
      <c r="A246" s="180"/>
      <c r="B246" s="180"/>
      <c r="C246" s="180"/>
      <c r="D246" s="180"/>
      <c r="E246" s="180"/>
      <c r="F246" s="180"/>
      <c r="G246" s="180"/>
      <c r="H246" s="181"/>
      <c r="I246" s="180"/>
      <c r="J246" s="180"/>
      <c r="K246" s="180"/>
      <c r="L246" s="180"/>
      <c r="M246" s="180"/>
      <c r="N246" s="180"/>
      <c r="O246" s="180"/>
      <c r="P246" s="180"/>
      <c r="Q246" s="180"/>
      <c r="R246" s="180"/>
      <c r="S246" s="180"/>
      <c r="T246" s="180"/>
      <c r="U246" s="180"/>
      <c r="V246" s="180"/>
      <c r="W246" s="180"/>
      <c r="X246" s="180"/>
      <c r="Y246" s="180"/>
    </row>
    <row r="247" spans="1:25" ht="15.75" customHeight="1">
      <c r="A247" s="180"/>
      <c r="B247" s="180"/>
      <c r="C247" s="180"/>
      <c r="D247" s="180"/>
      <c r="E247" s="180"/>
      <c r="F247" s="180"/>
      <c r="G247" s="180"/>
      <c r="H247" s="181"/>
      <c r="I247" s="180"/>
      <c r="J247" s="180"/>
      <c r="K247" s="180"/>
      <c r="L247" s="180"/>
      <c r="M247" s="180"/>
      <c r="N247" s="180"/>
      <c r="O247" s="180"/>
      <c r="P247" s="180"/>
      <c r="Q247" s="180"/>
      <c r="R247" s="180"/>
      <c r="S247" s="180"/>
      <c r="T247" s="180"/>
      <c r="U247" s="180"/>
      <c r="V247" s="180"/>
      <c r="W247" s="180"/>
      <c r="X247" s="180"/>
      <c r="Y247" s="180"/>
    </row>
    <row r="248" spans="1:25" ht="15.75" customHeight="1">
      <c r="A248" s="180"/>
      <c r="B248" s="180"/>
      <c r="C248" s="180"/>
      <c r="D248" s="180"/>
      <c r="E248" s="180"/>
      <c r="F248" s="180"/>
      <c r="G248" s="180"/>
      <c r="H248" s="181"/>
      <c r="I248" s="180"/>
      <c r="J248" s="180"/>
      <c r="K248" s="180"/>
      <c r="L248" s="180"/>
      <c r="M248" s="180"/>
      <c r="N248" s="180"/>
      <c r="O248" s="180"/>
      <c r="P248" s="180"/>
      <c r="Q248" s="180"/>
      <c r="R248" s="180"/>
      <c r="S248" s="180"/>
      <c r="T248" s="180"/>
      <c r="U248" s="180"/>
      <c r="V248" s="180"/>
      <c r="W248" s="180"/>
      <c r="X248" s="180"/>
      <c r="Y248" s="180"/>
    </row>
    <row r="249" spans="1:25" ht="15.75" customHeight="1">
      <c r="A249" s="180"/>
      <c r="B249" s="180"/>
      <c r="C249" s="180"/>
      <c r="D249" s="180"/>
      <c r="E249" s="180"/>
      <c r="F249" s="180"/>
      <c r="G249" s="180"/>
      <c r="H249" s="181"/>
      <c r="I249" s="180"/>
      <c r="J249" s="180"/>
      <c r="K249" s="180"/>
      <c r="L249" s="180"/>
      <c r="M249" s="180"/>
      <c r="N249" s="180"/>
      <c r="O249" s="180"/>
      <c r="P249" s="180"/>
      <c r="Q249" s="180"/>
      <c r="R249" s="180"/>
      <c r="S249" s="180"/>
      <c r="T249" s="180"/>
      <c r="U249" s="180"/>
      <c r="V249" s="180"/>
      <c r="W249" s="180"/>
      <c r="X249" s="180"/>
      <c r="Y249" s="180"/>
    </row>
    <row r="250" spans="1:25" ht="15.75" customHeight="1">
      <c r="A250" s="180"/>
      <c r="B250" s="180"/>
      <c r="C250" s="180"/>
      <c r="D250" s="180"/>
      <c r="E250" s="180"/>
      <c r="F250" s="180"/>
      <c r="G250" s="180"/>
      <c r="H250" s="181"/>
      <c r="I250" s="180"/>
      <c r="J250" s="180"/>
      <c r="K250" s="180"/>
      <c r="L250" s="180"/>
      <c r="M250" s="180"/>
      <c r="N250" s="180"/>
      <c r="O250" s="180"/>
      <c r="P250" s="180"/>
      <c r="Q250" s="180"/>
      <c r="R250" s="180"/>
      <c r="S250" s="180"/>
      <c r="T250" s="180"/>
      <c r="U250" s="180"/>
      <c r="V250" s="180"/>
      <c r="W250" s="180"/>
      <c r="X250" s="180"/>
      <c r="Y250" s="180"/>
    </row>
    <row r="251" spans="1:25" ht="15.75" customHeight="1">
      <c r="A251" s="180"/>
      <c r="B251" s="180"/>
      <c r="C251" s="180"/>
      <c r="D251" s="180"/>
      <c r="E251" s="180"/>
      <c r="F251" s="180"/>
      <c r="G251" s="180"/>
      <c r="H251" s="181"/>
      <c r="I251" s="180"/>
      <c r="J251" s="180"/>
      <c r="K251" s="180"/>
      <c r="L251" s="180"/>
      <c r="M251" s="180"/>
      <c r="N251" s="180"/>
      <c r="O251" s="180"/>
      <c r="P251" s="180"/>
      <c r="Q251" s="180"/>
      <c r="R251" s="180"/>
      <c r="S251" s="180"/>
      <c r="T251" s="180"/>
      <c r="U251" s="180"/>
      <c r="V251" s="180"/>
      <c r="W251" s="180"/>
      <c r="X251" s="180"/>
      <c r="Y251" s="180"/>
    </row>
    <row r="252" spans="1:25" ht="15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</row>
    <row r="253" spans="1:25" ht="15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</row>
    <row r="254" spans="1:25" ht="15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</row>
    <row r="255" spans="1:25" ht="15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</row>
    <row r="256" spans="1:25" ht="15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</row>
    <row r="257" spans="1:25" ht="15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</row>
    <row r="258" spans="1:25" ht="15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</row>
    <row r="259" spans="1:25" ht="15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</row>
    <row r="260" spans="1:25" ht="15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</row>
    <row r="261" spans="1:25" ht="15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</row>
    <row r="262" spans="1:25" ht="15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</row>
    <row r="263" spans="1:25" ht="15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</row>
    <row r="264" spans="1:25" ht="15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</row>
    <row r="265" spans="1:25" ht="15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</row>
    <row r="266" spans="1:25" ht="15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</row>
    <row r="267" spans="1:25" ht="15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</row>
    <row r="268" spans="1:25" ht="15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</row>
    <row r="269" spans="1:25" ht="15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</row>
    <row r="270" spans="1:25" ht="15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</row>
    <row r="271" spans="1:25" ht="15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</row>
    <row r="272" spans="1:25" ht="15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</row>
    <row r="273" spans="1:25" ht="15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</row>
    <row r="274" spans="1:25" ht="15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</row>
    <row r="275" spans="1:25" ht="15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</row>
    <row r="276" spans="1:25" ht="15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</row>
    <row r="277" spans="1:25" ht="15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</row>
    <row r="278" spans="1:25" ht="15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</row>
    <row r="279" spans="1:25" ht="15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</row>
    <row r="280" spans="1:25" ht="15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</row>
    <row r="281" spans="1:25" ht="15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</row>
    <row r="282" spans="1:25" ht="15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</row>
    <row r="283" spans="1:25" ht="15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</row>
    <row r="284" spans="1:25" ht="15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</row>
    <row r="285" spans="1:25" ht="15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</row>
    <row r="286" spans="1:25" ht="15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</row>
    <row r="287" spans="1:25" ht="15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</row>
    <row r="288" spans="1:25" ht="15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</row>
    <row r="289" spans="1:25" ht="15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</row>
    <row r="290" spans="1:25" ht="15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</row>
    <row r="291" spans="1:25" ht="15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</row>
    <row r="292" spans="1:25" ht="15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</row>
    <row r="293" spans="1:25" ht="15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</row>
    <row r="294" spans="1:25" ht="15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</row>
    <row r="295" spans="1:25" ht="15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</row>
    <row r="296" spans="1:25" ht="15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</row>
    <row r="297" spans="1:25" ht="15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</row>
    <row r="298" spans="1:25" ht="15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</row>
    <row r="299" spans="1:25" ht="15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</row>
    <row r="300" spans="1:25" ht="15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</row>
    <row r="301" spans="1:25" ht="15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</row>
    <row r="302" spans="1:25" ht="15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</row>
    <row r="303" spans="1:25" ht="15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</row>
    <row r="304" spans="1:25" ht="15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</row>
    <row r="305" spans="1:25" ht="15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</row>
    <row r="306" spans="1:25" ht="15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</row>
    <row r="307" spans="1:25" ht="15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</row>
    <row r="308" spans="1:25" ht="15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</row>
    <row r="309" spans="1:25" ht="15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</row>
    <row r="310" spans="1:25" ht="15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</row>
    <row r="311" spans="1:25" ht="15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</row>
    <row r="312" spans="1:25" ht="15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</row>
    <row r="313" spans="1:25" ht="15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</row>
    <row r="314" spans="1:25" ht="15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</row>
    <row r="315" spans="1:25" ht="15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</row>
    <row r="316" spans="1:25" ht="15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</row>
    <row r="317" spans="1:25" ht="15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</row>
    <row r="318" spans="1:25" ht="15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</row>
    <row r="319" spans="1:25" ht="15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</row>
    <row r="320" spans="1:25" ht="15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</row>
    <row r="321" spans="1:25" ht="15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</row>
    <row r="322" spans="1:25" ht="15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</row>
    <row r="323" spans="1:25" ht="15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</row>
    <row r="324" spans="1:25" ht="15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</row>
    <row r="325" spans="1:25" ht="15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</row>
    <row r="326" spans="1:25" ht="15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</row>
    <row r="327" spans="1:25" ht="15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</row>
    <row r="328" spans="1:25" ht="15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</row>
    <row r="329" spans="1:25" ht="15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</row>
    <row r="330" spans="1:25" ht="15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</row>
    <row r="331" spans="1:25" ht="15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</row>
    <row r="332" spans="1:25" ht="15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</row>
    <row r="333" spans="1:25" ht="15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</row>
    <row r="334" spans="1:25" ht="15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</row>
    <row r="335" spans="1:25" ht="15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</row>
    <row r="336" spans="1:25" ht="15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</row>
    <row r="337" spans="1:25" ht="15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</row>
    <row r="338" spans="1:25" ht="15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</row>
    <row r="339" spans="1:25" ht="15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</row>
    <row r="340" spans="1:25" ht="15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</row>
    <row r="341" spans="1:25" ht="15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</row>
    <row r="342" spans="1:25" ht="15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</row>
    <row r="343" spans="1:25" ht="15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</row>
    <row r="344" spans="1:25" ht="15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</row>
    <row r="345" spans="1:25" ht="15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</row>
    <row r="346" spans="1:25" ht="15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</row>
    <row r="347" spans="1:25" ht="15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</row>
    <row r="348" spans="1:25" ht="15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</row>
    <row r="349" spans="1:25" ht="15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</row>
    <row r="350" spans="1:25" ht="15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</row>
    <row r="351" spans="1:25" ht="15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</row>
    <row r="352" spans="1:25" ht="15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</row>
    <row r="353" spans="1:25" ht="15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</row>
    <row r="354" spans="1:25" ht="15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</row>
    <row r="355" spans="1:25" ht="15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</row>
    <row r="356" spans="1:25" ht="15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</row>
    <row r="357" spans="1:25" ht="15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</row>
    <row r="358" spans="1:25" ht="15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</row>
    <row r="359" spans="1:25" ht="15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</row>
    <row r="360" spans="1:25" ht="15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</row>
    <row r="361" spans="1:25" ht="15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</row>
    <row r="362" spans="1:25" ht="15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</row>
    <row r="363" spans="1:25" ht="15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</row>
    <row r="364" spans="1:25" ht="15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</row>
    <row r="365" spans="1:25" ht="15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</row>
    <row r="366" spans="1:25" ht="15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</row>
    <row r="367" spans="1:25" ht="15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</row>
    <row r="368" spans="1:25" ht="15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</row>
    <row r="369" spans="1:25" ht="15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</row>
    <row r="370" spans="1:25" ht="15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</row>
    <row r="371" spans="1:25" ht="15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</row>
    <row r="372" spans="1:25" ht="15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</row>
    <row r="373" spans="1:25" ht="15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  <c r="Y373" s="97"/>
    </row>
    <row r="374" spans="1:25" ht="15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</row>
    <row r="375" spans="1:25" ht="15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</row>
    <row r="376" spans="1:25" ht="15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</row>
    <row r="377" spans="1:25" ht="15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</row>
    <row r="378" spans="1:25" ht="15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</row>
    <row r="379" spans="1:25" ht="15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</row>
    <row r="380" spans="1:25" ht="15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</row>
    <row r="381" spans="1:25" ht="15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  <c r="Y381" s="97"/>
    </row>
    <row r="382" spans="1:25" ht="15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  <c r="Y382" s="97"/>
    </row>
    <row r="383" spans="1:25" ht="15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</row>
    <row r="384" spans="1:25" ht="15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</row>
    <row r="385" spans="1:25" ht="15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  <c r="Y385" s="97"/>
    </row>
    <row r="386" spans="1:25" ht="15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  <c r="Y386" s="97"/>
    </row>
    <row r="387" spans="1:25" ht="15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</row>
    <row r="388" spans="1:25" ht="15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  <c r="Y388" s="97"/>
    </row>
    <row r="389" spans="1:25" ht="15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  <c r="Y389" s="97"/>
    </row>
    <row r="390" spans="1:25" ht="15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</row>
    <row r="391" spans="1:25" ht="15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</row>
    <row r="392" spans="1:25" ht="15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  <c r="Y392" s="97"/>
    </row>
    <row r="393" spans="1:25" ht="15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</row>
    <row r="394" spans="1:25" ht="15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</row>
    <row r="395" spans="1:25" ht="15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</row>
    <row r="396" spans="1:25" ht="15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</row>
    <row r="397" spans="1:25" ht="15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</row>
    <row r="398" spans="1:25" ht="15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</row>
    <row r="399" spans="1:25" ht="15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</row>
    <row r="400" spans="1:25" ht="15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</row>
    <row r="401" spans="1:25" ht="15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</row>
    <row r="402" spans="1:25" ht="15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</row>
    <row r="403" spans="1:25" ht="15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</row>
    <row r="404" spans="1:25" ht="15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  <c r="Y404" s="97"/>
    </row>
    <row r="405" spans="1:25" ht="15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</row>
    <row r="406" spans="1:25" ht="15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  <c r="Y406" s="97"/>
    </row>
    <row r="407" spans="1:25" ht="15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  <c r="Y407" s="97"/>
    </row>
    <row r="408" spans="1:25" ht="15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  <c r="Y408" s="97"/>
    </row>
    <row r="409" spans="1:25" ht="15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</row>
    <row r="410" spans="1:25" ht="15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</row>
    <row r="411" spans="1:25" ht="15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</row>
    <row r="412" spans="1:25" ht="15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</row>
    <row r="413" spans="1:25" ht="15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</row>
    <row r="414" spans="1:25" ht="15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</row>
    <row r="415" spans="1:25" ht="15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</row>
    <row r="416" spans="1:25" ht="15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</row>
    <row r="417" spans="1:25" ht="15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</row>
    <row r="418" spans="1:25" ht="15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  <c r="Y418" s="97"/>
    </row>
    <row r="419" spans="1:25" ht="15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</row>
    <row r="420" spans="1:25" ht="15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</row>
    <row r="421" spans="1:25" ht="15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</row>
    <row r="422" spans="1:25" ht="15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</row>
    <row r="423" spans="1:25" ht="15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</row>
    <row r="424" spans="1:25" ht="15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</row>
    <row r="425" spans="1:25" ht="15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</row>
    <row r="426" spans="1:25" ht="15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</row>
    <row r="427" spans="1:25" ht="15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  <c r="Y427" s="97"/>
    </row>
    <row r="428" spans="1:25" ht="15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</row>
    <row r="429" spans="1:25" ht="15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</row>
    <row r="430" spans="1:25" ht="15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</row>
    <row r="431" spans="1:25" ht="15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</row>
    <row r="432" spans="1:25" ht="15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  <c r="Y432" s="97"/>
    </row>
    <row r="433" spans="1:25" ht="15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</row>
    <row r="434" spans="1:25" ht="15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  <c r="Y434" s="97"/>
    </row>
    <row r="435" spans="1:25" ht="15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  <c r="Y435" s="97"/>
    </row>
    <row r="436" spans="1:25" ht="15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</row>
    <row r="437" spans="1:25" ht="15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</row>
    <row r="438" spans="1:25" ht="15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  <c r="Y438" s="97"/>
    </row>
    <row r="439" spans="1:25" ht="15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</row>
    <row r="440" spans="1:25" ht="15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</row>
    <row r="441" spans="1:25" ht="15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</row>
    <row r="442" spans="1:25" ht="15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  <c r="Y442" s="97"/>
    </row>
    <row r="443" spans="1:25" ht="15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</row>
    <row r="444" spans="1:25" ht="15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</row>
    <row r="445" spans="1:25" ht="15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</row>
    <row r="446" spans="1:25" ht="15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  <c r="Y446" s="97"/>
    </row>
    <row r="447" spans="1:25" ht="15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</row>
    <row r="448" spans="1:25" ht="15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</row>
    <row r="449" spans="1:25" ht="15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</row>
    <row r="450" spans="1:25" ht="15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</row>
    <row r="451" spans="1:25" ht="15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  <c r="Y451" s="97"/>
    </row>
    <row r="452" spans="1:25" ht="15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  <c r="Y452" s="97"/>
    </row>
    <row r="453" spans="1:25" ht="15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  <c r="Y453" s="97"/>
    </row>
    <row r="454" spans="1:25" ht="15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</row>
    <row r="455" spans="1:25" ht="15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</row>
    <row r="456" spans="1:25" ht="15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</row>
    <row r="457" spans="1:25" ht="15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</row>
    <row r="458" spans="1:25" ht="15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</row>
    <row r="459" spans="1:25" ht="15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</row>
    <row r="460" spans="1:25" ht="15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  <c r="Y460" s="97"/>
    </row>
    <row r="461" spans="1:25" ht="15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</row>
    <row r="462" spans="1:25" ht="15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</row>
    <row r="463" spans="1:25" ht="15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  <c r="Y463" s="97"/>
    </row>
    <row r="464" spans="1:25" ht="15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</row>
    <row r="465" spans="1:25" ht="15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</row>
    <row r="466" spans="1:25" ht="15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  <c r="Y466" s="97"/>
    </row>
    <row r="467" spans="1:25" ht="15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</row>
    <row r="468" spans="1:25" ht="15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  <c r="Y468" s="97"/>
    </row>
    <row r="469" spans="1:25" ht="15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</row>
    <row r="470" spans="1:25" ht="15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</row>
    <row r="471" spans="1:25" ht="15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  <c r="Y471" s="97"/>
    </row>
    <row r="472" spans="1:25" ht="15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</row>
    <row r="473" spans="1:25" ht="15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</row>
    <row r="474" spans="1:25" ht="15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</row>
    <row r="475" spans="1:25" ht="15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  <c r="Y475" s="97"/>
    </row>
    <row r="476" spans="1:25" ht="15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  <c r="Y476" s="97"/>
    </row>
    <row r="477" spans="1:25" ht="15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</row>
    <row r="478" spans="1:25" ht="15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  <c r="Y478" s="97"/>
    </row>
    <row r="479" spans="1:25" ht="15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</row>
    <row r="480" spans="1:25" ht="15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</row>
    <row r="481" spans="1:25" ht="15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</row>
    <row r="482" spans="1:25" ht="15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</row>
    <row r="483" spans="1:25" ht="15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  <c r="Y483" s="97"/>
    </row>
    <row r="484" spans="1:25" ht="15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  <c r="Y484" s="97"/>
    </row>
    <row r="485" spans="1:25" ht="15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</row>
    <row r="486" spans="1:25" ht="15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  <c r="Y486" s="97"/>
    </row>
    <row r="487" spans="1:25" ht="15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  <c r="Y487" s="97"/>
    </row>
    <row r="488" spans="1:25" ht="15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</row>
    <row r="489" spans="1:25" ht="15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</row>
    <row r="490" spans="1:25" ht="15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</row>
    <row r="491" spans="1:25" ht="15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  <c r="Y491" s="97"/>
    </row>
    <row r="492" spans="1:25" ht="15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</row>
    <row r="493" spans="1:25" ht="15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</row>
    <row r="494" spans="1:25" ht="15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  <c r="Y494" s="97"/>
    </row>
    <row r="495" spans="1:25" ht="15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  <c r="Y495" s="97"/>
    </row>
    <row r="496" spans="1:25" ht="15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</row>
    <row r="497" spans="1:25" ht="15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</row>
    <row r="498" spans="1:25" ht="15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  <c r="Y498" s="97"/>
    </row>
    <row r="499" spans="1:25" ht="15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</row>
    <row r="500" spans="1:25" ht="15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  <c r="Y500" s="97"/>
    </row>
    <row r="501" spans="1:25" ht="15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</row>
    <row r="502" spans="1:25" ht="15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</row>
    <row r="503" spans="1:25" ht="15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</row>
    <row r="504" spans="1:25" ht="15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</row>
    <row r="505" spans="1:25" ht="15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</row>
    <row r="506" spans="1:25" ht="15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  <c r="Y506" s="97"/>
    </row>
    <row r="507" spans="1:25" ht="15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</row>
    <row r="508" spans="1:25" ht="15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</row>
    <row r="509" spans="1:25" ht="15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</row>
    <row r="510" spans="1:25" ht="15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</row>
    <row r="511" spans="1:25" ht="15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</row>
    <row r="512" spans="1:25" ht="15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</row>
    <row r="513" spans="1:25" ht="15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  <c r="Y513" s="97"/>
    </row>
    <row r="514" spans="1:25" ht="15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</row>
    <row r="515" spans="1:25" ht="15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</row>
    <row r="516" spans="1:25" ht="15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  <c r="Y516" s="97"/>
    </row>
    <row r="517" spans="1:25" ht="15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</row>
    <row r="518" spans="1:25" ht="15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</row>
    <row r="519" spans="1:25" ht="15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</row>
    <row r="520" spans="1:25" ht="15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  <c r="Y520" s="97"/>
    </row>
    <row r="521" spans="1:25" ht="15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</row>
    <row r="522" spans="1:25" ht="15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</row>
    <row r="523" spans="1:25" ht="15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</row>
    <row r="524" spans="1:25" ht="15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  <c r="Y524" s="97"/>
    </row>
    <row r="525" spans="1:25" ht="15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  <c r="Y525" s="97"/>
    </row>
    <row r="526" spans="1:25" ht="15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</row>
    <row r="527" spans="1:25" ht="15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</row>
    <row r="528" spans="1:25" ht="15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  <c r="Y528" s="97"/>
    </row>
    <row r="529" spans="1:25" ht="15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</row>
    <row r="530" spans="1:25" ht="15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</row>
    <row r="531" spans="1:25" ht="15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</row>
    <row r="532" spans="1:25" ht="15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  <c r="Y532" s="97"/>
    </row>
    <row r="533" spans="1:25" ht="15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</row>
    <row r="534" spans="1:25" ht="15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</row>
    <row r="535" spans="1:25" ht="15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</row>
    <row r="536" spans="1:25" ht="15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  <c r="Y536" s="97"/>
    </row>
    <row r="537" spans="1:25" ht="15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</row>
    <row r="538" spans="1:25" ht="15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</row>
    <row r="539" spans="1:25" ht="15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</row>
    <row r="540" spans="1:25" ht="15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</row>
    <row r="541" spans="1:25" ht="15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  <c r="Y541" s="97"/>
    </row>
    <row r="542" spans="1:25" ht="15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</row>
    <row r="543" spans="1:25" ht="15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</row>
    <row r="544" spans="1:25" ht="15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  <c r="Y544" s="97"/>
    </row>
    <row r="545" spans="1:25" ht="15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</row>
    <row r="546" spans="1:25" ht="15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</row>
    <row r="547" spans="1:25" ht="15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</row>
    <row r="548" spans="1:25" ht="15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</row>
    <row r="549" spans="1:25" ht="15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  <c r="Y549" s="97"/>
    </row>
    <row r="550" spans="1:25" ht="15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</row>
    <row r="551" spans="1:25" ht="15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</row>
    <row r="552" spans="1:25" ht="15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  <c r="Y552" s="97"/>
    </row>
    <row r="553" spans="1:25" ht="15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</row>
    <row r="554" spans="1:25" ht="15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  <c r="Y554" s="97"/>
    </row>
    <row r="555" spans="1:25" ht="15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</row>
    <row r="556" spans="1:25" ht="15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</row>
    <row r="557" spans="1:25" ht="15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</row>
    <row r="558" spans="1:25" ht="15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</row>
    <row r="559" spans="1:25" ht="15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  <c r="Y559" s="97"/>
    </row>
    <row r="560" spans="1:25" ht="15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</row>
    <row r="561" spans="1:25" ht="15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  <c r="Y561" s="97"/>
    </row>
    <row r="562" spans="1:25" ht="15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</row>
    <row r="563" spans="1:25" ht="15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</row>
    <row r="564" spans="1:25" ht="15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</row>
    <row r="565" spans="1:25" ht="15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  <c r="Y565" s="97"/>
    </row>
    <row r="566" spans="1:25" ht="15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</row>
    <row r="567" spans="1:25" ht="15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</row>
    <row r="568" spans="1:25" ht="15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</row>
    <row r="569" spans="1:25" ht="15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  <c r="Y569" s="97"/>
    </row>
    <row r="570" spans="1:25" ht="15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</row>
    <row r="571" spans="1:25" ht="15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  <c r="Y571" s="97"/>
    </row>
    <row r="572" spans="1:25" ht="15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</row>
    <row r="573" spans="1:25" ht="15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  <c r="Y573" s="97"/>
    </row>
    <row r="574" spans="1:25" ht="15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</row>
    <row r="575" spans="1:25" ht="15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</row>
    <row r="576" spans="1:25" ht="15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  <c r="Y576" s="97"/>
    </row>
    <row r="577" spans="1:25" ht="15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</row>
    <row r="578" spans="1:25" ht="15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</row>
    <row r="579" spans="1:25" ht="15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  <c r="Y579" s="97"/>
    </row>
    <row r="580" spans="1:25" ht="15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</row>
    <row r="581" spans="1:25" ht="15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</row>
    <row r="582" spans="1:25" ht="15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</row>
    <row r="583" spans="1:25" ht="15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</row>
    <row r="584" spans="1:25" ht="15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</row>
    <row r="585" spans="1:25" ht="15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</row>
    <row r="586" spans="1:25" ht="15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</row>
    <row r="587" spans="1:25" ht="15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</row>
    <row r="588" spans="1:25" ht="15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</row>
    <row r="589" spans="1:25" ht="15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</row>
    <row r="590" spans="1:25" ht="15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</row>
    <row r="591" spans="1:25" ht="15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</row>
    <row r="592" spans="1:25" ht="15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</row>
    <row r="593" spans="1:25" ht="15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</row>
    <row r="594" spans="1:25" ht="15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</row>
    <row r="595" spans="1:25" ht="15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</row>
    <row r="596" spans="1:25" ht="15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</row>
    <row r="597" spans="1:25" ht="15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</row>
    <row r="598" spans="1:25" ht="15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</row>
    <row r="599" spans="1:25" ht="15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</row>
    <row r="600" spans="1:25" ht="15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</row>
    <row r="601" spans="1:25" ht="15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</row>
    <row r="602" spans="1:25" ht="15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</row>
    <row r="603" spans="1:25" ht="15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</row>
    <row r="604" spans="1:25" ht="15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</row>
    <row r="605" spans="1:25" ht="15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</row>
    <row r="606" spans="1:25" ht="15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</row>
    <row r="607" spans="1:25" ht="15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</row>
    <row r="608" spans="1:25" ht="15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</row>
    <row r="609" spans="1:25" ht="15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</row>
    <row r="610" spans="1:25" ht="15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</row>
    <row r="611" spans="1:25" ht="15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</row>
    <row r="612" spans="1:25" ht="15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</row>
    <row r="613" spans="1:25" ht="15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</row>
    <row r="614" spans="1:25" ht="15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</row>
    <row r="615" spans="1:25" ht="15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</row>
    <row r="616" spans="1:25" ht="15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</row>
    <row r="617" spans="1:25" ht="15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</row>
    <row r="618" spans="1:25" ht="15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</row>
    <row r="619" spans="1:25" ht="15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</row>
    <row r="620" spans="1:25" ht="15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</row>
    <row r="621" spans="1:25" ht="15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  <c r="Y621" s="97"/>
    </row>
    <row r="622" spans="1:25" ht="15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</row>
    <row r="623" spans="1:25" ht="15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</row>
    <row r="624" spans="1:25" ht="15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</row>
    <row r="625" spans="1:25" ht="15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</row>
    <row r="626" spans="1:25" ht="15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</row>
    <row r="627" spans="1:25" ht="15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</row>
    <row r="628" spans="1:25" ht="15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</row>
    <row r="629" spans="1:25" ht="15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</row>
    <row r="630" spans="1:25" ht="15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</row>
    <row r="631" spans="1:25" ht="15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</row>
    <row r="632" spans="1:25" ht="15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  <c r="Y632" s="97"/>
    </row>
    <row r="633" spans="1:25" ht="15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</row>
    <row r="634" spans="1:25" ht="15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</row>
    <row r="635" spans="1:25" ht="15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</row>
    <row r="636" spans="1:25" ht="15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</row>
    <row r="637" spans="1:25" ht="15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</row>
    <row r="638" spans="1:25" ht="15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</row>
    <row r="639" spans="1:25" ht="15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</row>
    <row r="640" spans="1:25" ht="15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</row>
    <row r="641" spans="1:25" ht="15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</row>
    <row r="642" spans="1:25" ht="15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  <c r="Y642" s="97"/>
    </row>
    <row r="643" spans="1:25" ht="15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</row>
    <row r="644" spans="1:25" ht="15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</row>
    <row r="645" spans="1:25" ht="15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</row>
    <row r="646" spans="1:25" ht="15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</row>
    <row r="647" spans="1:25" ht="15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</row>
    <row r="648" spans="1:25" ht="15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</row>
    <row r="649" spans="1:25" ht="15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</row>
    <row r="650" spans="1:25" ht="15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</row>
    <row r="651" spans="1:25" ht="15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</row>
    <row r="652" spans="1:25" ht="15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</row>
    <row r="653" spans="1:25" ht="15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</row>
    <row r="654" spans="1:25" ht="15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</row>
    <row r="655" spans="1:25" ht="15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</row>
    <row r="656" spans="1:25" ht="15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</row>
    <row r="657" spans="1:25" ht="15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  <c r="Y657" s="97"/>
    </row>
    <row r="658" spans="1:25" ht="15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</row>
    <row r="659" spans="1:25" ht="15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</row>
    <row r="660" spans="1:25" ht="15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</row>
    <row r="661" spans="1:25" ht="15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</row>
    <row r="662" spans="1:25" ht="15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</row>
    <row r="663" spans="1:25" ht="15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</row>
    <row r="664" spans="1:25" ht="15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</row>
    <row r="665" spans="1:25" ht="15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</row>
    <row r="666" spans="1:25" ht="15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</row>
    <row r="667" spans="1:25" ht="15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</row>
    <row r="668" spans="1:25" ht="15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</row>
    <row r="669" spans="1:25" ht="15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</row>
    <row r="670" spans="1:25" ht="15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</row>
    <row r="671" spans="1:25" ht="15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  <c r="Y671" s="97"/>
    </row>
    <row r="672" spans="1:25" ht="15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</row>
    <row r="673" spans="1:25" ht="15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</row>
    <row r="674" spans="1:25" ht="15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</row>
    <row r="675" spans="1:25" ht="15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</row>
    <row r="676" spans="1:25" ht="15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</row>
    <row r="677" spans="1:25" ht="15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</row>
    <row r="678" spans="1:25" ht="15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</row>
    <row r="679" spans="1:25" ht="15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</row>
    <row r="680" spans="1:25" ht="15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</row>
    <row r="681" spans="1:25" ht="15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</row>
    <row r="682" spans="1:25" ht="15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</row>
    <row r="683" spans="1:25" ht="15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</row>
    <row r="684" spans="1:25" ht="15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</row>
    <row r="685" spans="1:25" ht="15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</row>
    <row r="686" spans="1:25" ht="15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</row>
    <row r="687" spans="1:25" ht="15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</row>
    <row r="688" spans="1:25" ht="15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</row>
    <row r="689" spans="1:25" ht="15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</row>
    <row r="690" spans="1:25" ht="15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</row>
    <row r="691" spans="1:25" ht="15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</row>
    <row r="692" spans="1:25" ht="15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</row>
    <row r="693" spans="1:25" ht="15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</row>
    <row r="694" spans="1:25" ht="15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</row>
    <row r="695" spans="1:25" ht="15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</row>
    <row r="696" spans="1:25" ht="15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</row>
    <row r="697" spans="1:25" ht="15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</row>
    <row r="698" spans="1:25" ht="15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</row>
    <row r="699" spans="1:25" ht="15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</row>
    <row r="700" spans="1:25" ht="15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</row>
    <row r="701" spans="1:25" ht="15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</row>
    <row r="702" spans="1:25" ht="15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</row>
    <row r="703" spans="1:25" ht="15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</row>
    <row r="704" spans="1:25" ht="15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</row>
    <row r="705" spans="1:25" ht="15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</row>
    <row r="706" spans="1:25" ht="15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</row>
    <row r="707" spans="1:25" ht="15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</row>
    <row r="708" spans="1:25" ht="15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</row>
    <row r="709" spans="1:25" ht="15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</row>
    <row r="710" spans="1:25" ht="15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</row>
    <row r="711" spans="1:25" ht="15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</row>
    <row r="712" spans="1:25" ht="15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</row>
    <row r="713" spans="1:25" ht="15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</row>
    <row r="714" spans="1:25" ht="15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</row>
    <row r="715" spans="1:25" ht="15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</row>
    <row r="716" spans="1:25" ht="15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</row>
    <row r="717" spans="1:25" ht="15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</row>
    <row r="718" spans="1:25" ht="15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</row>
    <row r="719" spans="1:25" ht="15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</row>
    <row r="720" spans="1:25" ht="15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</row>
    <row r="721" spans="1:25" ht="15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</row>
    <row r="722" spans="1:25" ht="15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</row>
    <row r="723" spans="1:25" ht="15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</row>
    <row r="724" spans="1:25" ht="15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</row>
    <row r="725" spans="1:25" ht="15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</row>
    <row r="726" spans="1:25" ht="15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</row>
    <row r="727" spans="1:25" ht="15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</row>
    <row r="728" spans="1:25" ht="15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</row>
    <row r="729" spans="1:25" ht="15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</row>
    <row r="730" spans="1:25" ht="15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</row>
    <row r="731" spans="1:25" ht="15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</row>
    <row r="732" spans="1:25" ht="15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</row>
    <row r="733" spans="1:25" ht="15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</row>
    <row r="734" spans="1:25" ht="15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</row>
    <row r="735" spans="1:25" ht="15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</row>
    <row r="736" spans="1:25" ht="15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</row>
    <row r="737" spans="1:25" ht="15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</row>
    <row r="738" spans="1:25" ht="15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</row>
    <row r="739" spans="1:25" ht="15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</row>
    <row r="740" spans="1:25" ht="15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</row>
    <row r="741" spans="1:25" ht="15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</row>
    <row r="742" spans="1:25" ht="15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</row>
    <row r="743" spans="1:25" ht="15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</row>
    <row r="744" spans="1:25" ht="15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</row>
    <row r="745" spans="1:25" ht="15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</row>
    <row r="746" spans="1:25" ht="15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</row>
    <row r="747" spans="1:25" ht="15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</row>
    <row r="748" spans="1:25" ht="15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</row>
    <row r="749" spans="1:25" ht="15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</row>
    <row r="750" spans="1:25" ht="15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</row>
    <row r="751" spans="1:25" ht="15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</row>
    <row r="752" spans="1:25" ht="15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</row>
    <row r="753" spans="1:25" ht="15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</row>
    <row r="754" spans="1:25" ht="15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</row>
    <row r="755" spans="1:25" ht="15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</row>
    <row r="756" spans="1:25" ht="15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</row>
    <row r="757" spans="1:25" ht="15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</row>
    <row r="758" spans="1:25" ht="15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</row>
    <row r="759" spans="1:25" ht="15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</row>
    <row r="760" spans="1:25" ht="15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</row>
    <row r="761" spans="1:25" ht="15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</row>
    <row r="762" spans="1:25" ht="15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</row>
    <row r="763" spans="1:25" ht="15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</row>
    <row r="764" spans="1:25" ht="15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</row>
    <row r="765" spans="1:25" ht="15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</row>
    <row r="766" spans="1:25" ht="15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</row>
    <row r="767" spans="1:25" ht="15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</row>
    <row r="768" spans="1:25" ht="15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</row>
    <row r="769" spans="1:25" ht="15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</row>
    <row r="770" spans="1:25" ht="15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</row>
    <row r="771" spans="1:25" ht="15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</row>
    <row r="772" spans="1:25" ht="15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</row>
    <row r="773" spans="1:25" ht="15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</row>
    <row r="774" spans="1:25" ht="15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</row>
    <row r="775" spans="1:25" ht="15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</row>
    <row r="776" spans="1:25" ht="15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</row>
    <row r="777" spans="1:25" ht="15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</row>
    <row r="778" spans="1:25" ht="15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</row>
    <row r="779" spans="1:25" ht="15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</row>
    <row r="780" spans="1:25" ht="15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</row>
    <row r="781" spans="1:25" ht="15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</row>
    <row r="782" spans="1:25" ht="15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</row>
    <row r="783" spans="1:25" ht="15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</row>
    <row r="784" spans="1:25" ht="15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</row>
    <row r="785" spans="1:25" ht="15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</row>
    <row r="786" spans="1:25" ht="15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</row>
    <row r="787" spans="1:25" ht="15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</row>
    <row r="788" spans="1:25" ht="15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</row>
    <row r="789" spans="1:25" ht="15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</row>
    <row r="790" spans="1:25" ht="15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</row>
    <row r="791" spans="1:25" ht="15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</row>
    <row r="792" spans="1:25" ht="15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</row>
    <row r="793" spans="1:25" ht="15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</row>
    <row r="794" spans="1:25" ht="15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</row>
    <row r="795" spans="1:25" ht="15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</row>
    <row r="796" spans="1:25" ht="15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</row>
    <row r="797" spans="1:25" ht="15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</row>
    <row r="798" spans="1:25" ht="15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</row>
    <row r="799" spans="1:25" ht="15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</row>
    <row r="800" spans="1:25" ht="15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</row>
    <row r="801" spans="1:25" ht="15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</row>
    <row r="802" spans="1:25" ht="15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</row>
    <row r="803" spans="1:25" ht="15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</row>
    <row r="804" spans="1:25" ht="15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</row>
    <row r="805" spans="1:25" ht="15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</row>
    <row r="806" spans="1:25" ht="15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</row>
    <row r="807" spans="1:25" ht="15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</row>
    <row r="808" spans="1:25" ht="15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</row>
    <row r="809" spans="1:25" ht="15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</row>
    <row r="810" spans="1:25" ht="15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</row>
    <row r="811" spans="1:25" ht="15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</row>
    <row r="812" spans="1:25" ht="15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</row>
    <row r="813" spans="1:25" ht="15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</row>
    <row r="814" spans="1:25" ht="15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</row>
    <row r="815" spans="1:25" ht="15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</row>
    <row r="816" spans="1:25" ht="15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</row>
    <row r="817" spans="1:25" ht="15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</row>
    <row r="818" spans="1:25" ht="15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</row>
    <row r="819" spans="1:25" ht="15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</row>
    <row r="820" spans="1:25" ht="15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</row>
    <row r="821" spans="1:25" ht="15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</row>
    <row r="822" spans="1:25" ht="15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</row>
    <row r="823" spans="1:25" ht="15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</row>
    <row r="824" spans="1:25" ht="15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</row>
    <row r="825" spans="1:25" ht="15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</row>
    <row r="826" spans="1:25" ht="15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</row>
    <row r="827" spans="1:25" ht="15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</row>
    <row r="828" spans="1:25" ht="15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</row>
    <row r="829" spans="1:25" ht="15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</row>
    <row r="830" spans="1:25" ht="15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</row>
    <row r="831" spans="1:25" ht="15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</row>
    <row r="832" spans="1:25" ht="15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</row>
    <row r="833" spans="1:25" ht="15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</row>
    <row r="834" spans="1:25" ht="15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</row>
    <row r="835" spans="1:25" ht="15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</row>
    <row r="836" spans="1:25" ht="15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</row>
    <row r="837" spans="1:25" ht="15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</row>
    <row r="838" spans="1:25" ht="15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</row>
    <row r="839" spans="1:25" ht="15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</row>
    <row r="840" spans="1:25" ht="15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</row>
    <row r="841" spans="1:25" ht="15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</row>
    <row r="842" spans="1:25" ht="15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</row>
    <row r="843" spans="1:25" ht="15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</row>
    <row r="844" spans="1:25" ht="15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</row>
    <row r="845" spans="1:25" ht="15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</row>
    <row r="846" spans="1:25" ht="15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</row>
    <row r="847" spans="1:25" ht="15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</row>
    <row r="848" spans="1:25" ht="15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</row>
    <row r="849" spans="1:25" ht="15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</row>
    <row r="850" spans="1:25" ht="15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</row>
    <row r="851" spans="1:25" ht="15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</row>
    <row r="852" spans="1:25" ht="15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</row>
    <row r="853" spans="1:25" ht="15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</row>
    <row r="854" spans="1:25" ht="15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</row>
    <row r="855" spans="1:25" ht="15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</row>
    <row r="856" spans="1:25" ht="15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</row>
    <row r="857" spans="1:25" ht="15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</row>
    <row r="858" spans="1:25" ht="15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</row>
    <row r="859" spans="1:25" ht="15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</row>
    <row r="860" spans="1:25" ht="15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</row>
    <row r="861" spans="1:25" ht="15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</row>
    <row r="862" spans="1:25" ht="15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</row>
    <row r="863" spans="1:25" ht="15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</row>
    <row r="864" spans="1:25" ht="15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</row>
    <row r="865" spans="1:25" ht="15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</row>
    <row r="866" spans="1:25" ht="15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</row>
    <row r="867" spans="1:25" ht="15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</row>
    <row r="868" spans="1:25" ht="15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</row>
    <row r="869" spans="1:25" ht="15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</row>
    <row r="870" spans="1:25" ht="15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</row>
    <row r="871" spans="1:25" ht="15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</row>
    <row r="872" spans="1:25" ht="15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</row>
    <row r="873" spans="1:25" ht="15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</row>
    <row r="874" spans="1:25" ht="15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</row>
    <row r="875" spans="1:25" ht="15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</row>
    <row r="876" spans="1:25" ht="15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</row>
    <row r="877" spans="1:25" ht="15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</row>
    <row r="878" spans="1:25" ht="15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</row>
    <row r="879" spans="1:25" ht="15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</row>
    <row r="880" spans="1:25" ht="15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</row>
    <row r="881" spans="1:25" ht="15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</row>
    <row r="882" spans="1:25" ht="15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</row>
    <row r="883" spans="1:25" ht="15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</row>
    <row r="884" spans="1:25" ht="15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</row>
    <row r="885" spans="1:25" ht="15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</row>
    <row r="886" spans="1:25" ht="15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</row>
    <row r="887" spans="1:25" ht="15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</row>
    <row r="888" spans="1:25" ht="15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</row>
    <row r="889" spans="1:25" ht="15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</row>
    <row r="890" spans="1:25" ht="15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</row>
    <row r="891" spans="1:25" ht="15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</row>
    <row r="892" spans="1:25" ht="15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</row>
    <row r="893" spans="1:25" ht="15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</row>
    <row r="894" spans="1:25" ht="15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</row>
    <row r="895" spans="1:25" ht="15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</row>
    <row r="896" spans="1:25" ht="15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</row>
    <row r="897" spans="1:25" ht="15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</row>
    <row r="898" spans="1:25" ht="15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</row>
    <row r="899" spans="1:25" ht="15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</row>
    <row r="900" spans="1:25" ht="15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</row>
    <row r="901" spans="1:25" ht="15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</row>
    <row r="902" spans="1:25" ht="15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</row>
    <row r="903" spans="1:25" ht="15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</row>
    <row r="904" spans="1:25" ht="15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</row>
    <row r="905" spans="1:25" ht="15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</row>
    <row r="906" spans="1:25" ht="15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</row>
    <row r="907" spans="1:25" ht="15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</row>
    <row r="908" spans="1:25" ht="15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</row>
    <row r="909" spans="1:25" ht="15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</row>
    <row r="910" spans="1:25" ht="15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</row>
    <row r="911" spans="1:25" ht="15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</row>
    <row r="912" spans="1:25" ht="15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</row>
    <row r="913" spans="1:25" ht="15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</row>
    <row r="914" spans="1:25" ht="15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</row>
    <row r="915" spans="1:25" ht="15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</row>
    <row r="916" spans="1:25" ht="15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</row>
    <row r="917" spans="1:25" ht="15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</row>
    <row r="918" spans="1:25" ht="15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</row>
    <row r="919" spans="1:25" ht="15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</row>
    <row r="920" spans="1:25" ht="15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</row>
    <row r="921" spans="1:25" ht="15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</row>
    <row r="922" spans="1:25" ht="15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</row>
    <row r="923" spans="1:25" ht="15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</row>
    <row r="924" spans="1:25" ht="15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</row>
    <row r="925" spans="1:25" ht="15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</row>
    <row r="926" spans="1:25" ht="15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</row>
    <row r="927" spans="1:25" ht="15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</row>
    <row r="928" spans="1:25" ht="15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</row>
    <row r="929" spans="1:25" ht="15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</row>
    <row r="930" spans="1:25" ht="15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</row>
    <row r="931" spans="1:25" ht="15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</row>
    <row r="932" spans="1:25" ht="15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</row>
    <row r="933" spans="1:25" ht="15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</row>
    <row r="934" spans="1:25" ht="15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</row>
    <row r="935" spans="1:25" ht="15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</row>
    <row r="936" spans="1:25" ht="15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</row>
    <row r="937" spans="1:25" ht="15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</row>
    <row r="938" spans="1:25" ht="15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</row>
    <row r="939" spans="1:25" ht="15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</row>
    <row r="940" spans="1:25" ht="15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</row>
    <row r="941" spans="1:25" ht="15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</row>
    <row r="942" spans="1:25" ht="15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</row>
    <row r="943" spans="1:25" ht="15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</row>
    <row r="944" spans="1:25" ht="15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</row>
    <row r="945" spans="1:25" ht="15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</row>
    <row r="946" spans="1:25" ht="15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</row>
    <row r="947" spans="1:25" ht="15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</row>
    <row r="948" spans="1:25" ht="15.75" customHeight="1">
      <c r="A948" s="97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  <c r="Y948" s="97"/>
    </row>
    <row r="949" spans="1:25" ht="15.75" customHeight="1">
      <c r="A949" s="97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</row>
    <row r="950" spans="1:25" ht="15.75" customHeight="1">
      <c r="A950" s="97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  <c r="Y950" s="97"/>
    </row>
    <row r="951" spans="1:25" ht="15.75" customHeight="1">
      <c r="A951" s="97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  <c r="Y951" s="97"/>
    </row>
    <row r="952" spans="1:25" ht="15.75" customHeight="1">
      <c r="A952" s="97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</row>
    <row r="953" spans="1:25" ht="15.75" customHeight="1">
      <c r="A953" s="97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  <c r="Y953" s="97"/>
    </row>
    <row r="954" spans="1:25" ht="15.75" customHeight="1">
      <c r="A954" s="97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  <c r="Y954" s="97"/>
    </row>
    <row r="955" spans="1:25" ht="15.75" customHeight="1">
      <c r="A955" s="97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</row>
    <row r="956" spans="1:25" ht="15.75" customHeight="1">
      <c r="A956" s="97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</row>
    <row r="957" spans="1:25" ht="15.75" customHeight="1">
      <c r="A957" s="97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  <c r="Y957" s="97"/>
    </row>
    <row r="958" spans="1:25" ht="15.75" customHeight="1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</row>
    <row r="959" spans="1:25" ht="15.75" customHeight="1">
      <c r="A959" s="97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  <c r="Y959" s="97"/>
    </row>
    <row r="960" spans="1:25" ht="15.75" customHeight="1">
      <c r="A960" s="97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  <c r="Y960" s="97"/>
    </row>
    <row r="961" spans="1:25" ht="15.75" customHeight="1">
      <c r="A961" s="97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</row>
    <row r="962" spans="1:25" ht="15.75" customHeight="1">
      <c r="A962" s="97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</row>
    <row r="963" spans="1:25" ht="15.75" customHeight="1">
      <c r="A963" s="97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  <c r="Y963" s="97"/>
    </row>
    <row r="964" spans="1:25" ht="15.75" customHeight="1">
      <c r="A964" s="97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</row>
    <row r="965" spans="1:25" ht="15.75" customHeight="1">
      <c r="A965" s="97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</row>
    <row r="966" spans="1:25" ht="15.75" customHeight="1">
      <c r="A966" s="97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  <c r="Y966" s="97"/>
    </row>
    <row r="967" spans="1:25" ht="15.75" customHeight="1">
      <c r="A967" s="97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</row>
    <row r="968" spans="1:25" ht="15.75" customHeight="1">
      <c r="A968" s="97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  <c r="Y968" s="97"/>
    </row>
    <row r="969" spans="1:25" ht="15.75" customHeight="1">
      <c r="A969" s="97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  <c r="Y969" s="97"/>
    </row>
    <row r="970" spans="1:25" ht="15.75" customHeight="1">
      <c r="A970" s="97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  <c r="Y970" s="97"/>
    </row>
    <row r="971" spans="1:25" ht="15.75" customHeight="1">
      <c r="A971" s="97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</row>
    <row r="972" spans="1:25" ht="15.75" customHeight="1">
      <c r="A972" s="97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  <c r="Y972" s="97"/>
    </row>
    <row r="973" spans="1:25" ht="15.75" customHeight="1">
      <c r="A973" s="97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</row>
    <row r="974" spans="1:25" ht="15.75" customHeight="1">
      <c r="A974" s="97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</row>
    <row r="975" spans="1:25" ht="15.75" customHeight="1">
      <c r="A975" s="97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  <c r="Y975" s="97"/>
    </row>
    <row r="976" spans="1:25" ht="15.75" customHeight="1">
      <c r="A976" s="97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</row>
    <row r="977" spans="1:25" ht="15.75" customHeight="1">
      <c r="A977" s="97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  <c r="Y977" s="97"/>
    </row>
    <row r="978" spans="1:25" ht="15.75" customHeight="1">
      <c r="A978" s="97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</row>
    <row r="979" spans="1:25" ht="15.75" customHeight="1">
      <c r="A979" s="97"/>
      <c r="B979" s="97"/>
      <c r="C979" s="97"/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  <c r="Y979" s="97"/>
    </row>
    <row r="980" spans="1:25" ht="15.75" customHeight="1">
      <c r="A980" s="97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  <c r="Y980" s="97"/>
    </row>
    <row r="981" spans="1:25" ht="15.75" customHeight="1">
      <c r="A981" s="97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</row>
    <row r="982" spans="1:25" ht="15.75" customHeight="1">
      <c r="A982" s="97"/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</row>
    <row r="983" spans="1:25" ht="15.75" customHeight="1">
      <c r="A983" s="97"/>
      <c r="B983" s="97"/>
      <c r="C983" s="97"/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  <c r="Y983" s="97"/>
    </row>
    <row r="984" spans="1:25" ht="15.75" customHeight="1">
      <c r="A984" s="97"/>
      <c r="B984" s="97"/>
      <c r="C984" s="97"/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  <c r="Y984" s="97"/>
    </row>
    <row r="985" spans="1:25" ht="15.75" customHeight="1">
      <c r="A985" s="97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  <c r="Y985" s="97"/>
    </row>
    <row r="986" spans="1:25" ht="15.75" customHeight="1">
      <c r="A986" s="97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  <c r="Y986" s="97"/>
    </row>
    <row r="987" spans="1:25" ht="15.75" customHeight="1">
      <c r="A987" s="97"/>
      <c r="B987" s="97"/>
      <c r="C987" s="97"/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  <c r="Y987" s="97"/>
    </row>
    <row r="988" spans="1:25" ht="15.75" customHeight="1">
      <c r="A988" s="97"/>
      <c r="B988" s="97"/>
      <c r="C988" s="97"/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  <c r="Y988" s="97"/>
    </row>
    <row r="989" spans="1:25" ht="15.75" customHeight="1">
      <c r="A989" s="97"/>
      <c r="B989" s="97"/>
      <c r="C989" s="97"/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  <c r="Y989" s="97"/>
    </row>
    <row r="990" spans="1:25" ht="15.75" customHeight="1">
      <c r="A990" s="97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  <c r="Y990" s="97"/>
    </row>
    <row r="991" spans="1:25" ht="15.75" customHeight="1">
      <c r="A991" s="97"/>
      <c r="B991" s="97"/>
      <c r="C991" s="97"/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  <c r="Y991" s="97"/>
    </row>
    <row r="992" spans="1:25" ht="15.75" customHeight="1">
      <c r="A992" s="97"/>
      <c r="B992" s="97"/>
      <c r="C992" s="97"/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  <c r="Y992" s="97"/>
    </row>
    <row r="993" spans="1:25" ht="15.75" customHeight="1">
      <c r="A993" s="97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  <c r="Y993" s="97"/>
    </row>
    <row r="994" spans="1:25" ht="15.75" customHeight="1">
      <c r="A994" s="97"/>
      <c r="B994" s="97"/>
      <c r="C994" s="97"/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  <c r="Y994" s="97"/>
    </row>
    <row r="995" spans="1:25" ht="15.75" customHeight="1">
      <c r="A995" s="97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  <c r="Y995" s="97"/>
    </row>
  </sheetData>
  <mergeCells count="7">
    <mergeCell ref="B50:E50"/>
    <mergeCell ref="B51:E51"/>
    <mergeCell ref="B2:E6"/>
    <mergeCell ref="B12:E13"/>
    <mergeCell ref="B39:C39"/>
    <mergeCell ref="B42:E43"/>
    <mergeCell ref="B49:E49"/>
  </mergeCells>
  <printOptions horizontalCentered="1"/>
  <pageMargins left="0.70833333333333304" right="0.70833333333333304" top="0.118055555555556" bottom="0.74791666666666701" header="0.511811023622047" footer="0.511811023622047"/>
  <pageSetup paperSize="9" fitToHeight="0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pageSetUpPr fitToPage="1"/>
  </sheetPr>
  <dimension ref="A1:Y1168"/>
  <sheetViews>
    <sheetView showGridLines="0" zoomScaleNormal="100" workbookViewId="0">
      <pane ySplit="16" topLeftCell="A79" activePane="bottomLeft" state="frozen"/>
      <selection pane="bottomLeft" activeCell="B17" sqref="B17"/>
    </sheetView>
  </sheetViews>
  <sheetFormatPr defaultColWidth="12.59765625" defaultRowHeight="13.8"/>
  <cols>
    <col min="1" max="1" width="2.8984375" style="20" customWidth="1"/>
    <col min="2" max="2" width="10.59765625" style="20" customWidth="1"/>
    <col min="3" max="3" width="14.19921875" style="20" customWidth="1"/>
    <col min="4" max="4" width="11" style="20" customWidth="1"/>
    <col min="5" max="5" width="104.09765625" style="20" customWidth="1"/>
    <col min="6" max="6" width="8.5" style="20" customWidth="1"/>
    <col min="7" max="7" width="20.69921875" style="20" customWidth="1"/>
    <col min="8" max="8" width="13.5" style="20" customWidth="1"/>
    <col min="9" max="9" width="14.69921875" style="20" customWidth="1"/>
    <col min="10" max="10" width="12" style="20" customWidth="1"/>
    <col min="11" max="11" width="14.19921875" style="20" customWidth="1"/>
    <col min="12" max="12" width="22.8984375" style="20" customWidth="1"/>
    <col min="13" max="25" width="7.59765625" style="20" customWidth="1"/>
  </cols>
  <sheetData>
    <row r="1" spans="1:25" ht="18.75" customHeight="1">
      <c r="A1" s="229"/>
      <c r="B1" s="230"/>
      <c r="C1" s="231"/>
      <c r="D1" s="232"/>
      <c r="E1" s="232"/>
      <c r="F1" s="233"/>
      <c r="G1" s="234"/>
      <c r="H1" s="233"/>
      <c r="I1" s="235"/>
      <c r="J1" s="235"/>
      <c r="K1" s="236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</row>
    <row r="2" spans="1:25" ht="18.75" customHeight="1">
      <c r="A2" s="229"/>
      <c r="B2" s="468" t="s">
        <v>1236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0"/>
    </row>
    <row r="3" spans="1:25" ht="18.75" customHeight="1">
      <c r="A3" s="229"/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0"/>
    </row>
    <row r="4" spans="1:25" ht="18.75" customHeight="1">
      <c r="A4" s="229"/>
      <c r="B4" s="468"/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0"/>
    </row>
    <row r="5" spans="1:25" ht="18.75" customHeight="1">
      <c r="A5" s="229"/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0"/>
    </row>
    <row r="6" spans="1:25" ht="18.75" customHeight="1">
      <c r="A6" s="229"/>
      <c r="B6" s="468"/>
      <c r="C6" s="468"/>
      <c r="D6" s="468"/>
      <c r="E6" s="468"/>
      <c r="F6" s="468"/>
      <c r="G6" s="468"/>
      <c r="H6" s="468"/>
      <c r="I6" s="468"/>
      <c r="J6" s="468"/>
      <c r="K6" s="468"/>
      <c r="L6" s="468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4"/>
      <c r="Y6" s="180"/>
    </row>
    <row r="7" spans="1:25" ht="15" customHeight="1">
      <c r="A7" s="229"/>
      <c r="B7" s="230"/>
      <c r="C7" s="231"/>
      <c r="D7" s="100"/>
      <c r="E7" s="232"/>
      <c r="F7" s="233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0"/>
    </row>
    <row r="8" spans="1:25" ht="15" customHeight="1">
      <c r="A8" s="229"/>
      <c r="B8" s="237" t="str">
        <f>'DADOS GERAIS'!$B$8</f>
        <v>Secretaria de Atenção Especializada à Saúde</v>
      </c>
      <c r="C8" s="238"/>
      <c r="D8" s="102"/>
      <c r="E8" s="102"/>
      <c r="F8" s="239"/>
      <c r="G8" s="102" t="e">
        <f>#REF!</f>
        <v>#REF!</v>
      </c>
      <c r="H8" s="102"/>
      <c r="I8" s="102">
        <f>RESUMO!D8</f>
        <v>0</v>
      </c>
      <c r="J8" s="240"/>
      <c r="K8" s="240"/>
      <c r="L8" s="189" t="str">
        <f>'DADOS GERAIS'!$B$22</f>
        <v>Data:</v>
      </c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0"/>
    </row>
    <row r="9" spans="1:25" ht="15" customHeight="1">
      <c r="A9" s="229"/>
      <c r="B9" s="190" t="str">
        <f>'DADOS GERAIS'!$B$9</f>
        <v>Unidade Básica de Saúde Porte 1 - Área Construída: 389,78m²</v>
      </c>
      <c r="C9" s="241"/>
      <c r="D9" s="105"/>
      <c r="E9" s="105"/>
      <c r="F9" s="181"/>
      <c r="G9" s="242" t="e">
        <f>#REF!</f>
        <v>#REF!</v>
      </c>
      <c r="H9" s="242"/>
      <c r="I9" s="242">
        <f>RESUMO!D9</f>
        <v>0.24518700733222065</v>
      </c>
      <c r="J9" s="243"/>
      <c r="L9" s="193" t="str">
        <f>'DADOS GERAIS'!$C$22</f>
        <v>30/08/2024</v>
      </c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0"/>
    </row>
    <row r="10" spans="1:25" ht="15" customHeight="1">
      <c r="A10" s="229"/>
      <c r="B10" s="190"/>
      <c r="C10" s="241"/>
      <c r="D10" s="105"/>
      <c r="E10" s="105"/>
      <c r="F10" s="244"/>
      <c r="G10" s="105"/>
      <c r="H10" s="105"/>
      <c r="I10" s="180"/>
      <c r="J10" s="180"/>
      <c r="L10" s="245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0"/>
    </row>
    <row r="11" spans="1:25" ht="15" customHeight="1">
      <c r="A11" s="229"/>
      <c r="B11" s="196" t="str">
        <f>RESUMO!B11</f>
        <v>Bancos:</v>
      </c>
      <c r="C11" s="241"/>
      <c r="D11" s="105"/>
      <c r="E11" s="105"/>
      <c r="F11" s="244"/>
      <c r="G11" s="105" t="e">
        <f>#REF!</f>
        <v>#REF!</v>
      </c>
      <c r="H11" s="105"/>
      <c r="I11" s="246">
        <f>RESUMO!D11</f>
        <v>0</v>
      </c>
      <c r="J11" s="180"/>
      <c r="L11" s="195" t="str">
        <f>'DADOS GERAIS'!$B$23</f>
        <v>Revisão:</v>
      </c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0"/>
    </row>
    <row r="12" spans="1:25" ht="15" customHeight="1">
      <c r="A12" s="229"/>
      <c r="B12" s="247" t="str">
        <f>'DADOS GERAIS'!$B$12</f>
        <v>SINAPI (03/2024) - CPOS/CDHU (03/2024) - SBC (03/2024) - ORSE (03/2024) - IOPES (03/2024) - EMOP (03/2024)</v>
      </c>
      <c r="C12" s="241"/>
      <c r="D12" s="105"/>
      <c r="E12" s="105"/>
      <c r="F12" s="244"/>
      <c r="G12" s="242" t="e">
        <f>#REF!</f>
        <v>#REF!</v>
      </c>
      <c r="H12" s="242"/>
      <c r="I12" s="242">
        <f>RESUMO!D12</f>
        <v>0</v>
      </c>
      <c r="J12" s="248"/>
      <c r="L12" s="249" t="str">
        <f>'DADOS GERAIS'!$C$23</f>
        <v>03</v>
      </c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84"/>
      <c r="Y12" s="180"/>
    </row>
    <row r="13" spans="1:25" ht="15" customHeight="1">
      <c r="A13" s="229"/>
      <c r="B13" s="250"/>
      <c r="C13" s="251"/>
      <c r="D13" s="113"/>
      <c r="E13" s="113"/>
      <c r="F13" s="252"/>
      <c r="G13" s="113"/>
      <c r="H13" s="113"/>
      <c r="I13" s="113"/>
      <c r="J13" s="253"/>
      <c r="K13" s="253"/>
      <c r="L13" s="25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180"/>
    </row>
    <row r="14" spans="1:25" ht="15" customHeight="1">
      <c r="A14" s="229"/>
      <c r="B14" s="230"/>
      <c r="C14" s="255"/>
      <c r="D14" s="184"/>
      <c r="E14" s="256"/>
      <c r="F14" s="100"/>
      <c r="G14" s="184"/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0"/>
    </row>
    <row r="15" spans="1:25" ht="15" customHeight="1">
      <c r="A15" s="257"/>
      <c r="B15" s="258" t="s">
        <v>1237</v>
      </c>
      <c r="C15" s="259" t="s">
        <v>1238</v>
      </c>
      <c r="D15" s="258" t="s">
        <v>1239</v>
      </c>
      <c r="E15" s="258" t="s">
        <v>1240</v>
      </c>
      <c r="F15" s="260"/>
      <c r="G15" s="261" t="s">
        <v>1241</v>
      </c>
      <c r="H15" s="261" t="s">
        <v>1241</v>
      </c>
      <c r="I15" s="261" t="s">
        <v>1242</v>
      </c>
      <c r="J15" s="261"/>
      <c r="K15" s="261"/>
      <c r="L15" s="261" t="s">
        <v>1243</v>
      </c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</row>
    <row r="16" spans="1:25" ht="15.6">
      <c r="A16" s="229"/>
      <c r="B16" s="262"/>
      <c r="C16" s="263"/>
      <c r="D16" s="263"/>
      <c r="E16" s="263"/>
      <c r="F16" s="264"/>
      <c r="G16" s="265"/>
      <c r="H16" s="263"/>
      <c r="I16" s="266"/>
      <c r="J16" s="266"/>
      <c r="K16" s="236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4"/>
    </row>
    <row r="17" spans="1:25" ht="15" customHeight="1">
      <c r="A17" s="229"/>
      <c r="B17" s="469" t="s">
        <v>1244</v>
      </c>
      <c r="C17" s="469"/>
      <c r="D17" s="469"/>
      <c r="E17" s="469"/>
      <c r="F17" s="469"/>
      <c r="G17" s="469"/>
      <c r="H17" s="469"/>
      <c r="I17" s="469"/>
      <c r="J17" s="469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</row>
    <row r="18" spans="1:25" ht="15" customHeight="1">
      <c r="A18" s="229"/>
      <c r="B18" s="267" t="s">
        <v>1245</v>
      </c>
      <c r="C18" s="268" t="s">
        <v>1238</v>
      </c>
      <c r="D18" s="267" t="s">
        <v>1239</v>
      </c>
      <c r="E18" s="267" t="s">
        <v>1240</v>
      </c>
      <c r="F18" s="470" t="s">
        <v>1246</v>
      </c>
      <c r="G18" s="470"/>
      <c r="H18" s="269" t="s">
        <v>1241</v>
      </c>
      <c r="I18" s="268" t="s">
        <v>1242</v>
      </c>
      <c r="J18" s="268" t="s">
        <v>1247</v>
      </c>
      <c r="K18" s="268" t="s">
        <v>1248</v>
      </c>
      <c r="L18" s="268" t="s">
        <v>1243</v>
      </c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</row>
    <row r="19" spans="1:25" ht="22.5" customHeight="1">
      <c r="A19" s="229"/>
      <c r="B19" s="270" t="s">
        <v>1249</v>
      </c>
      <c r="C19" s="271" t="s">
        <v>1250</v>
      </c>
      <c r="D19" s="270" t="s">
        <v>115</v>
      </c>
      <c r="E19" s="270" t="s">
        <v>1251</v>
      </c>
      <c r="F19" s="471" t="s">
        <v>1252</v>
      </c>
      <c r="G19" s="471"/>
      <c r="H19" s="272" t="s">
        <v>29</v>
      </c>
      <c r="I19" s="273">
        <v>1</v>
      </c>
      <c r="J19" s="274"/>
      <c r="K19" s="274"/>
      <c r="L19" s="27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/>
    </row>
    <row r="20" spans="1:25" ht="22.5" customHeight="1">
      <c r="A20" s="229"/>
      <c r="B20" s="275" t="s">
        <v>1253</v>
      </c>
      <c r="C20" s="276" t="s">
        <v>1254</v>
      </c>
      <c r="D20" s="275" t="s">
        <v>115</v>
      </c>
      <c r="E20" s="275" t="s">
        <v>1251</v>
      </c>
      <c r="F20" s="472" t="s">
        <v>1255</v>
      </c>
      <c r="G20" s="472"/>
      <c r="H20" s="277" t="s">
        <v>29</v>
      </c>
      <c r="I20" s="278">
        <v>1</v>
      </c>
      <c r="J20" s="278">
        <v>0</v>
      </c>
      <c r="K20" s="279"/>
      <c r="L20" s="279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</row>
    <row r="21" spans="1:25" ht="15">
      <c r="A21" s="229"/>
      <c r="B21" s="280"/>
      <c r="C21" s="280"/>
      <c r="D21" s="280"/>
      <c r="E21" s="280"/>
      <c r="F21" s="280"/>
      <c r="G21" s="280" t="s">
        <v>1256</v>
      </c>
      <c r="H21" s="281"/>
      <c r="I21" s="280" t="s">
        <v>1257</v>
      </c>
      <c r="J21" s="281">
        <v>0</v>
      </c>
      <c r="K21" s="280" t="s">
        <v>1258</v>
      </c>
      <c r="L21" s="281"/>
      <c r="O21" s="184"/>
      <c r="P21" s="184"/>
      <c r="Q21" s="184"/>
      <c r="R21" s="184"/>
      <c r="S21" s="184"/>
      <c r="T21" s="184"/>
      <c r="U21" s="184"/>
      <c r="V21" s="184"/>
      <c r="W21" s="184"/>
      <c r="X21" s="184"/>
      <c r="Y21" s="184"/>
    </row>
    <row r="22" spans="1:25" ht="15">
      <c r="A22" s="229"/>
      <c r="B22" s="280"/>
      <c r="C22" s="280"/>
      <c r="D22" s="280"/>
      <c r="E22" s="280"/>
      <c r="F22" s="280"/>
      <c r="G22" s="280" t="s">
        <v>1259</v>
      </c>
      <c r="H22" s="281"/>
      <c r="I22" s="473"/>
      <c r="J22" s="473" t="s">
        <v>1260</v>
      </c>
      <c r="K22" s="280"/>
      <c r="L22" s="281"/>
      <c r="O22" s="184"/>
      <c r="P22" s="184"/>
      <c r="Q22" s="184"/>
      <c r="R22" s="184"/>
      <c r="S22" s="184"/>
      <c r="T22" s="184"/>
      <c r="U22" s="184"/>
      <c r="V22" s="184"/>
      <c r="W22" s="184"/>
      <c r="X22" s="184"/>
      <c r="Y22" s="184"/>
    </row>
    <row r="23" spans="1:25" ht="15">
      <c r="A23" s="229"/>
      <c r="B23" s="282"/>
      <c r="C23" s="282"/>
      <c r="D23" s="282"/>
      <c r="E23" s="282"/>
      <c r="F23" s="282"/>
      <c r="G23" s="282"/>
      <c r="H23" s="282"/>
      <c r="I23" s="282"/>
      <c r="J23" s="282"/>
      <c r="K23" s="282"/>
      <c r="L23" s="282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</row>
    <row r="24" spans="1:25" ht="15" customHeight="1">
      <c r="A24" s="229"/>
      <c r="B24" s="267" t="s">
        <v>1261</v>
      </c>
      <c r="C24" s="268" t="s">
        <v>1238</v>
      </c>
      <c r="D24" s="267" t="s">
        <v>1239</v>
      </c>
      <c r="E24" s="267" t="s">
        <v>1240</v>
      </c>
      <c r="F24" s="470" t="s">
        <v>1246</v>
      </c>
      <c r="G24" s="470"/>
      <c r="H24" s="269" t="s">
        <v>1241</v>
      </c>
      <c r="I24" s="268" t="s">
        <v>1242</v>
      </c>
      <c r="J24" s="268" t="s">
        <v>1247</v>
      </c>
      <c r="K24" s="268" t="s">
        <v>1248</v>
      </c>
      <c r="L24" s="268" t="s">
        <v>1243</v>
      </c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</row>
    <row r="25" spans="1:25" ht="33.75" customHeight="1">
      <c r="A25" s="229"/>
      <c r="B25" s="270" t="s">
        <v>1249</v>
      </c>
      <c r="C25" s="271" t="s">
        <v>1262</v>
      </c>
      <c r="D25" s="270" t="s">
        <v>115</v>
      </c>
      <c r="E25" s="270" t="s">
        <v>1263</v>
      </c>
      <c r="F25" s="471" t="s">
        <v>1264</v>
      </c>
      <c r="G25" s="471"/>
      <c r="H25" s="272" t="s">
        <v>1265</v>
      </c>
      <c r="I25" s="273">
        <v>1</v>
      </c>
      <c r="J25" s="274"/>
      <c r="K25" s="274"/>
      <c r="L25" s="27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</row>
    <row r="26" spans="1:25" ht="22.5" customHeight="1">
      <c r="A26" s="229"/>
      <c r="B26" s="283" t="s">
        <v>1266</v>
      </c>
      <c r="C26" s="284" t="s">
        <v>1267</v>
      </c>
      <c r="D26" s="283" t="s">
        <v>27</v>
      </c>
      <c r="E26" s="283" t="s">
        <v>1268</v>
      </c>
      <c r="F26" s="474" t="s">
        <v>1269</v>
      </c>
      <c r="G26" s="474"/>
      <c r="H26" s="285" t="s">
        <v>1270</v>
      </c>
      <c r="I26" s="286">
        <v>0.41599999999999998</v>
      </c>
      <c r="J26" s="286">
        <v>0</v>
      </c>
      <c r="K26" s="287"/>
      <c r="L26" s="287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</row>
    <row r="27" spans="1:25" ht="33.75" customHeight="1">
      <c r="A27" s="229"/>
      <c r="B27" s="275" t="s">
        <v>1253</v>
      </c>
      <c r="C27" s="276" t="s">
        <v>1271</v>
      </c>
      <c r="D27" s="275" t="s">
        <v>27</v>
      </c>
      <c r="E27" s="275" t="s">
        <v>1272</v>
      </c>
      <c r="F27" s="472" t="s">
        <v>1273</v>
      </c>
      <c r="G27" s="472"/>
      <c r="H27" s="277" t="s">
        <v>1274</v>
      </c>
      <c r="I27" s="278">
        <v>1</v>
      </c>
      <c r="J27" s="278">
        <v>0</v>
      </c>
      <c r="K27" s="279"/>
      <c r="L27" s="279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</row>
    <row r="28" spans="1:25" ht="15">
      <c r="A28" s="229"/>
      <c r="B28" s="280"/>
      <c r="C28" s="280"/>
      <c r="D28" s="280"/>
      <c r="E28" s="280"/>
      <c r="F28" s="280"/>
      <c r="G28" s="280" t="s">
        <v>1256</v>
      </c>
      <c r="H28" s="281"/>
      <c r="I28" s="280" t="s">
        <v>1257</v>
      </c>
      <c r="J28" s="281">
        <v>0</v>
      </c>
      <c r="K28" s="280" t="s">
        <v>1258</v>
      </c>
      <c r="L28" s="281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</row>
    <row r="29" spans="1:25" ht="15">
      <c r="A29" s="229"/>
      <c r="B29" s="280"/>
      <c r="C29" s="280"/>
      <c r="D29" s="280"/>
      <c r="E29" s="280"/>
      <c r="F29" s="280"/>
      <c r="G29" s="280" t="s">
        <v>1259</v>
      </c>
      <c r="H29" s="281"/>
      <c r="I29" s="473"/>
      <c r="J29" s="473" t="s">
        <v>1260</v>
      </c>
      <c r="K29" s="280"/>
      <c r="L29" s="281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</row>
    <row r="30" spans="1:25" ht="15">
      <c r="A30" s="229"/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</row>
    <row r="31" spans="1:25" ht="15" customHeight="1">
      <c r="A31" s="229"/>
      <c r="B31" s="267" t="s">
        <v>113</v>
      </c>
      <c r="C31" s="268" t="s">
        <v>1238</v>
      </c>
      <c r="D31" s="267" t="s">
        <v>1239</v>
      </c>
      <c r="E31" s="267" t="s">
        <v>1240</v>
      </c>
      <c r="F31" s="470" t="s">
        <v>1246</v>
      </c>
      <c r="G31" s="470"/>
      <c r="H31" s="269" t="s">
        <v>1241</v>
      </c>
      <c r="I31" s="268" t="s">
        <v>1242</v>
      </c>
      <c r="J31" s="268" t="s">
        <v>1247</v>
      </c>
      <c r="K31" s="268" t="s">
        <v>1248</v>
      </c>
      <c r="L31" s="268" t="s">
        <v>1243</v>
      </c>
      <c r="O31" s="184"/>
      <c r="P31" s="184"/>
      <c r="Q31" s="184"/>
      <c r="R31" s="184"/>
      <c r="S31" s="184"/>
      <c r="T31" s="184"/>
      <c r="U31" s="184"/>
      <c r="V31" s="184"/>
      <c r="W31" s="184"/>
      <c r="X31" s="184"/>
      <c r="Y31" s="184"/>
    </row>
    <row r="32" spans="1:25" ht="15" customHeight="1">
      <c r="A32" s="229"/>
      <c r="B32" s="270" t="s">
        <v>1249</v>
      </c>
      <c r="C32" s="271" t="s">
        <v>114</v>
      </c>
      <c r="D32" s="270" t="s">
        <v>115</v>
      </c>
      <c r="E32" s="270" t="s">
        <v>116</v>
      </c>
      <c r="F32" s="471" t="s">
        <v>1275</v>
      </c>
      <c r="G32" s="471"/>
      <c r="H32" s="272" t="s">
        <v>1276</v>
      </c>
      <c r="I32" s="273">
        <v>1</v>
      </c>
      <c r="J32" s="274"/>
      <c r="K32" s="274"/>
      <c r="L32" s="274"/>
      <c r="O32" s="184"/>
      <c r="P32" s="184"/>
      <c r="Q32" s="184"/>
      <c r="R32" s="184"/>
      <c r="S32" s="184"/>
      <c r="T32" s="184"/>
      <c r="U32" s="184"/>
      <c r="V32" s="184"/>
      <c r="W32" s="184"/>
      <c r="X32" s="184"/>
      <c r="Y32" s="184"/>
    </row>
    <row r="33" spans="1:25" ht="22.5" customHeight="1">
      <c r="A33" s="229"/>
      <c r="B33" s="283" t="s">
        <v>1266</v>
      </c>
      <c r="C33" s="284" t="s">
        <v>1277</v>
      </c>
      <c r="D33" s="283" t="s">
        <v>27</v>
      </c>
      <c r="E33" s="283" t="s">
        <v>1278</v>
      </c>
      <c r="F33" s="474" t="s">
        <v>1269</v>
      </c>
      <c r="G33" s="474"/>
      <c r="H33" s="285" t="s">
        <v>1279</v>
      </c>
      <c r="I33" s="286">
        <v>1.345</v>
      </c>
      <c r="J33" s="286">
        <v>0</v>
      </c>
      <c r="K33" s="287"/>
      <c r="L33" s="287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</row>
    <row r="34" spans="1:25" ht="22.5" customHeight="1">
      <c r="A34" s="229"/>
      <c r="B34" s="283" t="s">
        <v>1266</v>
      </c>
      <c r="C34" s="284" t="s">
        <v>1280</v>
      </c>
      <c r="D34" s="283" t="s">
        <v>27</v>
      </c>
      <c r="E34" s="283" t="s">
        <v>1281</v>
      </c>
      <c r="F34" s="474" t="s">
        <v>1269</v>
      </c>
      <c r="G34" s="474"/>
      <c r="H34" s="285" t="s">
        <v>1279</v>
      </c>
      <c r="I34" s="286">
        <v>0.224</v>
      </c>
      <c r="J34" s="286">
        <v>0</v>
      </c>
      <c r="K34" s="287"/>
      <c r="L34" s="287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</row>
    <row r="35" spans="1:25" ht="22.5" customHeight="1">
      <c r="A35" s="229"/>
      <c r="B35" s="283" t="s">
        <v>1266</v>
      </c>
      <c r="C35" s="284" t="s">
        <v>1282</v>
      </c>
      <c r="D35" s="283" t="s">
        <v>27</v>
      </c>
      <c r="E35" s="283" t="s">
        <v>1283</v>
      </c>
      <c r="F35" s="474" t="s">
        <v>1284</v>
      </c>
      <c r="G35" s="474"/>
      <c r="H35" s="285" t="s">
        <v>1285</v>
      </c>
      <c r="I35" s="286">
        <v>0.13</v>
      </c>
      <c r="J35" s="286">
        <v>0</v>
      </c>
      <c r="K35" s="287"/>
      <c r="L35" s="287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</row>
    <row r="36" spans="1:25" ht="22.5" customHeight="1">
      <c r="A36" s="229"/>
      <c r="B36" s="283" t="s">
        <v>1266</v>
      </c>
      <c r="C36" s="284" t="s">
        <v>1286</v>
      </c>
      <c r="D36" s="283" t="s">
        <v>27</v>
      </c>
      <c r="E36" s="283" t="s">
        <v>1287</v>
      </c>
      <c r="F36" s="474" t="s">
        <v>1269</v>
      </c>
      <c r="G36" s="474"/>
      <c r="H36" s="285" t="s">
        <v>1279</v>
      </c>
      <c r="I36" s="286">
        <v>0.224</v>
      </c>
      <c r="J36" s="286">
        <v>0</v>
      </c>
      <c r="K36" s="287"/>
      <c r="L36" s="287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</row>
    <row r="37" spans="1:25" ht="22.5" customHeight="1">
      <c r="A37" s="229"/>
      <c r="B37" s="283" t="s">
        <v>1266</v>
      </c>
      <c r="C37" s="284" t="s">
        <v>1288</v>
      </c>
      <c r="D37" s="283" t="s">
        <v>27</v>
      </c>
      <c r="E37" s="283" t="s">
        <v>1289</v>
      </c>
      <c r="F37" s="474" t="s">
        <v>1284</v>
      </c>
      <c r="G37" s="474"/>
      <c r="H37" s="285" t="s">
        <v>1290</v>
      </c>
      <c r="I37" s="286">
        <v>9.4E-2</v>
      </c>
      <c r="J37" s="286">
        <v>0</v>
      </c>
      <c r="K37" s="287"/>
      <c r="L37" s="287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</row>
    <row r="38" spans="1:25" ht="22.5" customHeight="1">
      <c r="A38" s="229"/>
      <c r="B38" s="275" t="s">
        <v>1253</v>
      </c>
      <c r="C38" s="276" t="s">
        <v>1291</v>
      </c>
      <c r="D38" s="275" t="s">
        <v>27</v>
      </c>
      <c r="E38" s="275" t="s">
        <v>1292</v>
      </c>
      <c r="F38" s="472" t="s">
        <v>1293</v>
      </c>
      <c r="G38" s="472"/>
      <c r="H38" s="277" t="s">
        <v>50</v>
      </c>
      <c r="I38" s="278">
        <v>1.103</v>
      </c>
      <c r="J38" s="278">
        <v>0</v>
      </c>
      <c r="K38" s="279"/>
      <c r="L38" s="279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</row>
    <row r="39" spans="1:25" ht="15">
      <c r="A39" s="229"/>
      <c r="B39" s="280"/>
      <c r="C39" s="280"/>
      <c r="D39" s="280"/>
      <c r="E39" s="280"/>
      <c r="F39" s="280"/>
      <c r="G39" s="280" t="s">
        <v>1256</v>
      </c>
      <c r="H39" s="281"/>
      <c r="I39" s="280" t="s">
        <v>1257</v>
      </c>
      <c r="J39" s="281">
        <v>0</v>
      </c>
      <c r="K39" s="280" t="s">
        <v>1258</v>
      </c>
      <c r="L39" s="281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</row>
    <row r="40" spans="1:25" ht="15">
      <c r="A40" s="229"/>
      <c r="B40" s="280"/>
      <c r="C40" s="280"/>
      <c r="D40" s="280"/>
      <c r="E40" s="280"/>
      <c r="F40" s="280"/>
      <c r="G40" s="280" t="s">
        <v>1259</v>
      </c>
      <c r="H40" s="281"/>
      <c r="I40" s="473"/>
      <c r="J40" s="473" t="s">
        <v>1260</v>
      </c>
      <c r="K40" s="280"/>
      <c r="L40" s="281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</row>
    <row r="41" spans="1:25" ht="15">
      <c r="A41" s="229"/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</row>
    <row r="42" spans="1:25" ht="15" customHeight="1">
      <c r="A42" s="229"/>
      <c r="B42" s="267" t="s">
        <v>133</v>
      </c>
      <c r="C42" s="268" t="s">
        <v>1238</v>
      </c>
      <c r="D42" s="267" t="s">
        <v>1239</v>
      </c>
      <c r="E42" s="267" t="s">
        <v>1240</v>
      </c>
      <c r="F42" s="470" t="s">
        <v>1246</v>
      </c>
      <c r="G42" s="470"/>
      <c r="H42" s="269" t="s">
        <v>1241</v>
      </c>
      <c r="I42" s="268" t="s">
        <v>1242</v>
      </c>
      <c r="J42" s="268" t="s">
        <v>1247</v>
      </c>
      <c r="K42" s="268" t="s">
        <v>1248</v>
      </c>
      <c r="L42" s="268" t="s">
        <v>1243</v>
      </c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</row>
    <row r="43" spans="1:25" ht="22.5" customHeight="1">
      <c r="A43" s="229"/>
      <c r="B43" s="270" t="s">
        <v>1249</v>
      </c>
      <c r="C43" s="271" t="s">
        <v>134</v>
      </c>
      <c r="D43" s="270" t="s">
        <v>115</v>
      </c>
      <c r="E43" s="270" t="s">
        <v>135</v>
      </c>
      <c r="F43" s="471" t="s">
        <v>1275</v>
      </c>
      <c r="G43" s="471"/>
      <c r="H43" s="272" t="s">
        <v>1276</v>
      </c>
      <c r="I43" s="273">
        <v>1</v>
      </c>
      <c r="J43" s="274"/>
      <c r="K43" s="274"/>
      <c r="L43" s="27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</row>
    <row r="44" spans="1:25" ht="22.5" customHeight="1">
      <c r="A44" s="229"/>
      <c r="B44" s="283" t="s">
        <v>1266</v>
      </c>
      <c r="C44" s="284" t="s">
        <v>1282</v>
      </c>
      <c r="D44" s="283" t="s">
        <v>27</v>
      </c>
      <c r="E44" s="283" t="s">
        <v>1283</v>
      </c>
      <c r="F44" s="474" t="s">
        <v>1284</v>
      </c>
      <c r="G44" s="474"/>
      <c r="H44" s="285" t="s">
        <v>1285</v>
      </c>
      <c r="I44" s="286">
        <v>0.13100000000000001</v>
      </c>
      <c r="J44" s="286">
        <v>0</v>
      </c>
      <c r="K44" s="287"/>
      <c r="L44" s="287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</row>
    <row r="45" spans="1:25" ht="22.5" customHeight="1">
      <c r="A45" s="229"/>
      <c r="B45" s="283" t="s">
        <v>1266</v>
      </c>
      <c r="C45" s="284" t="s">
        <v>1277</v>
      </c>
      <c r="D45" s="283" t="s">
        <v>27</v>
      </c>
      <c r="E45" s="283" t="s">
        <v>1278</v>
      </c>
      <c r="F45" s="474" t="s">
        <v>1269</v>
      </c>
      <c r="G45" s="474"/>
      <c r="H45" s="285" t="s">
        <v>1279</v>
      </c>
      <c r="I45" s="286">
        <v>0.82599999999999996</v>
      </c>
      <c r="J45" s="286">
        <v>0</v>
      </c>
      <c r="K45" s="287"/>
      <c r="L45" s="287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</row>
    <row r="46" spans="1:25" ht="22.5" customHeight="1">
      <c r="A46" s="229"/>
      <c r="B46" s="283" t="s">
        <v>1266</v>
      </c>
      <c r="C46" s="284" t="s">
        <v>1280</v>
      </c>
      <c r="D46" s="283" t="s">
        <v>27</v>
      </c>
      <c r="E46" s="283" t="s">
        <v>1281</v>
      </c>
      <c r="F46" s="474" t="s">
        <v>1269</v>
      </c>
      <c r="G46" s="474"/>
      <c r="H46" s="285" t="s">
        <v>1279</v>
      </c>
      <c r="I46" s="286">
        <v>0.753</v>
      </c>
      <c r="J46" s="286">
        <v>0</v>
      </c>
      <c r="K46" s="287"/>
      <c r="L46" s="287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0"/>
    </row>
    <row r="47" spans="1:25" ht="22.5" customHeight="1">
      <c r="A47" s="229"/>
      <c r="B47" s="283" t="s">
        <v>1266</v>
      </c>
      <c r="C47" s="284" t="s">
        <v>1288</v>
      </c>
      <c r="D47" s="283" t="s">
        <v>27</v>
      </c>
      <c r="E47" s="283" t="s">
        <v>1289</v>
      </c>
      <c r="F47" s="474" t="s">
        <v>1284</v>
      </c>
      <c r="G47" s="474"/>
      <c r="H47" s="285" t="s">
        <v>1290</v>
      </c>
      <c r="I47" s="286">
        <v>0.12</v>
      </c>
      <c r="J47" s="286">
        <v>0</v>
      </c>
      <c r="K47" s="287"/>
      <c r="L47" s="287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0"/>
    </row>
    <row r="48" spans="1:25" ht="22.5" customHeight="1">
      <c r="A48" s="229"/>
      <c r="B48" s="283" t="s">
        <v>1266</v>
      </c>
      <c r="C48" s="284" t="s">
        <v>1286</v>
      </c>
      <c r="D48" s="283" t="s">
        <v>27</v>
      </c>
      <c r="E48" s="283" t="s">
        <v>1287</v>
      </c>
      <c r="F48" s="474" t="s">
        <v>1269</v>
      </c>
      <c r="G48" s="474"/>
      <c r="H48" s="285" t="s">
        <v>1279</v>
      </c>
      <c r="I48" s="286">
        <v>0.125</v>
      </c>
      <c r="J48" s="286">
        <v>0</v>
      </c>
      <c r="K48" s="287"/>
      <c r="L48" s="287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0"/>
    </row>
    <row r="49" spans="1:25" ht="22.5" customHeight="1">
      <c r="A49" s="229"/>
      <c r="B49" s="275" t="s">
        <v>1253</v>
      </c>
      <c r="C49" s="276" t="s">
        <v>1291</v>
      </c>
      <c r="D49" s="275" t="s">
        <v>27</v>
      </c>
      <c r="E49" s="275" t="s">
        <v>1292</v>
      </c>
      <c r="F49" s="472" t="s">
        <v>1293</v>
      </c>
      <c r="G49" s="472"/>
      <c r="H49" s="277" t="s">
        <v>50</v>
      </c>
      <c r="I49" s="278">
        <v>1.103</v>
      </c>
      <c r="J49" s="278">
        <v>0</v>
      </c>
      <c r="K49" s="279"/>
      <c r="L49" s="279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0"/>
    </row>
    <row r="50" spans="1:25" ht="15">
      <c r="A50" s="229"/>
      <c r="B50" s="280"/>
      <c r="C50" s="280"/>
      <c r="D50" s="280"/>
      <c r="E50" s="280"/>
      <c r="F50" s="280"/>
      <c r="G50" s="280" t="s">
        <v>1256</v>
      </c>
      <c r="H50" s="281"/>
      <c r="I50" s="280" t="s">
        <v>1257</v>
      </c>
      <c r="J50" s="281">
        <v>0</v>
      </c>
      <c r="K50" s="280" t="s">
        <v>1258</v>
      </c>
      <c r="L50" s="281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0"/>
    </row>
    <row r="51" spans="1:25" ht="15">
      <c r="A51" s="229"/>
      <c r="B51" s="280"/>
      <c r="C51" s="280"/>
      <c r="D51" s="280"/>
      <c r="E51" s="280"/>
      <c r="F51" s="280"/>
      <c r="G51" s="280" t="s">
        <v>1259</v>
      </c>
      <c r="H51" s="281"/>
      <c r="I51" s="473"/>
      <c r="J51" s="473" t="s">
        <v>1260</v>
      </c>
      <c r="K51" s="280"/>
      <c r="L51" s="281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0"/>
    </row>
    <row r="52" spans="1:25" ht="15">
      <c r="A52" s="229"/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82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0"/>
    </row>
    <row r="53" spans="1:25" ht="15" customHeight="1">
      <c r="A53" s="288"/>
      <c r="B53" s="267" t="s">
        <v>156</v>
      </c>
      <c r="C53" s="268" t="s">
        <v>1238</v>
      </c>
      <c r="D53" s="267" t="s">
        <v>1239</v>
      </c>
      <c r="E53" s="267" t="s">
        <v>1240</v>
      </c>
      <c r="F53" s="470" t="s">
        <v>1246</v>
      </c>
      <c r="G53" s="470"/>
      <c r="H53" s="269" t="s">
        <v>1241</v>
      </c>
      <c r="I53" s="268" t="s">
        <v>1242</v>
      </c>
      <c r="J53" s="268" t="s">
        <v>1247</v>
      </c>
      <c r="K53" s="268" t="s">
        <v>1248</v>
      </c>
      <c r="L53" s="268" t="s">
        <v>1243</v>
      </c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05"/>
    </row>
    <row r="54" spans="1:25" ht="15">
      <c r="A54" s="229"/>
      <c r="B54" s="270" t="s">
        <v>1249</v>
      </c>
      <c r="C54" s="271" t="s">
        <v>157</v>
      </c>
      <c r="D54" s="270" t="s">
        <v>115</v>
      </c>
      <c r="E54" s="270" t="s">
        <v>1294</v>
      </c>
      <c r="F54" s="471">
        <v>13.01</v>
      </c>
      <c r="G54" s="471"/>
      <c r="H54" s="272" t="s">
        <v>1270</v>
      </c>
      <c r="I54" s="273">
        <v>1</v>
      </c>
      <c r="J54" s="274"/>
      <c r="K54" s="274"/>
      <c r="L54" s="27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0"/>
    </row>
    <row r="55" spans="1:25" ht="15" customHeight="1">
      <c r="A55" s="229"/>
      <c r="B55" s="275" t="s">
        <v>1253</v>
      </c>
      <c r="C55" s="276" t="s">
        <v>1295</v>
      </c>
      <c r="D55" s="275" t="s">
        <v>253</v>
      </c>
      <c r="E55" s="275" t="s">
        <v>1296</v>
      </c>
      <c r="F55" s="472" t="s">
        <v>1293</v>
      </c>
      <c r="G55" s="472"/>
      <c r="H55" s="277" t="s">
        <v>1270</v>
      </c>
      <c r="I55" s="278">
        <v>1</v>
      </c>
      <c r="J55" s="278">
        <v>0</v>
      </c>
      <c r="K55" s="279"/>
      <c r="L55" s="279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0"/>
    </row>
    <row r="56" spans="1:25" ht="15" customHeight="1">
      <c r="A56" s="229"/>
      <c r="B56" s="275" t="s">
        <v>1253</v>
      </c>
      <c r="C56" s="276" t="s">
        <v>1297</v>
      </c>
      <c r="D56" s="275" t="s">
        <v>253</v>
      </c>
      <c r="E56" s="275" t="s">
        <v>1298</v>
      </c>
      <c r="F56" s="472" t="s">
        <v>1299</v>
      </c>
      <c r="G56" s="472"/>
      <c r="H56" s="277" t="s">
        <v>1300</v>
      </c>
      <c r="I56" s="278">
        <v>0.4</v>
      </c>
      <c r="J56" s="278">
        <v>0</v>
      </c>
      <c r="K56" s="279"/>
      <c r="L56" s="279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0"/>
    </row>
    <row r="57" spans="1:25" ht="15" customHeight="1">
      <c r="A57" s="229"/>
      <c r="B57" s="275" t="s">
        <v>1253</v>
      </c>
      <c r="C57" s="276" t="s">
        <v>1301</v>
      </c>
      <c r="D57" s="275" t="s">
        <v>253</v>
      </c>
      <c r="E57" s="275" t="s">
        <v>1302</v>
      </c>
      <c r="F57" s="472" t="s">
        <v>1299</v>
      </c>
      <c r="G57" s="472"/>
      <c r="H57" s="277" t="s">
        <v>1300</v>
      </c>
      <c r="I57" s="278">
        <v>0.8</v>
      </c>
      <c r="J57" s="278">
        <v>0</v>
      </c>
      <c r="K57" s="279"/>
      <c r="L57" s="279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0"/>
    </row>
    <row r="58" spans="1:25" ht="15">
      <c r="A58" s="229"/>
      <c r="B58" s="280"/>
      <c r="C58" s="280"/>
      <c r="D58" s="280"/>
      <c r="E58" s="280"/>
      <c r="F58" s="280"/>
      <c r="G58" s="280" t="s">
        <v>1256</v>
      </c>
      <c r="H58" s="281"/>
      <c r="I58" s="280" t="s">
        <v>1257</v>
      </c>
      <c r="J58" s="281">
        <v>0</v>
      </c>
      <c r="K58" s="280" t="s">
        <v>1258</v>
      </c>
      <c r="L58" s="281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0"/>
    </row>
    <row r="59" spans="1:25" ht="15">
      <c r="A59" s="229"/>
      <c r="B59" s="280"/>
      <c r="C59" s="280"/>
      <c r="D59" s="280"/>
      <c r="E59" s="280"/>
      <c r="F59" s="280"/>
      <c r="G59" s="280" t="s">
        <v>1259</v>
      </c>
      <c r="H59" s="281"/>
      <c r="I59" s="473"/>
      <c r="J59" s="473" t="s">
        <v>1260</v>
      </c>
      <c r="K59" s="280"/>
      <c r="L59" s="281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0"/>
    </row>
    <row r="60" spans="1:25" ht="15">
      <c r="A60" s="229"/>
      <c r="B60" s="282"/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0"/>
    </row>
    <row r="61" spans="1:25" ht="15" customHeight="1">
      <c r="A61" s="288"/>
      <c r="B61" s="267" t="s">
        <v>159</v>
      </c>
      <c r="C61" s="268" t="s">
        <v>1238</v>
      </c>
      <c r="D61" s="267" t="s">
        <v>1239</v>
      </c>
      <c r="E61" s="267" t="s">
        <v>1240</v>
      </c>
      <c r="F61" s="470" t="s">
        <v>1246</v>
      </c>
      <c r="G61" s="470"/>
      <c r="H61" s="269" t="s">
        <v>1241</v>
      </c>
      <c r="I61" s="268" t="s">
        <v>1242</v>
      </c>
      <c r="J61" s="268" t="s">
        <v>1247</v>
      </c>
      <c r="K61" s="268" t="s">
        <v>1248</v>
      </c>
      <c r="L61" s="268" t="s">
        <v>1243</v>
      </c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05"/>
    </row>
    <row r="62" spans="1:25" ht="15">
      <c r="A62" s="229"/>
      <c r="B62" s="270" t="s">
        <v>1249</v>
      </c>
      <c r="C62" s="271" t="s">
        <v>160</v>
      </c>
      <c r="D62" s="270" t="s">
        <v>115</v>
      </c>
      <c r="E62" s="270" t="s">
        <v>1303</v>
      </c>
      <c r="F62" s="471">
        <v>13.01</v>
      </c>
      <c r="G62" s="471"/>
      <c r="H62" s="272" t="s">
        <v>1270</v>
      </c>
      <c r="I62" s="273">
        <v>1</v>
      </c>
      <c r="J62" s="274"/>
      <c r="K62" s="274"/>
      <c r="L62" s="27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0"/>
    </row>
    <row r="63" spans="1:25" ht="15" customHeight="1">
      <c r="A63" s="229"/>
      <c r="B63" s="275" t="s">
        <v>1253</v>
      </c>
      <c r="C63" s="276" t="s">
        <v>1301</v>
      </c>
      <c r="D63" s="275" t="s">
        <v>253</v>
      </c>
      <c r="E63" s="275" t="s">
        <v>1302</v>
      </c>
      <c r="F63" s="472" t="s">
        <v>1299</v>
      </c>
      <c r="G63" s="472"/>
      <c r="H63" s="277" t="s">
        <v>1300</v>
      </c>
      <c r="I63" s="278">
        <v>0.8</v>
      </c>
      <c r="J63" s="278">
        <v>0</v>
      </c>
      <c r="K63" s="279"/>
      <c r="L63" s="279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0"/>
    </row>
    <row r="64" spans="1:25" ht="15" customHeight="1">
      <c r="A64" s="229"/>
      <c r="B64" s="275" t="s">
        <v>1253</v>
      </c>
      <c r="C64" s="276" t="s">
        <v>1297</v>
      </c>
      <c r="D64" s="275" t="s">
        <v>253</v>
      </c>
      <c r="E64" s="275" t="s">
        <v>1298</v>
      </c>
      <c r="F64" s="472" t="s">
        <v>1299</v>
      </c>
      <c r="G64" s="472"/>
      <c r="H64" s="277" t="s">
        <v>1300</v>
      </c>
      <c r="I64" s="278">
        <v>0.4</v>
      </c>
      <c r="J64" s="278">
        <v>0</v>
      </c>
      <c r="K64" s="279"/>
      <c r="L64" s="279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0"/>
    </row>
    <row r="65" spans="1:25" ht="15" customHeight="1">
      <c r="A65" s="229"/>
      <c r="B65" s="275" t="s">
        <v>1253</v>
      </c>
      <c r="C65" s="276" t="s">
        <v>1304</v>
      </c>
      <c r="D65" s="275" t="s">
        <v>253</v>
      </c>
      <c r="E65" s="275" t="s">
        <v>1305</v>
      </c>
      <c r="F65" s="472" t="s">
        <v>1293</v>
      </c>
      <c r="G65" s="472"/>
      <c r="H65" s="277" t="s">
        <v>1270</v>
      </c>
      <c r="I65" s="278">
        <v>1</v>
      </c>
      <c r="J65" s="278">
        <v>0</v>
      </c>
      <c r="K65" s="279"/>
      <c r="L65" s="279"/>
      <c r="O65" s="184"/>
      <c r="P65" s="184"/>
      <c r="Q65" s="184"/>
      <c r="R65" s="184"/>
      <c r="S65" s="184"/>
      <c r="T65" s="184"/>
      <c r="U65" s="184"/>
      <c r="V65" s="184"/>
      <c r="W65" s="184"/>
      <c r="X65" s="184"/>
      <c r="Y65" s="180"/>
    </row>
    <row r="66" spans="1:25" ht="15">
      <c r="A66" s="229"/>
      <c r="B66" s="280"/>
      <c r="C66" s="280"/>
      <c r="D66" s="280"/>
      <c r="E66" s="280"/>
      <c r="F66" s="280"/>
      <c r="G66" s="280" t="s">
        <v>1256</v>
      </c>
      <c r="H66" s="281"/>
      <c r="I66" s="280" t="s">
        <v>1257</v>
      </c>
      <c r="J66" s="281">
        <v>0</v>
      </c>
      <c r="K66" s="280" t="s">
        <v>1258</v>
      </c>
      <c r="L66" s="281"/>
      <c r="O66" s="184"/>
      <c r="P66" s="184"/>
      <c r="Q66" s="184"/>
      <c r="R66" s="184"/>
      <c r="S66" s="184"/>
      <c r="T66" s="184"/>
      <c r="U66" s="184"/>
      <c r="V66" s="184"/>
      <c r="W66" s="184"/>
      <c r="X66" s="184"/>
      <c r="Y66" s="180"/>
    </row>
    <row r="67" spans="1:25" ht="15">
      <c r="A67" s="229"/>
      <c r="B67" s="280"/>
      <c r="C67" s="280"/>
      <c r="D67" s="280"/>
      <c r="E67" s="280"/>
      <c r="F67" s="280"/>
      <c r="G67" s="280" t="s">
        <v>1259</v>
      </c>
      <c r="H67" s="281"/>
      <c r="I67" s="473"/>
      <c r="J67" s="473" t="s">
        <v>1260</v>
      </c>
      <c r="K67" s="280"/>
      <c r="L67" s="281"/>
      <c r="O67" s="184"/>
      <c r="P67" s="184"/>
      <c r="Q67" s="184"/>
      <c r="R67" s="184"/>
      <c r="S67" s="184"/>
      <c r="T67" s="184"/>
      <c r="U67" s="184"/>
      <c r="V67" s="184"/>
      <c r="W67" s="184"/>
      <c r="X67" s="184"/>
      <c r="Y67" s="180"/>
    </row>
    <row r="68" spans="1:25" ht="15">
      <c r="A68" s="229"/>
      <c r="B68" s="282"/>
      <c r="C68" s="282"/>
      <c r="D68" s="282"/>
      <c r="E68" s="282"/>
      <c r="F68" s="282"/>
      <c r="G68" s="282"/>
      <c r="H68" s="282"/>
      <c r="I68" s="282"/>
      <c r="J68" s="282"/>
      <c r="K68" s="282"/>
      <c r="L68" s="282"/>
      <c r="O68" s="184"/>
      <c r="P68" s="184"/>
      <c r="Q68" s="184"/>
      <c r="R68" s="184"/>
      <c r="S68" s="184"/>
      <c r="T68" s="184"/>
      <c r="U68" s="184"/>
      <c r="V68" s="184"/>
      <c r="W68" s="184"/>
      <c r="X68" s="184"/>
      <c r="Y68" s="180"/>
    </row>
    <row r="69" spans="1:25" ht="15" customHeight="1">
      <c r="A69" s="229"/>
      <c r="B69" s="267" t="s">
        <v>162</v>
      </c>
      <c r="C69" s="268" t="s">
        <v>1238</v>
      </c>
      <c r="D69" s="267" t="s">
        <v>1239</v>
      </c>
      <c r="E69" s="267" t="s">
        <v>1240</v>
      </c>
      <c r="F69" s="470" t="s">
        <v>1246</v>
      </c>
      <c r="G69" s="470"/>
      <c r="H69" s="269" t="s">
        <v>1241</v>
      </c>
      <c r="I69" s="268" t="s">
        <v>1242</v>
      </c>
      <c r="J69" s="268" t="s">
        <v>1247</v>
      </c>
      <c r="K69" s="268" t="s">
        <v>1248</v>
      </c>
      <c r="L69" s="268" t="s">
        <v>1243</v>
      </c>
      <c r="O69" s="184"/>
      <c r="P69" s="184"/>
      <c r="Q69" s="184"/>
      <c r="R69" s="184"/>
      <c r="S69" s="184"/>
      <c r="T69" s="184"/>
      <c r="U69" s="184"/>
      <c r="V69" s="184"/>
      <c r="W69" s="184"/>
      <c r="X69" s="184"/>
      <c r="Y69" s="180"/>
    </row>
    <row r="70" spans="1:25" ht="15">
      <c r="A70" s="229"/>
      <c r="B70" s="270" t="s">
        <v>1249</v>
      </c>
      <c r="C70" s="271" t="s">
        <v>163</v>
      </c>
      <c r="D70" s="270" t="s">
        <v>115</v>
      </c>
      <c r="E70" s="270" t="s">
        <v>1306</v>
      </c>
      <c r="F70" s="471">
        <v>13.01</v>
      </c>
      <c r="G70" s="471"/>
      <c r="H70" s="272" t="s">
        <v>1270</v>
      </c>
      <c r="I70" s="273">
        <v>1</v>
      </c>
      <c r="J70" s="274"/>
      <c r="K70" s="274"/>
      <c r="L70" s="274"/>
      <c r="O70" s="184"/>
      <c r="P70" s="184"/>
      <c r="Q70" s="184"/>
      <c r="R70" s="184"/>
      <c r="S70" s="184"/>
      <c r="T70" s="184"/>
      <c r="U70" s="184"/>
      <c r="V70" s="184"/>
      <c r="W70" s="184"/>
      <c r="X70" s="184"/>
      <c r="Y70" s="180"/>
    </row>
    <row r="71" spans="1:25" ht="15" customHeight="1">
      <c r="A71" s="229"/>
      <c r="B71" s="275" t="s">
        <v>1253</v>
      </c>
      <c r="C71" s="276" t="s">
        <v>1307</v>
      </c>
      <c r="D71" s="275" t="s">
        <v>253</v>
      </c>
      <c r="E71" s="275" t="s">
        <v>1308</v>
      </c>
      <c r="F71" s="472" t="s">
        <v>1293</v>
      </c>
      <c r="G71" s="472"/>
      <c r="H71" s="277" t="s">
        <v>1270</v>
      </c>
      <c r="I71" s="278">
        <v>1</v>
      </c>
      <c r="J71" s="278">
        <v>0</v>
      </c>
      <c r="K71" s="279"/>
      <c r="L71" s="279"/>
      <c r="O71" s="184"/>
      <c r="P71" s="184"/>
      <c r="Q71" s="184"/>
      <c r="R71" s="184"/>
      <c r="S71" s="184"/>
      <c r="T71" s="184"/>
      <c r="U71" s="184"/>
      <c r="V71" s="184"/>
      <c r="W71" s="184"/>
      <c r="X71" s="184"/>
      <c r="Y71" s="180"/>
    </row>
    <row r="72" spans="1:25" ht="15" customHeight="1">
      <c r="A72" s="229"/>
      <c r="B72" s="275" t="s">
        <v>1253</v>
      </c>
      <c r="C72" s="276" t="s">
        <v>1301</v>
      </c>
      <c r="D72" s="275" t="s">
        <v>253</v>
      </c>
      <c r="E72" s="275" t="s">
        <v>1302</v>
      </c>
      <c r="F72" s="472" t="s">
        <v>1299</v>
      </c>
      <c r="G72" s="472"/>
      <c r="H72" s="277" t="s">
        <v>1300</v>
      </c>
      <c r="I72" s="278">
        <v>0.9</v>
      </c>
      <c r="J72" s="278">
        <v>0</v>
      </c>
      <c r="K72" s="279"/>
      <c r="L72" s="279"/>
      <c r="O72" s="184"/>
      <c r="P72" s="184"/>
      <c r="Q72" s="184"/>
      <c r="R72" s="184"/>
      <c r="S72" s="184"/>
      <c r="T72" s="184"/>
      <c r="U72" s="184"/>
      <c r="V72" s="184"/>
      <c r="W72" s="184"/>
      <c r="X72" s="184"/>
      <c r="Y72" s="180"/>
    </row>
    <row r="73" spans="1:25" ht="15" customHeight="1">
      <c r="A73" s="229"/>
      <c r="B73" s="275" t="s">
        <v>1253</v>
      </c>
      <c r="C73" s="276" t="s">
        <v>1297</v>
      </c>
      <c r="D73" s="275" t="s">
        <v>253</v>
      </c>
      <c r="E73" s="275" t="s">
        <v>1298</v>
      </c>
      <c r="F73" s="472" t="s">
        <v>1299</v>
      </c>
      <c r="G73" s="472"/>
      <c r="H73" s="277" t="s">
        <v>1300</v>
      </c>
      <c r="I73" s="278">
        <v>0.45</v>
      </c>
      <c r="J73" s="278">
        <v>0</v>
      </c>
      <c r="K73" s="279"/>
      <c r="L73" s="279"/>
      <c r="O73" s="184"/>
      <c r="P73" s="184"/>
      <c r="Q73" s="184"/>
      <c r="R73" s="184"/>
      <c r="S73" s="184"/>
      <c r="T73" s="184"/>
      <c r="U73" s="184"/>
      <c r="V73" s="184"/>
      <c r="W73" s="184"/>
      <c r="X73" s="184"/>
      <c r="Y73" s="180"/>
    </row>
    <row r="74" spans="1:25" ht="15">
      <c r="A74" s="229"/>
      <c r="B74" s="280"/>
      <c r="C74" s="280"/>
      <c r="D74" s="280"/>
      <c r="E74" s="280"/>
      <c r="F74" s="280"/>
      <c r="G74" s="280" t="s">
        <v>1256</v>
      </c>
      <c r="H74" s="281"/>
      <c r="I74" s="280" t="s">
        <v>1257</v>
      </c>
      <c r="J74" s="281">
        <v>0</v>
      </c>
      <c r="K74" s="280" t="s">
        <v>1258</v>
      </c>
      <c r="L74" s="281"/>
      <c r="O74" s="184"/>
      <c r="P74" s="184"/>
      <c r="Q74" s="184"/>
      <c r="R74" s="184"/>
      <c r="S74" s="184"/>
      <c r="T74" s="184"/>
      <c r="U74" s="184"/>
      <c r="V74" s="184"/>
      <c r="W74" s="184"/>
      <c r="X74" s="184"/>
      <c r="Y74" s="180"/>
    </row>
    <row r="75" spans="1:25" ht="15">
      <c r="A75" s="229"/>
      <c r="B75" s="280"/>
      <c r="C75" s="280"/>
      <c r="D75" s="280"/>
      <c r="E75" s="280"/>
      <c r="F75" s="280"/>
      <c r="G75" s="280" t="s">
        <v>1259</v>
      </c>
      <c r="H75" s="281"/>
      <c r="I75" s="473"/>
      <c r="J75" s="473" t="s">
        <v>1260</v>
      </c>
      <c r="K75" s="280"/>
      <c r="L75" s="281"/>
      <c r="O75" s="184"/>
      <c r="P75" s="184"/>
      <c r="Q75" s="184"/>
      <c r="R75" s="184"/>
      <c r="S75" s="184"/>
      <c r="T75" s="184"/>
      <c r="U75" s="184"/>
      <c r="V75" s="184"/>
      <c r="W75" s="184"/>
      <c r="X75" s="184"/>
      <c r="Y75" s="180"/>
    </row>
    <row r="76" spans="1:25" ht="15">
      <c r="A76" s="229"/>
      <c r="B76" s="282"/>
      <c r="C76" s="282"/>
      <c r="D76" s="282"/>
      <c r="E76" s="282"/>
      <c r="F76" s="282"/>
      <c r="G76" s="282"/>
      <c r="H76" s="282"/>
      <c r="I76" s="282"/>
      <c r="J76" s="282"/>
      <c r="K76" s="282"/>
      <c r="L76" s="282"/>
      <c r="O76" s="184"/>
      <c r="P76" s="184"/>
      <c r="Q76" s="184"/>
      <c r="R76" s="184"/>
      <c r="S76" s="184"/>
      <c r="T76" s="184"/>
      <c r="U76" s="184"/>
      <c r="V76" s="184"/>
      <c r="W76" s="184"/>
      <c r="X76" s="184"/>
      <c r="Y76" s="180"/>
    </row>
    <row r="77" spans="1:25" ht="15" customHeight="1">
      <c r="A77" s="229"/>
      <c r="B77" s="267" t="s">
        <v>191</v>
      </c>
      <c r="C77" s="268" t="s">
        <v>1238</v>
      </c>
      <c r="D77" s="267" t="s">
        <v>1239</v>
      </c>
      <c r="E77" s="267" t="s">
        <v>1240</v>
      </c>
      <c r="F77" s="470" t="s">
        <v>1246</v>
      </c>
      <c r="G77" s="470"/>
      <c r="H77" s="269" t="s">
        <v>1241</v>
      </c>
      <c r="I77" s="268" t="s">
        <v>1242</v>
      </c>
      <c r="J77" s="268" t="s">
        <v>1247</v>
      </c>
      <c r="K77" s="268" t="s">
        <v>1248</v>
      </c>
      <c r="L77" s="268" t="s">
        <v>1243</v>
      </c>
      <c r="O77" s="184"/>
      <c r="P77" s="184"/>
      <c r="Q77" s="184"/>
      <c r="R77" s="184"/>
      <c r="S77" s="184"/>
      <c r="T77" s="184"/>
      <c r="U77" s="184"/>
      <c r="V77" s="184"/>
      <c r="W77" s="184"/>
      <c r="X77" s="184"/>
      <c r="Y77" s="180"/>
    </row>
    <row r="78" spans="1:25" ht="22.5" customHeight="1">
      <c r="A78" s="229"/>
      <c r="B78" s="270" t="s">
        <v>1249</v>
      </c>
      <c r="C78" s="271" t="s">
        <v>192</v>
      </c>
      <c r="D78" s="270" t="s">
        <v>115</v>
      </c>
      <c r="E78" s="270" t="s">
        <v>193</v>
      </c>
      <c r="F78" s="471" t="s">
        <v>1309</v>
      </c>
      <c r="G78" s="471"/>
      <c r="H78" s="272" t="s">
        <v>1270</v>
      </c>
      <c r="I78" s="273">
        <v>1</v>
      </c>
      <c r="J78" s="274"/>
      <c r="K78" s="274"/>
      <c r="L78" s="274"/>
      <c r="O78" s="184"/>
      <c r="P78" s="184"/>
      <c r="Q78" s="184"/>
      <c r="R78" s="184"/>
      <c r="S78" s="184"/>
      <c r="T78" s="184"/>
      <c r="U78" s="184"/>
      <c r="V78" s="184"/>
      <c r="W78" s="184"/>
      <c r="X78" s="184"/>
      <c r="Y78" s="180"/>
    </row>
    <row r="79" spans="1:25" ht="22.5" customHeight="1">
      <c r="A79" s="229"/>
      <c r="B79" s="283" t="s">
        <v>1266</v>
      </c>
      <c r="C79" s="284" t="s">
        <v>1310</v>
      </c>
      <c r="D79" s="283" t="s">
        <v>27</v>
      </c>
      <c r="E79" s="283" t="s">
        <v>1311</v>
      </c>
      <c r="F79" s="474" t="s">
        <v>1269</v>
      </c>
      <c r="G79" s="474"/>
      <c r="H79" s="285" t="s">
        <v>1279</v>
      </c>
      <c r="I79" s="286">
        <v>0.59499999999999997</v>
      </c>
      <c r="J79" s="286">
        <v>0</v>
      </c>
      <c r="K79" s="287"/>
      <c r="L79" s="287"/>
      <c r="O79" s="184"/>
      <c r="P79" s="184"/>
      <c r="Q79" s="184"/>
      <c r="R79" s="184"/>
      <c r="S79" s="184"/>
      <c r="T79" s="184"/>
      <c r="U79" s="184"/>
      <c r="V79" s="184"/>
      <c r="W79" s="184"/>
      <c r="X79" s="184"/>
      <c r="Y79" s="180"/>
    </row>
    <row r="80" spans="1:25" ht="22.5" customHeight="1">
      <c r="A80" s="229"/>
      <c r="B80" s="283" t="s">
        <v>1266</v>
      </c>
      <c r="C80" s="284" t="s">
        <v>1277</v>
      </c>
      <c r="D80" s="283" t="s">
        <v>27</v>
      </c>
      <c r="E80" s="283" t="s">
        <v>1278</v>
      </c>
      <c r="F80" s="474" t="s">
        <v>1269</v>
      </c>
      <c r="G80" s="474"/>
      <c r="H80" s="285" t="s">
        <v>1279</v>
      </c>
      <c r="I80" s="286">
        <v>0.19500000000000001</v>
      </c>
      <c r="J80" s="286">
        <v>0</v>
      </c>
      <c r="K80" s="287"/>
      <c r="L80" s="287"/>
      <c r="O80" s="184"/>
      <c r="P80" s="184"/>
      <c r="Q80" s="184"/>
      <c r="R80" s="184"/>
      <c r="S80" s="184"/>
      <c r="T80" s="184"/>
      <c r="U80" s="184"/>
      <c r="V80" s="184"/>
      <c r="W80" s="184"/>
      <c r="X80" s="184"/>
      <c r="Y80" s="180"/>
    </row>
    <row r="81" spans="1:25" ht="15" customHeight="1">
      <c r="A81" s="229"/>
      <c r="B81" s="275" t="s">
        <v>1253</v>
      </c>
      <c r="C81" s="276" t="s">
        <v>1312</v>
      </c>
      <c r="D81" s="275" t="s">
        <v>27</v>
      </c>
      <c r="E81" s="275" t="s">
        <v>1313</v>
      </c>
      <c r="F81" s="472" t="s">
        <v>1293</v>
      </c>
      <c r="G81" s="472"/>
      <c r="H81" s="277" t="s">
        <v>29</v>
      </c>
      <c r="I81" s="278">
        <v>0.54410000000000003</v>
      </c>
      <c r="J81" s="278">
        <v>0</v>
      </c>
      <c r="K81" s="279"/>
      <c r="L81" s="279"/>
      <c r="O81" s="184"/>
      <c r="P81" s="184"/>
      <c r="Q81" s="184"/>
      <c r="R81" s="184"/>
      <c r="S81" s="184"/>
      <c r="T81" s="184"/>
      <c r="U81" s="184"/>
      <c r="V81" s="184"/>
      <c r="W81" s="184"/>
      <c r="X81" s="184"/>
      <c r="Y81" s="180"/>
    </row>
    <row r="82" spans="1:25" ht="15" customHeight="1">
      <c r="A82" s="229"/>
      <c r="B82" s="275" t="s">
        <v>1253</v>
      </c>
      <c r="C82" s="276" t="s">
        <v>1314</v>
      </c>
      <c r="D82" s="275" t="s">
        <v>27</v>
      </c>
      <c r="E82" s="275" t="s">
        <v>1315</v>
      </c>
      <c r="F82" s="472" t="s">
        <v>1293</v>
      </c>
      <c r="G82" s="472"/>
      <c r="H82" s="277" t="s">
        <v>1270</v>
      </c>
      <c r="I82" s="278">
        <v>2.1059999999999999</v>
      </c>
      <c r="J82" s="278">
        <v>0</v>
      </c>
      <c r="K82" s="279"/>
      <c r="L82" s="279"/>
      <c r="O82" s="184"/>
      <c r="P82" s="184"/>
      <c r="Q82" s="184"/>
      <c r="R82" s="184"/>
      <c r="S82" s="184"/>
      <c r="T82" s="184"/>
      <c r="U82" s="184"/>
      <c r="V82" s="184"/>
      <c r="W82" s="184"/>
      <c r="X82" s="184"/>
      <c r="Y82" s="180"/>
    </row>
    <row r="83" spans="1:25" ht="15" customHeight="1">
      <c r="A83" s="229"/>
      <c r="B83" s="275" t="s">
        <v>1253</v>
      </c>
      <c r="C83" s="276" t="s">
        <v>1316</v>
      </c>
      <c r="D83" s="275" t="s">
        <v>27</v>
      </c>
      <c r="E83" s="275" t="s">
        <v>1317</v>
      </c>
      <c r="F83" s="472" t="s">
        <v>1293</v>
      </c>
      <c r="G83" s="472"/>
      <c r="H83" s="277" t="s">
        <v>46</v>
      </c>
      <c r="I83" s="278">
        <v>2.5026999999999999</v>
      </c>
      <c r="J83" s="278">
        <v>0</v>
      </c>
      <c r="K83" s="279"/>
      <c r="L83" s="279"/>
      <c r="O83" s="184"/>
      <c r="P83" s="184"/>
      <c r="Q83" s="184"/>
      <c r="R83" s="184"/>
      <c r="S83" s="184"/>
      <c r="T83" s="184"/>
      <c r="U83" s="184"/>
      <c r="V83" s="184"/>
      <c r="W83" s="184"/>
      <c r="X83" s="184"/>
      <c r="Y83" s="180"/>
    </row>
    <row r="84" spans="1:25" ht="15" customHeight="1">
      <c r="A84" s="229"/>
      <c r="B84" s="275" t="s">
        <v>1253</v>
      </c>
      <c r="C84" s="276" t="s">
        <v>1318</v>
      </c>
      <c r="D84" s="275" t="s">
        <v>27</v>
      </c>
      <c r="E84" s="275" t="s">
        <v>1319</v>
      </c>
      <c r="F84" s="472" t="s">
        <v>1293</v>
      </c>
      <c r="G84" s="472"/>
      <c r="H84" s="277" t="s">
        <v>46</v>
      </c>
      <c r="I84" s="278">
        <v>2.9138999999999999</v>
      </c>
      <c r="J84" s="278">
        <v>0</v>
      </c>
      <c r="K84" s="279"/>
      <c r="L84" s="279"/>
      <c r="O84" s="184"/>
      <c r="P84" s="184"/>
      <c r="Q84" s="184"/>
      <c r="R84" s="184"/>
      <c r="S84" s="184"/>
      <c r="T84" s="184"/>
      <c r="U84" s="184"/>
      <c r="V84" s="184"/>
      <c r="W84" s="184"/>
      <c r="X84" s="184"/>
      <c r="Y84" s="180"/>
    </row>
    <row r="85" spans="1:25" ht="15" customHeight="1">
      <c r="A85" s="229"/>
      <c r="B85" s="275" t="s">
        <v>1253</v>
      </c>
      <c r="C85" s="276" t="s">
        <v>1320</v>
      </c>
      <c r="D85" s="275" t="s">
        <v>27</v>
      </c>
      <c r="E85" s="275" t="s">
        <v>1321</v>
      </c>
      <c r="F85" s="472" t="s">
        <v>1293</v>
      </c>
      <c r="G85" s="472"/>
      <c r="H85" s="277" t="s">
        <v>1322</v>
      </c>
      <c r="I85" s="278">
        <v>2.9600000000000001E-2</v>
      </c>
      <c r="J85" s="278">
        <v>0</v>
      </c>
      <c r="K85" s="279"/>
      <c r="L85" s="279"/>
      <c r="O85" s="184"/>
      <c r="P85" s="184"/>
      <c r="Q85" s="184"/>
      <c r="R85" s="184"/>
      <c r="S85" s="184"/>
      <c r="T85" s="184"/>
      <c r="U85" s="184"/>
      <c r="V85" s="184"/>
      <c r="W85" s="184"/>
      <c r="X85" s="184"/>
      <c r="Y85" s="180"/>
    </row>
    <row r="86" spans="1:25" ht="15" customHeight="1">
      <c r="A86" s="229"/>
      <c r="B86" s="275" t="s">
        <v>1253</v>
      </c>
      <c r="C86" s="276" t="s">
        <v>1323</v>
      </c>
      <c r="D86" s="275" t="s">
        <v>27</v>
      </c>
      <c r="E86" s="275" t="s">
        <v>1324</v>
      </c>
      <c r="F86" s="472" t="s">
        <v>1293</v>
      </c>
      <c r="G86" s="472"/>
      <c r="H86" s="277" t="s">
        <v>29</v>
      </c>
      <c r="I86" s="278">
        <v>20.186800000000002</v>
      </c>
      <c r="J86" s="278">
        <v>0</v>
      </c>
      <c r="K86" s="279"/>
      <c r="L86" s="279"/>
      <c r="O86" s="184"/>
      <c r="P86" s="184"/>
      <c r="Q86" s="184"/>
      <c r="R86" s="184"/>
      <c r="S86" s="184"/>
      <c r="T86" s="184"/>
      <c r="U86" s="184"/>
      <c r="V86" s="184"/>
      <c r="W86" s="184"/>
      <c r="X86" s="184"/>
      <c r="Y86" s="180"/>
    </row>
    <row r="87" spans="1:25" ht="15" customHeight="1">
      <c r="A87" s="229"/>
      <c r="B87" s="275" t="s">
        <v>1253</v>
      </c>
      <c r="C87" s="276" t="s">
        <v>1325</v>
      </c>
      <c r="D87" s="275" t="s">
        <v>27</v>
      </c>
      <c r="E87" s="275" t="s">
        <v>1326</v>
      </c>
      <c r="F87" s="472" t="s">
        <v>1293</v>
      </c>
      <c r="G87" s="472"/>
      <c r="H87" s="277" t="s">
        <v>46</v>
      </c>
      <c r="I87" s="278">
        <v>0.79249999999999998</v>
      </c>
      <c r="J87" s="278">
        <v>0</v>
      </c>
      <c r="K87" s="279"/>
      <c r="L87" s="279"/>
      <c r="O87" s="184"/>
      <c r="P87" s="184"/>
      <c r="Q87" s="184"/>
      <c r="R87" s="184"/>
      <c r="S87" s="184"/>
      <c r="T87" s="184"/>
      <c r="U87" s="184"/>
      <c r="V87" s="184"/>
      <c r="W87" s="184"/>
      <c r="X87" s="184"/>
      <c r="Y87" s="180"/>
    </row>
    <row r="88" spans="1:25" ht="22.5" customHeight="1">
      <c r="A88" s="229"/>
      <c r="B88" s="275" t="s">
        <v>1253</v>
      </c>
      <c r="C88" s="276" t="s">
        <v>1327</v>
      </c>
      <c r="D88" s="275" t="s">
        <v>27</v>
      </c>
      <c r="E88" s="275" t="s">
        <v>1328</v>
      </c>
      <c r="F88" s="472" t="s">
        <v>1273</v>
      </c>
      <c r="G88" s="472"/>
      <c r="H88" s="277" t="s">
        <v>63</v>
      </c>
      <c r="I88" s="278">
        <v>1.0978000000000001</v>
      </c>
      <c r="J88" s="278">
        <v>0</v>
      </c>
      <c r="K88" s="279"/>
      <c r="L88" s="279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0"/>
    </row>
    <row r="89" spans="1:25" ht="15" customHeight="1">
      <c r="A89" s="229"/>
      <c r="B89" s="275" t="s">
        <v>1253</v>
      </c>
      <c r="C89" s="276" t="s">
        <v>1329</v>
      </c>
      <c r="D89" s="275" t="s">
        <v>27</v>
      </c>
      <c r="E89" s="275" t="s">
        <v>1330</v>
      </c>
      <c r="F89" s="472" t="s">
        <v>1293</v>
      </c>
      <c r="G89" s="472"/>
      <c r="H89" s="277" t="s">
        <v>46</v>
      </c>
      <c r="I89" s="278">
        <v>0.91169999999999995</v>
      </c>
      <c r="J89" s="278">
        <v>0</v>
      </c>
      <c r="K89" s="279"/>
      <c r="L89" s="279"/>
      <c r="O89" s="184"/>
      <c r="P89" s="184"/>
      <c r="Q89" s="184"/>
      <c r="R89" s="184"/>
      <c r="S89" s="184"/>
      <c r="T89" s="184"/>
      <c r="U89" s="184"/>
      <c r="V89" s="184"/>
      <c r="W89" s="184"/>
      <c r="X89" s="184"/>
      <c r="Y89" s="180"/>
    </row>
    <row r="90" spans="1:25" ht="15">
      <c r="A90" s="229"/>
      <c r="B90" s="280"/>
      <c r="C90" s="280"/>
      <c r="D90" s="280"/>
      <c r="E90" s="280"/>
      <c r="F90" s="280"/>
      <c r="G90" s="280" t="s">
        <v>1256</v>
      </c>
      <c r="H90" s="281"/>
      <c r="I90" s="280" t="s">
        <v>1257</v>
      </c>
      <c r="J90" s="281">
        <v>0</v>
      </c>
      <c r="K90" s="280" t="s">
        <v>1258</v>
      </c>
      <c r="L90" s="281"/>
      <c r="O90" s="184"/>
      <c r="P90" s="184"/>
      <c r="Q90" s="184"/>
      <c r="R90" s="184"/>
      <c r="S90" s="184"/>
      <c r="T90" s="184"/>
      <c r="U90" s="184"/>
      <c r="V90" s="184"/>
      <c r="W90" s="184"/>
      <c r="X90" s="184"/>
      <c r="Y90" s="180"/>
    </row>
    <row r="91" spans="1:25" ht="15">
      <c r="A91" s="229"/>
      <c r="B91" s="280"/>
      <c r="C91" s="280"/>
      <c r="D91" s="280"/>
      <c r="E91" s="280"/>
      <c r="F91" s="280"/>
      <c r="G91" s="280" t="s">
        <v>1259</v>
      </c>
      <c r="H91" s="281"/>
      <c r="I91" s="473"/>
      <c r="J91" s="473" t="s">
        <v>1260</v>
      </c>
      <c r="K91" s="280"/>
      <c r="L91" s="281"/>
      <c r="O91" s="184"/>
      <c r="P91" s="184"/>
      <c r="Q91" s="184"/>
      <c r="R91" s="184"/>
      <c r="S91" s="184"/>
      <c r="T91" s="184"/>
      <c r="U91" s="184"/>
      <c r="V91" s="184"/>
      <c r="W91" s="184"/>
      <c r="X91" s="184"/>
      <c r="Y91" s="180"/>
    </row>
    <row r="92" spans="1:25" ht="15">
      <c r="A92" s="229"/>
      <c r="B92" s="282"/>
      <c r="C92" s="282"/>
      <c r="D92" s="282"/>
      <c r="E92" s="282"/>
      <c r="F92" s="282"/>
      <c r="G92" s="282"/>
      <c r="H92" s="282"/>
      <c r="I92" s="282"/>
      <c r="J92" s="282"/>
      <c r="K92" s="282"/>
      <c r="L92" s="282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0"/>
    </row>
    <row r="93" spans="1:25" ht="15" customHeight="1">
      <c r="A93" s="229"/>
      <c r="B93" s="267" t="s">
        <v>194</v>
      </c>
      <c r="C93" s="268" t="s">
        <v>1238</v>
      </c>
      <c r="D93" s="267" t="s">
        <v>1239</v>
      </c>
      <c r="E93" s="267" t="s">
        <v>1240</v>
      </c>
      <c r="F93" s="470" t="s">
        <v>1246</v>
      </c>
      <c r="G93" s="470"/>
      <c r="H93" s="269" t="s">
        <v>1241</v>
      </c>
      <c r="I93" s="268" t="s">
        <v>1242</v>
      </c>
      <c r="J93" s="268" t="s">
        <v>1247</v>
      </c>
      <c r="K93" s="268" t="s">
        <v>1248</v>
      </c>
      <c r="L93" s="268" t="s">
        <v>1243</v>
      </c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0"/>
    </row>
    <row r="94" spans="1:25" ht="33.75" customHeight="1">
      <c r="A94" s="229"/>
      <c r="B94" s="270" t="s">
        <v>1249</v>
      </c>
      <c r="C94" s="271" t="s">
        <v>195</v>
      </c>
      <c r="D94" s="270" t="s">
        <v>115</v>
      </c>
      <c r="E94" s="270" t="s">
        <v>196</v>
      </c>
      <c r="F94" s="471" t="s">
        <v>1309</v>
      </c>
      <c r="G94" s="471"/>
      <c r="H94" s="272" t="s">
        <v>1270</v>
      </c>
      <c r="I94" s="273">
        <v>1</v>
      </c>
      <c r="J94" s="274"/>
      <c r="K94" s="274"/>
      <c r="L94" s="27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0"/>
    </row>
    <row r="95" spans="1:25" ht="22.5" customHeight="1">
      <c r="A95" s="229"/>
      <c r="B95" s="283" t="s">
        <v>1266</v>
      </c>
      <c r="C95" s="284" t="s">
        <v>1310</v>
      </c>
      <c r="D95" s="283" t="s">
        <v>27</v>
      </c>
      <c r="E95" s="283" t="s">
        <v>1311</v>
      </c>
      <c r="F95" s="474" t="s">
        <v>1269</v>
      </c>
      <c r="G95" s="474"/>
      <c r="H95" s="285" t="s">
        <v>1279</v>
      </c>
      <c r="I95" s="286">
        <v>0.59499999999999997</v>
      </c>
      <c r="J95" s="286">
        <v>0</v>
      </c>
      <c r="K95" s="287"/>
      <c r="L95" s="287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0"/>
    </row>
    <row r="96" spans="1:25" ht="22.5" customHeight="1">
      <c r="A96" s="229"/>
      <c r="B96" s="283" t="s">
        <v>1266</v>
      </c>
      <c r="C96" s="284" t="s">
        <v>1331</v>
      </c>
      <c r="D96" s="283" t="s">
        <v>176</v>
      </c>
      <c r="E96" s="283" t="s">
        <v>1332</v>
      </c>
      <c r="F96" s="474" t="s">
        <v>1333</v>
      </c>
      <c r="G96" s="474"/>
      <c r="H96" s="285" t="s">
        <v>1270</v>
      </c>
      <c r="I96" s="286">
        <v>1.02</v>
      </c>
      <c r="J96" s="286">
        <v>0</v>
      </c>
      <c r="K96" s="287"/>
      <c r="L96" s="287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0"/>
    </row>
    <row r="97" spans="1:25" ht="22.5" customHeight="1">
      <c r="A97" s="229"/>
      <c r="B97" s="283" t="s">
        <v>1266</v>
      </c>
      <c r="C97" s="284" t="s">
        <v>1277</v>
      </c>
      <c r="D97" s="283" t="s">
        <v>27</v>
      </c>
      <c r="E97" s="283" t="s">
        <v>1278</v>
      </c>
      <c r="F97" s="474" t="s">
        <v>1269</v>
      </c>
      <c r="G97" s="474"/>
      <c r="H97" s="285" t="s">
        <v>1279</v>
      </c>
      <c r="I97" s="286">
        <v>0.19500000000000001</v>
      </c>
      <c r="J97" s="286">
        <v>0</v>
      </c>
      <c r="K97" s="287"/>
      <c r="L97" s="287"/>
      <c r="O97" s="184"/>
      <c r="P97" s="184"/>
      <c r="Q97" s="184"/>
      <c r="R97" s="184"/>
      <c r="S97" s="184"/>
      <c r="T97" s="184"/>
      <c r="U97" s="184"/>
      <c r="V97" s="184"/>
      <c r="W97" s="184"/>
      <c r="X97" s="184"/>
      <c r="Y97" s="180"/>
    </row>
    <row r="98" spans="1:25" ht="15" customHeight="1">
      <c r="A98" s="229"/>
      <c r="B98" s="275" t="s">
        <v>1253</v>
      </c>
      <c r="C98" s="276" t="s">
        <v>1316</v>
      </c>
      <c r="D98" s="275" t="s">
        <v>27</v>
      </c>
      <c r="E98" s="275" t="s">
        <v>1317</v>
      </c>
      <c r="F98" s="472" t="s">
        <v>1293</v>
      </c>
      <c r="G98" s="472"/>
      <c r="H98" s="277" t="s">
        <v>46</v>
      </c>
      <c r="I98" s="278">
        <v>2.5026999999999999</v>
      </c>
      <c r="J98" s="278">
        <v>0</v>
      </c>
      <c r="K98" s="279"/>
      <c r="L98" s="279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0"/>
    </row>
    <row r="99" spans="1:25" ht="22.5" customHeight="1">
      <c r="A99" s="229"/>
      <c r="B99" s="275" t="s">
        <v>1253</v>
      </c>
      <c r="C99" s="276" t="s">
        <v>1327</v>
      </c>
      <c r="D99" s="275" t="s">
        <v>27</v>
      </c>
      <c r="E99" s="275" t="s">
        <v>1328</v>
      </c>
      <c r="F99" s="472" t="s">
        <v>1273</v>
      </c>
      <c r="G99" s="472"/>
      <c r="H99" s="277" t="s">
        <v>63</v>
      </c>
      <c r="I99" s="278">
        <v>1.0978000000000001</v>
      </c>
      <c r="J99" s="278">
        <v>0</v>
      </c>
      <c r="K99" s="279"/>
      <c r="L99" s="279"/>
      <c r="O99" s="184"/>
      <c r="P99" s="184"/>
      <c r="Q99" s="184"/>
      <c r="R99" s="184"/>
      <c r="S99" s="184"/>
      <c r="T99" s="184"/>
      <c r="U99" s="184"/>
      <c r="V99" s="184"/>
      <c r="W99" s="184"/>
      <c r="X99" s="184"/>
      <c r="Y99" s="180"/>
    </row>
    <row r="100" spans="1:25" ht="15" customHeight="1">
      <c r="A100" s="229"/>
      <c r="B100" s="275" t="s">
        <v>1253</v>
      </c>
      <c r="C100" s="276" t="s">
        <v>1334</v>
      </c>
      <c r="D100" s="275" t="s">
        <v>27</v>
      </c>
      <c r="E100" s="275" t="s">
        <v>1335</v>
      </c>
      <c r="F100" s="472" t="s">
        <v>1293</v>
      </c>
      <c r="G100" s="472"/>
      <c r="H100" s="277" t="s">
        <v>1270</v>
      </c>
      <c r="I100" s="278">
        <v>2.1059999999999999</v>
      </c>
      <c r="J100" s="278">
        <v>0</v>
      </c>
      <c r="K100" s="279"/>
      <c r="L100" s="279"/>
      <c r="O100" s="184"/>
      <c r="P100" s="184"/>
      <c r="Q100" s="184"/>
      <c r="R100" s="184"/>
      <c r="S100" s="184"/>
      <c r="T100" s="184"/>
      <c r="U100" s="184"/>
      <c r="V100" s="184"/>
      <c r="W100" s="184"/>
      <c r="X100" s="184"/>
      <c r="Y100" s="180"/>
    </row>
    <row r="101" spans="1:25" ht="15" customHeight="1">
      <c r="A101" s="229"/>
      <c r="B101" s="275" t="s">
        <v>1253</v>
      </c>
      <c r="C101" s="276" t="s">
        <v>1323</v>
      </c>
      <c r="D101" s="275" t="s">
        <v>27</v>
      </c>
      <c r="E101" s="275" t="s">
        <v>1324</v>
      </c>
      <c r="F101" s="472" t="s">
        <v>1293</v>
      </c>
      <c r="G101" s="472"/>
      <c r="H101" s="277" t="s">
        <v>29</v>
      </c>
      <c r="I101" s="278">
        <v>20.186800000000002</v>
      </c>
      <c r="J101" s="278">
        <v>0</v>
      </c>
      <c r="K101" s="279"/>
      <c r="L101" s="279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/>
      <c r="Y101" s="180"/>
    </row>
    <row r="102" spans="1:25" ht="15" customHeight="1">
      <c r="A102" s="229"/>
      <c r="B102" s="275" t="s">
        <v>1253</v>
      </c>
      <c r="C102" s="276" t="s">
        <v>1325</v>
      </c>
      <c r="D102" s="275" t="s">
        <v>27</v>
      </c>
      <c r="E102" s="275" t="s">
        <v>1326</v>
      </c>
      <c r="F102" s="472" t="s">
        <v>1293</v>
      </c>
      <c r="G102" s="472"/>
      <c r="H102" s="277" t="s">
        <v>46</v>
      </c>
      <c r="I102" s="278">
        <v>0.79249999999999998</v>
      </c>
      <c r="J102" s="278">
        <v>0</v>
      </c>
      <c r="K102" s="279"/>
      <c r="L102" s="279"/>
      <c r="O102" s="184"/>
      <c r="P102" s="184"/>
      <c r="Q102" s="184"/>
      <c r="R102" s="184"/>
      <c r="S102" s="184"/>
      <c r="T102" s="184"/>
      <c r="U102" s="184"/>
      <c r="V102" s="184"/>
      <c r="W102" s="184"/>
      <c r="X102" s="184"/>
      <c r="Y102" s="180"/>
    </row>
    <row r="103" spans="1:25" ht="15" customHeight="1">
      <c r="A103" s="229"/>
      <c r="B103" s="275" t="s">
        <v>1253</v>
      </c>
      <c r="C103" s="276" t="s">
        <v>1320</v>
      </c>
      <c r="D103" s="275" t="s">
        <v>27</v>
      </c>
      <c r="E103" s="275" t="s">
        <v>1321</v>
      </c>
      <c r="F103" s="472" t="s">
        <v>1293</v>
      </c>
      <c r="G103" s="472"/>
      <c r="H103" s="277" t="s">
        <v>1322</v>
      </c>
      <c r="I103" s="278">
        <v>2.9600000000000001E-2</v>
      </c>
      <c r="J103" s="278">
        <v>0</v>
      </c>
      <c r="K103" s="279"/>
      <c r="L103" s="279"/>
      <c r="O103" s="184"/>
      <c r="P103" s="184"/>
      <c r="Q103" s="184"/>
      <c r="R103" s="184"/>
      <c r="S103" s="184"/>
      <c r="T103" s="184"/>
      <c r="U103" s="184"/>
      <c r="V103" s="184"/>
      <c r="W103" s="184"/>
      <c r="X103" s="184"/>
      <c r="Y103" s="180"/>
    </row>
    <row r="104" spans="1:25" ht="15" customHeight="1">
      <c r="A104" s="229"/>
      <c r="B104" s="275" t="s">
        <v>1253</v>
      </c>
      <c r="C104" s="276" t="s">
        <v>1312</v>
      </c>
      <c r="D104" s="275" t="s">
        <v>27</v>
      </c>
      <c r="E104" s="275" t="s">
        <v>1313</v>
      </c>
      <c r="F104" s="472" t="s">
        <v>1293</v>
      </c>
      <c r="G104" s="472"/>
      <c r="H104" s="277" t="s">
        <v>29</v>
      </c>
      <c r="I104" s="278">
        <v>0.54410000000000003</v>
      </c>
      <c r="J104" s="278">
        <v>0</v>
      </c>
      <c r="K104" s="279"/>
      <c r="L104" s="279"/>
      <c r="O104" s="184"/>
      <c r="P104" s="184"/>
      <c r="Q104" s="184"/>
      <c r="R104" s="184"/>
      <c r="S104" s="184"/>
      <c r="T104" s="184"/>
      <c r="U104" s="184"/>
      <c r="V104" s="184"/>
      <c r="W104" s="184"/>
      <c r="X104" s="184"/>
      <c r="Y104" s="180"/>
    </row>
    <row r="105" spans="1:25" ht="15" customHeight="1">
      <c r="A105" s="229"/>
      <c r="B105" s="275" t="s">
        <v>1253</v>
      </c>
      <c r="C105" s="276" t="s">
        <v>1329</v>
      </c>
      <c r="D105" s="275" t="s">
        <v>27</v>
      </c>
      <c r="E105" s="275" t="s">
        <v>1330</v>
      </c>
      <c r="F105" s="472" t="s">
        <v>1293</v>
      </c>
      <c r="G105" s="472"/>
      <c r="H105" s="277" t="s">
        <v>46</v>
      </c>
      <c r="I105" s="278">
        <v>0.91169999999999995</v>
      </c>
      <c r="J105" s="278">
        <v>0</v>
      </c>
      <c r="K105" s="279"/>
      <c r="L105" s="279"/>
      <c r="O105" s="184"/>
      <c r="P105" s="184"/>
      <c r="Q105" s="184"/>
      <c r="R105" s="184"/>
      <c r="S105" s="184"/>
      <c r="T105" s="184"/>
      <c r="U105" s="184"/>
      <c r="V105" s="184"/>
      <c r="W105" s="184"/>
      <c r="X105" s="184"/>
      <c r="Y105" s="180"/>
    </row>
    <row r="106" spans="1:25" ht="15" customHeight="1">
      <c r="A106" s="229"/>
      <c r="B106" s="275" t="s">
        <v>1253</v>
      </c>
      <c r="C106" s="276" t="s">
        <v>1318</v>
      </c>
      <c r="D106" s="275" t="s">
        <v>27</v>
      </c>
      <c r="E106" s="275" t="s">
        <v>1319</v>
      </c>
      <c r="F106" s="472" t="s">
        <v>1293</v>
      </c>
      <c r="G106" s="472"/>
      <c r="H106" s="277" t="s">
        <v>46</v>
      </c>
      <c r="I106" s="278">
        <v>2.9138999999999999</v>
      </c>
      <c r="J106" s="278">
        <v>0</v>
      </c>
      <c r="K106" s="279"/>
      <c r="L106" s="279"/>
      <c r="O106" s="184"/>
      <c r="P106" s="184"/>
      <c r="Q106" s="184"/>
      <c r="R106" s="184"/>
      <c r="S106" s="184"/>
      <c r="T106" s="184"/>
      <c r="U106" s="184"/>
      <c r="V106" s="184"/>
      <c r="W106" s="184"/>
      <c r="X106" s="184"/>
      <c r="Y106" s="180"/>
    </row>
    <row r="107" spans="1:25" ht="15">
      <c r="A107" s="229"/>
      <c r="B107" s="280"/>
      <c r="C107" s="280"/>
      <c r="D107" s="280"/>
      <c r="E107" s="280"/>
      <c r="F107" s="280"/>
      <c r="G107" s="280" t="s">
        <v>1256</v>
      </c>
      <c r="H107" s="281"/>
      <c r="I107" s="280" t="s">
        <v>1257</v>
      </c>
      <c r="J107" s="281">
        <v>0</v>
      </c>
      <c r="K107" s="280" t="s">
        <v>1258</v>
      </c>
      <c r="L107" s="281"/>
      <c r="O107" s="184"/>
      <c r="P107" s="184"/>
      <c r="Q107" s="184"/>
      <c r="R107" s="184"/>
      <c r="S107" s="184"/>
      <c r="T107" s="184"/>
      <c r="U107" s="184"/>
      <c r="V107" s="184"/>
      <c r="W107" s="184"/>
      <c r="X107" s="184"/>
      <c r="Y107" s="180"/>
    </row>
    <row r="108" spans="1:25" ht="15">
      <c r="A108" s="229"/>
      <c r="B108" s="280"/>
      <c r="C108" s="280"/>
      <c r="D108" s="280"/>
      <c r="E108" s="280"/>
      <c r="F108" s="280"/>
      <c r="G108" s="280" t="s">
        <v>1259</v>
      </c>
      <c r="H108" s="281"/>
      <c r="I108" s="473"/>
      <c r="J108" s="473" t="s">
        <v>1260</v>
      </c>
      <c r="K108" s="280"/>
      <c r="L108" s="281"/>
      <c r="O108" s="184"/>
      <c r="P108" s="184"/>
      <c r="Q108" s="184"/>
      <c r="R108" s="184"/>
      <c r="S108" s="184"/>
      <c r="T108" s="184"/>
      <c r="U108" s="184"/>
      <c r="V108" s="184"/>
      <c r="W108" s="184"/>
      <c r="X108" s="184"/>
      <c r="Y108" s="180"/>
    </row>
    <row r="109" spans="1:25" ht="15">
      <c r="A109" s="229"/>
      <c r="B109" s="282"/>
      <c r="C109" s="282"/>
      <c r="D109" s="282"/>
      <c r="E109" s="282"/>
      <c r="F109" s="282"/>
      <c r="G109" s="282"/>
      <c r="H109" s="282"/>
      <c r="I109" s="282"/>
      <c r="J109" s="282"/>
      <c r="K109" s="282"/>
      <c r="L109" s="282"/>
      <c r="O109" s="184"/>
      <c r="P109" s="184"/>
      <c r="Q109" s="184"/>
      <c r="R109" s="184"/>
      <c r="S109" s="184"/>
      <c r="T109" s="184"/>
      <c r="U109" s="184"/>
      <c r="V109" s="184"/>
      <c r="W109" s="184"/>
      <c r="X109" s="184"/>
      <c r="Y109" s="180"/>
    </row>
    <row r="110" spans="1:25" ht="15" customHeight="1">
      <c r="A110" s="229"/>
      <c r="B110" s="267" t="s">
        <v>197</v>
      </c>
      <c r="C110" s="268" t="s">
        <v>1238</v>
      </c>
      <c r="D110" s="267" t="s">
        <v>1239</v>
      </c>
      <c r="E110" s="267" t="s">
        <v>1240</v>
      </c>
      <c r="F110" s="470" t="s">
        <v>1246</v>
      </c>
      <c r="G110" s="470"/>
      <c r="H110" s="269" t="s">
        <v>1241</v>
      </c>
      <c r="I110" s="268" t="s">
        <v>1242</v>
      </c>
      <c r="J110" s="268" t="s">
        <v>1247</v>
      </c>
      <c r="K110" s="268" t="s">
        <v>1248</v>
      </c>
      <c r="L110" s="268" t="s">
        <v>1243</v>
      </c>
      <c r="O110" s="184"/>
      <c r="P110" s="184"/>
      <c r="Q110" s="184"/>
      <c r="R110" s="184"/>
      <c r="S110" s="184"/>
      <c r="T110" s="184"/>
      <c r="U110" s="184"/>
      <c r="V110" s="184"/>
      <c r="W110" s="184"/>
      <c r="X110" s="184"/>
      <c r="Y110" s="180"/>
    </row>
    <row r="111" spans="1:25" ht="33.75" customHeight="1">
      <c r="A111" s="229"/>
      <c r="B111" s="270" t="s">
        <v>1249</v>
      </c>
      <c r="C111" s="271" t="s">
        <v>198</v>
      </c>
      <c r="D111" s="270" t="s">
        <v>115</v>
      </c>
      <c r="E111" s="270" t="s">
        <v>199</v>
      </c>
      <c r="F111" s="471" t="s">
        <v>1309</v>
      </c>
      <c r="G111" s="471"/>
      <c r="H111" s="272" t="s">
        <v>1270</v>
      </c>
      <c r="I111" s="273">
        <v>1</v>
      </c>
      <c r="J111" s="274"/>
      <c r="K111" s="274"/>
      <c r="L111" s="274"/>
      <c r="O111" s="184"/>
      <c r="P111" s="184"/>
      <c r="Q111" s="184"/>
      <c r="R111" s="184"/>
      <c r="S111" s="184"/>
      <c r="T111" s="184"/>
      <c r="U111" s="184"/>
      <c r="V111" s="184"/>
      <c r="W111" s="184"/>
      <c r="X111" s="184"/>
      <c r="Y111" s="180"/>
    </row>
    <row r="112" spans="1:25" ht="22.5" customHeight="1">
      <c r="A112" s="229"/>
      <c r="B112" s="283" t="s">
        <v>1266</v>
      </c>
      <c r="C112" s="284" t="s">
        <v>1277</v>
      </c>
      <c r="D112" s="283" t="s">
        <v>27</v>
      </c>
      <c r="E112" s="283" t="s">
        <v>1278</v>
      </c>
      <c r="F112" s="474" t="s">
        <v>1269</v>
      </c>
      <c r="G112" s="474"/>
      <c r="H112" s="285" t="s">
        <v>1279</v>
      </c>
      <c r="I112" s="286">
        <v>0.19500000000000001</v>
      </c>
      <c r="J112" s="286">
        <v>0</v>
      </c>
      <c r="K112" s="287"/>
      <c r="L112" s="287"/>
      <c r="O112" s="184"/>
      <c r="P112" s="184"/>
      <c r="Q112" s="184"/>
      <c r="R112" s="184"/>
      <c r="S112" s="184"/>
      <c r="T112" s="184"/>
      <c r="U112" s="184"/>
      <c r="V112" s="184"/>
      <c r="W112" s="184"/>
      <c r="X112" s="184"/>
      <c r="Y112" s="180"/>
    </row>
    <row r="113" spans="1:25" ht="22.5" customHeight="1">
      <c r="A113" s="229"/>
      <c r="B113" s="283" t="s">
        <v>1266</v>
      </c>
      <c r="C113" s="284" t="s">
        <v>1331</v>
      </c>
      <c r="D113" s="283" t="s">
        <v>176</v>
      </c>
      <c r="E113" s="283" t="s">
        <v>1332</v>
      </c>
      <c r="F113" s="474" t="s">
        <v>1333</v>
      </c>
      <c r="G113" s="474"/>
      <c r="H113" s="285" t="s">
        <v>1270</v>
      </c>
      <c r="I113" s="286">
        <v>1.02</v>
      </c>
      <c r="J113" s="286">
        <v>0</v>
      </c>
      <c r="K113" s="287"/>
      <c r="L113" s="287"/>
      <c r="O113" s="184"/>
      <c r="P113" s="184"/>
      <c r="Q113" s="184"/>
      <c r="R113" s="184"/>
      <c r="S113" s="184"/>
      <c r="T113" s="184"/>
      <c r="U113" s="184"/>
      <c r="V113" s="184"/>
      <c r="W113" s="184"/>
      <c r="X113" s="184"/>
      <c r="Y113" s="180"/>
    </row>
    <row r="114" spans="1:25" ht="22.5" customHeight="1">
      <c r="A114" s="229"/>
      <c r="B114" s="283" t="s">
        <v>1266</v>
      </c>
      <c r="C114" s="284" t="s">
        <v>1310</v>
      </c>
      <c r="D114" s="283" t="s">
        <v>27</v>
      </c>
      <c r="E114" s="283" t="s">
        <v>1311</v>
      </c>
      <c r="F114" s="474" t="s">
        <v>1269</v>
      </c>
      <c r="G114" s="474"/>
      <c r="H114" s="285" t="s">
        <v>1279</v>
      </c>
      <c r="I114" s="286">
        <v>0.59499999999999997</v>
      </c>
      <c r="J114" s="286">
        <v>0</v>
      </c>
      <c r="K114" s="287"/>
      <c r="L114" s="287"/>
      <c r="O114" s="184"/>
      <c r="P114" s="184"/>
      <c r="Q114" s="184"/>
      <c r="R114" s="184"/>
      <c r="S114" s="184"/>
      <c r="T114" s="184"/>
      <c r="U114" s="184"/>
      <c r="V114" s="184"/>
      <c r="W114" s="184"/>
      <c r="X114" s="184"/>
      <c r="Y114" s="180"/>
    </row>
    <row r="115" spans="1:25" ht="15" customHeight="1">
      <c r="A115" s="229"/>
      <c r="B115" s="275" t="s">
        <v>1253</v>
      </c>
      <c r="C115" s="276" t="s">
        <v>1316</v>
      </c>
      <c r="D115" s="275" t="s">
        <v>27</v>
      </c>
      <c r="E115" s="275" t="s">
        <v>1317</v>
      </c>
      <c r="F115" s="472" t="s">
        <v>1293</v>
      </c>
      <c r="G115" s="472"/>
      <c r="H115" s="277" t="s">
        <v>46</v>
      </c>
      <c r="I115" s="278">
        <v>2.5026999999999999</v>
      </c>
      <c r="J115" s="278">
        <v>0</v>
      </c>
      <c r="K115" s="279"/>
      <c r="L115" s="279"/>
      <c r="O115" s="184"/>
      <c r="P115" s="184"/>
      <c r="Q115" s="184"/>
      <c r="R115" s="184"/>
      <c r="S115" s="184"/>
      <c r="T115" s="184"/>
      <c r="U115" s="184"/>
      <c r="V115" s="184"/>
      <c r="W115" s="184"/>
      <c r="X115" s="184"/>
      <c r="Y115" s="180"/>
    </row>
    <row r="116" spans="1:25" ht="15" customHeight="1">
      <c r="A116" s="229"/>
      <c r="B116" s="275" t="s">
        <v>1253</v>
      </c>
      <c r="C116" s="276" t="s">
        <v>1312</v>
      </c>
      <c r="D116" s="275" t="s">
        <v>27</v>
      </c>
      <c r="E116" s="275" t="s">
        <v>1313</v>
      </c>
      <c r="F116" s="472" t="s">
        <v>1293</v>
      </c>
      <c r="G116" s="472"/>
      <c r="H116" s="277" t="s">
        <v>29</v>
      </c>
      <c r="I116" s="278">
        <v>0.54410000000000003</v>
      </c>
      <c r="J116" s="278">
        <v>0</v>
      </c>
      <c r="K116" s="279"/>
      <c r="L116" s="279"/>
      <c r="O116" s="184"/>
      <c r="P116" s="184"/>
      <c r="Q116" s="184"/>
      <c r="R116" s="184"/>
      <c r="S116" s="184"/>
      <c r="T116" s="184"/>
      <c r="U116" s="184"/>
      <c r="V116" s="184"/>
      <c r="W116" s="184"/>
      <c r="X116" s="184"/>
      <c r="Y116" s="180"/>
    </row>
    <row r="117" spans="1:25" ht="15" customHeight="1">
      <c r="A117" s="229"/>
      <c r="B117" s="275" t="s">
        <v>1253</v>
      </c>
      <c r="C117" s="276" t="s">
        <v>1320</v>
      </c>
      <c r="D117" s="275" t="s">
        <v>27</v>
      </c>
      <c r="E117" s="275" t="s">
        <v>1321</v>
      </c>
      <c r="F117" s="472" t="s">
        <v>1293</v>
      </c>
      <c r="G117" s="472"/>
      <c r="H117" s="277" t="s">
        <v>1322</v>
      </c>
      <c r="I117" s="278">
        <v>2.9600000000000001E-2</v>
      </c>
      <c r="J117" s="278">
        <v>0</v>
      </c>
      <c r="K117" s="279"/>
      <c r="L117" s="279"/>
      <c r="O117" s="184"/>
      <c r="P117" s="184"/>
      <c r="Q117" s="184"/>
      <c r="R117" s="184"/>
      <c r="S117" s="184"/>
      <c r="T117" s="184"/>
      <c r="U117" s="184"/>
      <c r="V117" s="184"/>
      <c r="W117" s="184"/>
      <c r="X117" s="184"/>
      <c r="Y117" s="180"/>
    </row>
    <row r="118" spans="1:25" ht="15" customHeight="1">
      <c r="A118" s="229"/>
      <c r="B118" s="275" t="s">
        <v>1253</v>
      </c>
      <c r="C118" s="276" t="s">
        <v>1329</v>
      </c>
      <c r="D118" s="275" t="s">
        <v>27</v>
      </c>
      <c r="E118" s="275" t="s">
        <v>1330</v>
      </c>
      <c r="F118" s="472" t="s">
        <v>1293</v>
      </c>
      <c r="G118" s="472"/>
      <c r="H118" s="277" t="s">
        <v>46</v>
      </c>
      <c r="I118" s="278">
        <v>0.91169999999999995</v>
      </c>
      <c r="J118" s="278">
        <v>0</v>
      </c>
      <c r="K118" s="279"/>
      <c r="L118" s="279"/>
      <c r="O118" s="184"/>
      <c r="P118" s="184"/>
      <c r="Q118" s="184"/>
      <c r="R118" s="184"/>
      <c r="S118" s="184"/>
      <c r="T118" s="184"/>
      <c r="U118" s="184"/>
      <c r="V118" s="184"/>
      <c r="W118" s="184"/>
      <c r="X118" s="184"/>
      <c r="Y118" s="180"/>
    </row>
    <row r="119" spans="1:25" ht="15" customHeight="1">
      <c r="A119" s="229"/>
      <c r="B119" s="275" t="s">
        <v>1253</v>
      </c>
      <c r="C119" s="276" t="s">
        <v>1318</v>
      </c>
      <c r="D119" s="275" t="s">
        <v>27</v>
      </c>
      <c r="E119" s="275" t="s">
        <v>1319</v>
      </c>
      <c r="F119" s="472" t="s">
        <v>1293</v>
      </c>
      <c r="G119" s="472"/>
      <c r="H119" s="277" t="s">
        <v>46</v>
      </c>
      <c r="I119" s="278">
        <v>2.9138999999999999</v>
      </c>
      <c r="J119" s="278">
        <v>0</v>
      </c>
      <c r="K119" s="279"/>
      <c r="L119" s="279"/>
      <c r="O119" s="184"/>
      <c r="P119" s="184"/>
      <c r="Q119" s="184"/>
      <c r="R119" s="184"/>
      <c r="S119" s="184"/>
      <c r="T119" s="184"/>
      <c r="U119" s="184"/>
      <c r="V119" s="184"/>
      <c r="W119" s="184"/>
      <c r="X119" s="184"/>
      <c r="Y119" s="180"/>
    </row>
    <row r="120" spans="1:25" ht="15" customHeight="1">
      <c r="A120" s="229"/>
      <c r="B120" s="275" t="s">
        <v>1253</v>
      </c>
      <c r="C120" s="276" t="s">
        <v>1323</v>
      </c>
      <c r="D120" s="275" t="s">
        <v>27</v>
      </c>
      <c r="E120" s="275" t="s">
        <v>1324</v>
      </c>
      <c r="F120" s="472" t="s">
        <v>1293</v>
      </c>
      <c r="G120" s="472"/>
      <c r="H120" s="277" t="s">
        <v>29</v>
      </c>
      <c r="I120" s="278">
        <v>20.186800000000002</v>
      </c>
      <c r="J120" s="278">
        <v>0</v>
      </c>
      <c r="K120" s="279"/>
      <c r="L120" s="279"/>
      <c r="O120" s="184"/>
      <c r="P120" s="184"/>
      <c r="Q120" s="184"/>
      <c r="R120" s="184"/>
      <c r="S120" s="184"/>
      <c r="T120" s="184"/>
      <c r="U120" s="184"/>
      <c r="V120" s="184"/>
      <c r="W120" s="184"/>
      <c r="X120" s="184"/>
      <c r="Y120" s="180"/>
    </row>
    <row r="121" spans="1:25" ht="15" customHeight="1">
      <c r="A121" s="229"/>
      <c r="B121" s="275" t="s">
        <v>1253</v>
      </c>
      <c r="C121" s="276" t="s">
        <v>1325</v>
      </c>
      <c r="D121" s="275" t="s">
        <v>27</v>
      </c>
      <c r="E121" s="275" t="s">
        <v>1326</v>
      </c>
      <c r="F121" s="472" t="s">
        <v>1293</v>
      </c>
      <c r="G121" s="472"/>
      <c r="H121" s="277" t="s">
        <v>46</v>
      </c>
      <c r="I121" s="278">
        <v>0.79249999999999998</v>
      </c>
      <c r="J121" s="278">
        <v>0</v>
      </c>
      <c r="K121" s="279"/>
      <c r="L121" s="279"/>
      <c r="O121" s="184"/>
      <c r="P121" s="184"/>
      <c r="Q121" s="184"/>
      <c r="R121" s="184"/>
      <c r="S121" s="184"/>
      <c r="T121" s="184"/>
      <c r="U121" s="184"/>
      <c r="V121" s="184"/>
      <c r="W121" s="184"/>
      <c r="X121" s="184"/>
      <c r="Y121" s="180"/>
    </row>
    <row r="122" spans="1:25" ht="15" customHeight="1">
      <c r="A122" s="229"/>
      <c r="B122" s="275" t="s">
        <v>1253</v>
      </c>
      <c r="C122" s="276" t="s">
        <v>1314</v>
      </c>
      <c r="D122" s="275" t="s">
        <v>27</v>
      </c>
      <c r="E122" s="275" t="s">
        <v>1315</v>
      </c>
      <c r="F122" s="472" t="s">
        <v>1293</v>
      </c>
      <c r="G122" s="472"/>
      <c r="H122" s="277" t="s">
        <v>1270</v>
      </c>
      <c r="I122" s="278">
        <v>2.1059999999999999</v>
      </c>
      <c r="J122" s="278">
        <v>0</v>
      </c>
      <c r="K122" s="279"/>
      <c r="L122" s="279"/>
      <c r="O122" s="184"/>
      <c r="P122" s="184"/>
      <c r="Q122" s="184"/>
      <c r="R122" s="184"/>
      <c r="S122" s="184"/>
      <c r="T122" s="184"/>
      <c r="U122" s="184"/>
      <c r="V122" s="184"/>
      <c r="W122" s="184"/>
      <c r="X122" s="184"/>
      <c r="Y122" s="180"/>
    </row>
    <row r="123" spans="1:25" ht="22.5" customHeight="1">
      <c r="A123" s="229"/>
      <c r="B123" s="275" t="s">
        <v>1253</v>
      </c>
      <c r="C123" s="276" t="s">
        <v>1327</v>
      </c>
      <c r="D123" s="275" t="s">
        <v>27</v>
      </c>
      <c r="E123" s="275" t="s">
        <v>1328</v>
      </c>
      <c r="F123" s="472" t="s">
        <v>1273</v>
      </c>
      <c r="G123" s="472"/>
      <c r="H123" s="277" t="s">
        <v>63</v>
      </c>
      <c r="I123" s="278">
        <v>1.0978000000000001</v>
      </c>
      <c r="J123" s="278">
        <v>0</v>
      </c>
      <c r="K123" s="279"/>
      <c r="L123" s="279"/>
      <c r="O123" s="184"/>
      <c r="P123" s="184"/>
      <c r="Q123" s="184"/>
      <c r="R123" s="184"/>
      <c r="S123" s="184"/>
      <c r="T123" s="184"/>
      <c r="U123" s="184"/>
      <c r="V123" s="184"/>
      <c r="W123" s="184"/>
      <c r="X123" s="184"/>
      <c r="Y123" s="180"/>
    </row>
    <row r="124" spans="1:25" ht="15">
      <c r="A124" s="229"/>
      <c r="B124" s="280"/>
      <c r="C124" s="280"/>
      <c r="D124" s="280"/>
      <c r="E124" s="280"/>
      <c r="F124" s="280"/>
      <c r="G124" s="280" t="s">
        <v>1256</v>
      </c>
      <c r="H124" s="281"/>
      <c r="I124" s="280" t="s">
        <v>1257</v>
      </c>
      <c r="J124" s="281">
        <v>0</v>
      </c>
      <c r="K124" s="280" t="s">
        <v>1258</v>
      </c>
      <c r="L124" s="281"/>
      <c r="O124" s="184"/>
      <c r="P124" s="184"/>
      <c r="Q124" s="184"/>
      <c r="R124" s="184"/>
      <c r="S124" s="184"/>
      <c r="T124" s="184"/>
      <c r="U124" s="184"/>
      <c r="V124" s="184"/>
      <c r="W124" s="184"/>
      <c r="X124" s="184"/>
      <c r="Y124" s="180"/>
    </row>
    <row r="125" spans="1:25" ht="15">
      <c r="A125" s="229"/>
      <c r="B125" s="280"/>
      <c r="C125" s="280"/>
      <c r="D125" s="280"/>
      <c r="E125" s="280"/>
      <c r="F125" s="280"/>
      <c r="G125" s="280" t="s">
        <v>1259</v>
      </c>
      <c r="H125" s="281"/>
      <c r="I125" s="473"/>
      <c r="J125" s="473" t="s">
        <v>1260</v>
      </c>
      <c r="K125" s="280"/>
      <c r="L125" s="281"/>
      <c r="O125" s="184"/>
      <c r="P125" s="184"/>
      <c r="Q125" s="184"/>
      <c r="R125" s="184"/>
      <c r="S125" s="184"/>
      <c r="T125" s="184"/>
      <c r="U125" s="184"/>
      <c r="V125" s="184"/>
      <c r="W125" s="184"/>
      <c r="X125" s="184"/>
      <c r="Y125" s="180"/>
    </row>
    <row r="126" spans="1:25" ht="15">
      <c r="A126" s="229"/>
      <c r="B126" s="282"/>
      <c r="C126" s="282"/>
      <c r="D126" s="282"/>
      <c r="E126" s="282"/>
      <c r="F126" s="282"/>
      <c r="G126" s="282"/>
      <c r="H126" s="282"/>
      <c r="I126" s="282"/>
      <c r="J126" s="282"/>
      <c r="K126" s="282"/>
      <c r="L126" s="282"/>
      <c r="O126" s="184"/>
      <c r="P126" s="184"/>
      <c r="Q126" s="184"/>
      <c r="R126" s="184"/>
      <c r="S126" s="184"/>
      <c r="T126" s="184"/>
      <c r="U126" s="184"/>
      <c r="V126" s="184"/>
      <c r="W126" s="184"/>
      <c r="X126" s="184"/>
      <c r="Y126" s="180"/>
    </row>
    <row r="127" spans="1:25" ht="15" customHeight="1">
      <c r="A127" s="229"/>
      <c r="B127" s="267" t="s">
        <v>255</v>
      </c>
      <c r="C127" s="268" t="s">
        <v>1238</v>
      </c>
      <c r="D127" s="267" t="s">
        <v>1239</v>
      </c>
      <c r="E127" s="267" t="s">
        <v>1240</v>
      </c>
      <c r="F127" s="470" t="s">
        <v>1246</v>
      </c>
      <c r="G127" s="470"/>
      <c r="H127" s="269" t="s">
        <v>1241</v>
      </c>
      <c r="I127" s="268" t="s">
        <v>1242</v>
      </c>
      <c r="J127" s="268" t="s">
        <v>1247</v>
      </c>
      <c r="K127" s="268" t="s">
        <v>1248</v>
      </c>
      <c r="L127" s="268" t="s">
        <v>1243</v>
      </c>
      <c r="O127" s="184"/>
      <c r="P127" s="184"/>
      <c r="Q127" s="184"/>
      <c r="R127" s="184"/>
      <c r="S127" s="184"/>
      <c r="T127" s="184"/>
      <c r="U127" s="184"/>
      <c r="V127" s="184"/>
      <c r="W127" s="184"/>
      <c r="X127" s="184"/>
      <c r="Y127" s="180"/>
    </row>
    <row r="128" spans="1:25" ht="22.5" customHeight="1">
      <c r="A128" s="229"/>
      <c r="B128" s="270" t="s">
        <v>1249</v>
      </c>
      <c r="C128" s="271" t="s">
        <v>256</v>
      </c>
      <c r="D128" s="270" t="s">
        <v>115</v>
      </c>
      <c r="E128" s="270" t="s">
        <v>257</v>
      </c>
      <c r="F128" s="471" t="s">
        <v>1336</v>
      </c>
      <c r="G128" s="471"/>
      <c r="H128" s="272" t="s">
        <v>29</v>
      </c>
      <c r="I128" s="273">
        <v>1</v>
      </c>
      <c r="J128" s="274"/>
      <c r="K128" s="274"/>
      <c r="L128" s="274"/>
      <c r="O128" s="184"/>
      <c r="P128" s="184"/>
      <c r="Q128" s="184"/>
      <c r="R128" s="184"/>
      <c r="S128" s="184"/>
      <c r="T128" s="184"/>
      <c r="U128" s="184"/>
      <c r="V128" s="184"/>
      <c r="W128" s="184"/>
      <c r="X128" s="184"/>
      <c r="Y128" s="180"/>
    </row>
    <row r="129" spans="1:25" ht="22.5" customHeight="1">
      <c r="A129" s="229"/>
      <c r="B129" s="283" t="s">
        <v>1266</v>
      </c>
      <c r="C129" s="284" t="s">
        <v>1337</v>
      </c>
      <c r="D129" s="283" t="s">
        <v>93</v>
      </c>
      <c r="E129" s="283" t="s">
        <v>1338</v>
      </c>
      <c r="F129" s="474" t="s">
        <v>239</v>
      </c>
      <c r="G129" s="474"/>
      <c r="H129" s="285" t="s">
        <v>29</v>
      </c>
      <c r="I129" s="286">
        <v>0.85699999999999998</v>
      </c>
      <c r="J129" s="286">
        <v>0</v>
      </c>
      <c r="K129" s="287"/>
      <c r="L129" s="287"/>
      <c r="O129" s="184"/>
      <c r="P129" s="184"/>
      <c r="Q129" s="184"/>
      <c r="R129" s="184"/>
      <c r="S129" s="184"/>
      <c r="T129" s="184"/>
      <c r="U129" s="184"/>
      <c r="V129" s="184"/>
      <c r="W129" s="184"/>
      <c r="X129" s="184"/>
      <c r="Y129" s="180"/>
    </row>
    <row r="130" spans="1:25" ht="15">
      <c r="A130" s="229"/>
      <c r="B130" s="280"/>
      <c r="C130" s="280"/>
      <c r="D130" s="280"/>
      <c r="E130" s="280"/>
      <c r="F130" s="280"/>
      <c r="G130" s="280" t="s">
        <v>1256</v>
      </c>
      <c r="H130" s="281"/>
      <c r="I130" s="280" t="s">
        <v>1257</v>
      </c>
      <c r="J130" s="281">
        <v>0</v>
      </c>
      <c r="K130" s="280" t="s">
        <v>1258</v>
      </c>
      <c r="L130" s="281"/>
      <c r="O130" s="184"/>
      <c r="P130" s="184"/>
      <c r="Q130" s="184"/>
      <c r="R130" s="184"/>
      <c r="S130" s="184"/>
      <c r="T130" s="184"/>
      <c r="U130" s="184"/>
      <c r="V130" s="184"/>
      <c r="W130" s="184"/>
      <c r="X130" s="184"/>
      <c r="Y130" s="180"/>
    </row>
    <row r="131" spans="1:25" ht="15">
      <c r="A131" s="229"/>
      <c r="B131" s="280"/>
      <c r="C131" s="280"/>
      <c r="D131" s="280"/>
      <c r="E131" s="280"/>
      <c r="F131" s="280"/>
      <c r="G131" s="280" t="s">
        <v>1259</v>
      </c>
      <c r="H131" s="281"/>
      <c r="I131" s="473"/>
      <c r="J131" s="473" t="s">
        <v>1260</v>
      </c>
      <c r="K131" s="280"/>
      <c r="L131" s="281"/>
      <c r="O131" s="184"/>
      <c r="P131" s="184"/>
      <c r="Q131" s="184"/>
      <c r="R131" s="184"/>
      <c r="S131" s="184"/>
      <c r="T131" s="184"/>
      <c r="U131" s="184"/>
      <c r="V131" s="184"/>
      <c r="W131" s="184"/>
      <c r="X131" s="184"/>
      <c r="Y131" s="180"/>
    </row>
    <row r="132" spans="1:25" ht="15">
      <c r="A132" s="229"/>
      <c r="B132" s="282"/>
      <c r="C132" s="282"/>
      <c r="D132" s="282"/>
      <c r="E132" s="282"/>
      <c r="F132" s="282"/>
      <c r="G132" s="282"/>
      <c r="H132" s="282"/>
      <c r="I132" s="282"/>
      <c r="J132" s="282"/>
      <c r="K132" s="282"/>
      <c r="L132" s="282"/>
      <c r="O132" s="184"/>
      <c r="P132" s="184"/>
      <c r="Q132" s="184"/>
      <c r="R132" s="184"/>
      <c r="S132" s="184"/>
      <c r="T132" s="184"/>
      <c r="U132" s="184"/>
      <c r="V132" s="184"/>
      <c r="W132" s="184"/>
      <c r="X132" s="184"/>
      <c r="Y132" s="180"/>
    </row>
    <row r="133" spans="1:25" ht="15" customHeight="1">
      <c r="A133" s="229"/>
      <c r="B133" s="267" t="s">
        <v>473</v>
      </c>
      <c r="C133" s="268" t="s">
        <v>1238</v>
      </c>
      <c r="D133" s="267" t="s">
        <v>1239</v>
      </c>
      <c r="E133" s="267" t="s">
        <v>1240</v>
      </c>
      <c r="F133" s="470" t="s">
        <v>1246</v>
      </c>
      <c r="G133" s="470"/>
      <c r="H133" s="269" t="s">
        <v>1241</v>
      </c>
      <c r="I133" s="268" t="s">
        <v>1242</v>
      </c>
      <c r="J133" s="268" t="s">
        <v>1247</v>
      </c>
      <c r="K133" s="268" t="s">
        <v>1248</v>
      </c>
      <c r="L133" s="268" t="s">
        <v>1243</v>
      </c>
      <c r="O133" s="184"/>
      <c r="P133" s="184"/>
      <c r="Q133" s="184"/>
      <c r="R133" s="184"/>
      <c r="S133" s="184"/>
      <c r="T133" s="184"/>
      <c r="U133" s="184"/>
      <c r="V133" s="184"/>
      <c r="W133" s="184"/>
      <c r="X133" s="184"/>
      <c r="Y133" s="180"/>
    </row>
    <row r="134" spans="1:25" ht="15">
      <c r="A134" s="229"/>
      <c r="B134" s="270" t="s">
        <v>1249</v>
      </c>
      <c r="C134" s="271" t="s">
        <v>474</v>
      </c>
      <c r="D134" s="270" t="s">
        <v>115</v>
      </c>
      <c r="E134" s="270" t="s">
        <v>1339</v>
      </c>
      <c r="F134" s="471">
        <v>53</v>
      </c>
      <c r="G134" s="471"/>
      <c r="H134" s="272" t="s">
        <v>29</v>
      </c>
      <c r="I134" s="273">
        <v>1</v>
      </c>
      <c r="J134" s="274"/>
      <c r="K134" s="274"/>
      <c r="L134" s="274"/>
      <c r="O134" s="184"/>
      <c r="P134" s="184"/>
      <c r="Q134" s="184"/>
      <c r="R134" s="184"/>
      <c r="S134" s="184"/>
      <c r="T134" s="184"/>
      <c r="U134" s="184"/>
      <c r="V134" s="184"/>
      <c r="W134" s="184"/>
      <c r="X134" s="184"/>
      <c r="Y134" s="180"/>
    </row>
    <row r="135" spans="1:25" ht="22.5" customHeight="1">
      <c r="A135" s="229"/>
      <c r="B135" s="283" t="s">
        <v>1266</v>
      </c>
      <c r="C135" s="284" t="s">
        <v>1340</v>
      </c>
      <c r="D135" s="283" t="s">
        <v>27</v>
      </c>
      <c r="E135" s="283" t="s">
        <v>1341</v>
      </c>
      <c r="F135" s="474" t="s">
        <v>1269</v>
      </c>
      <c r="G135" s="474"/>
      <c r="H135" s="285" t="s">
        <v>1279</v>
      </c>
      <c r="I135" s="286">
        <v>0.86399999999999999</v>
      </c>
      <c r="J135" s="286">
        <v>0</v>
      </c>
      <c r="K135" s="287"/>
      <c r="L135" s="287"/>
      <c r="O135" s="184"/>
      <c r="P135" s="184"/>
      <c r="Q135" s="184"/>
      <c r="R135" s="184"/>
      <c r="S135" s="184"/>
      <c r="T135" s="184"/>
      <c r="U135" s="184"/>
      <c r="V135" s="184"/>
      <c r="W135" s="184"/>
      <c r="X135" s="184"/>
      <c r="Y135" s="180"/>
    </row>
    <row r="136" spans="1:25" ht="22.5" customHeight="1">
      <c r="A136" s="229"/>
      <c r="B136" s="283" t="s">
        <v>1266</v>
      </c>
      <c r="C136" s="284" t="s">
        <v>1342</v>
      </c>
      <c r="D136" s="283" t="s">
        <v>27</v>
      </c>
      <c r="E136" s="283" t="s">
        <v>1343</v>
      </c>
      <c r="F136" s="474" t="s">
        <v>1269</v>
      </c>
      <c r="G136" s="474"/>
      <c r="H136" s="285" t="s">
        <v>1279</v>
      </c>
      <c r="I136" s="286">
        <v>0.86399999999999999</v>
      </c>
      <c r="J136" s="286">
        <v>0</v>
      </c>
      <c r="K136" s="287"/>
      <c r="L136" s="287"/>
      <c r="O136" s="184"/>
      <c r="P136" s="184"/>
      <c r="Q136" s="184"/>
      <c r="R136" s="184"/>
      <c r="S136" s="184"/>
      <c r="T136" s="184"/>
      <c r="U136" s="184"/>
      <c r="V136" s="184"/>
      <c r="W136" s="184"/>
      <c r="X136" s="184"/>
      <c r="Y136" s="180"/>
    </row>
    <row r="137" spans="1:25" ht="15" customHeight="1">
      <c r="A137" s="229"/>
      <c r="B137" s="275" t="s">
        <v>1253</v>
      </c>
      <c r="C137" s="276" t="s">
        <v>1344</v>
      </c>
      <c r="D137" s="275" t="s">
        <v>93</v>
      </c>
      <c r="E137" s="275" t="s">
        <v>1345</v>
      </c>
      <c r="F137" s="472" t="s">
        <v>1293</v>
      </c>
      <c r="G137" s="472"/>
      <c r="H137" s="277" t="s">
        <v>29</v>
      </c>
      <c r="I137" s="278">
        <v>0.2</v>
      </c>
      <c r="J137" s="278">
        <v>0</v>
      </c>
      <c r="K137" s="279"/>
      <c r="L137" s="279"/>
      <c r="O137" s="184"/>
      <c r="P137" s="184"/>
      <c r="Q137" s="184"/>
      <c r="R137" s="184"/>
      <c r="S137" s="184"/>
      <c r="T137" s="184"/>
      <c r="U137" s="184"/>
      <c r="V137" s="184"/>
      <c r="W137" s="184"/>
      <c r="X137" s="184"/>
      <c r="Y137" s="180"/>
    </row>
    <row r="138" spans="1:25" ht="15" customHeight="1">
      <c r="A138" s="229"/>
      <c r="B138" s="275" t="s">
        <v>1253</v>
      </c>
      <c r="C138" s="276" t="s">
        <v>1346</v>
      </c>
      <c r="D138" s="275" t="s">
        <v>27</v>
      </c>
      <c r="E138" s="275" t="s">
        <v>1347</v>
      </c>
      <c r="F138" s="472" t="s">
        <v>1293</v>
      </c>
      <c r="G138" s="472"/>
      <c r="H138" s="277" t="s">
        <v>29</v>
      </c>
      <c r="I138" s="278">
        <v>1</v>
      </c>
      <c r="J138" s="278">
        <v>0</v>
      </c>
      <c r="K138" s="279"/>
      <c r="L138" s="279"/>
      <c r="O138" s="184"/>
      <c r="P138" s="184"/>
      <c r="Q138" s="184"/>
      <c r="R138" s="184"/>
      <c r="S138" s="184"/>
      <c r="T138" s="184"/>
      <c r="U138" s="184"/>
      <c r="V138" s="184"/>
      <c r="W138" s="184"/>
      <c r="X138" s="184"/>
      <c r="Y138" s="180"/>
    </row>
    <row r="139" spans="1:25" ht="15" customHeight="1">
      <c r="A139" s="229"/>
      <c r="B139" s="275" t="s">
        <v>1253</v>
      </c>
      <c r="C139" s="276" t="s">
        <v>1348</v>
      </c>
      <c r="D139" s="275" t="s">
        <v>27</v>
      </c>
      <c r="E139" s="275" t="s">
        <v>1349</v>
      </c>
      <c r="F139" s="472" t="s">
        <v>1293</v>
      </c>
      <c r="G139" s="472"/>
      <c r="H139" s="277" t="s">
        <v>29</v>
      </c>
      <c r="I139" s="278">
        <v>1</v>
      </c>
      <c r="J139" s="278">
        <v>0</v>
      </c>
      <c r="K139" s="279"/>
      <c r="L139" s="279"/>
      <c r="O139" s="184"/>
      <c r="P139" s="184"/>
      <c r="Q139" s="184"/>
      <c r="R139" s="184"/>
      <c r="S139" s="184"/>
      <c r="T139" s="184"/>
      <c r="U139" s="184"/>
      <c r="V139" s="184"/>
      <c r="W139" s="184"/>
      <c r="X139" s="184"/>
      <c r="Y139" s="180"/>
    </row>
    <row r="140" spans="1:25" ht="15" customHeight="1">
      <c r="A140" s="229"/>
      <c r="B140" s="275" t="s">
        <v>1253</v>
      </c>
      <c r="C140" s="276" t="s">
        <v>1350</v>
      </c>
      <c r="D140" s="275" t="s">
        <v>93</v>
      </c>
      <c r="E140" s="275" t="s">
        <v>1351</v>
      </c>
      <c r="F140" s="472" t="s">
        <v>1293</v>
      </c>
      <c r="G140" s="472"/>
      <c r="H140" s="277" t="s">
        <v>29</v>
      </c>
      <c r="I140" s="278">
        <v>0.1</v>
      </c>
      <c r="J140" s="278">
        <v>0</v>
      </c>
      <c r="K140" s="279"/>
      <c r="L140" s="279"/>
      <c r="O140" s="184"/>
      <c r="P140" s="184"/>
      <c r="Q140" s="184"/>
      <c r="R140" s="184"/>
      <c r="S140" s="184"/>
      <c r="T140" s="184"/>
      <c r="U140" s="184"/>
      <c r="V140" s="184"/>
      <c r="W140" s="184"/>
      <c r="X140" s="184"/>
      <c r="Y140" s="180"/>
    </row>
    <row r="141" spans="1:25" ht="15">
      <c r="A141" s="229"/>
      <c r="B141" s="280"/>
      <c r="C141" s="280"/>
      <c r="D141" s="280"/>
      <c r="E141" s="280"/>
      <c r="F141" s="280"/>
      <c r="G141" s="280" t="s">
        <v>1256</v>
      </c>
      <c r="H141" s="281"/>
      <c r="I141" s="280" t="s">
        <v>1257</v>
      </c>
      <c r="J141" s="281">
        <v>0</v>
      </c>
      <c r="K141" s="280" t="s">
        <v>1258</v>
      </c>
      <c r="L141" s="281"/>
      <c r="O141" s="184"/>
      <c r="P141" s="184"/>
      <c r="Q141" s="184"/>
      <c r="R141" s="184"/>
      <c r="S141" s="184"/>
      <c r="T141" s="184"/>
      <c r="U141" s="184"/>
      <c r="V141" s="184"/>
      <c r="W141" s="184"/>
      <c r="X141" s="184"/>
      <c r="Y141" s="180"/>
    </row>
    <row r="142" spans="1:25" ht="15">
      <c r="A142" s="229"/>
      <c r="B142" s="280"/>
      <c r="C142" s="280"/>
      <c r="D142" s="280"/>
      <c r="E142" s="280"/>
      <c r="F142" s="280"/>
      <c r="G142" s="280" t="s">
        <v>1259</v>
      </c>
      <c r="H142" s="281"/>
      <c r="I142" s="473"/>
      <c r="J142" s="473" t="s">
        <v>1260</v>
      </c>
      <c r="K142" s="280"/>
      <c r="L142" s="281"/>
      <c r="O142" s="184"/>
      <c r="P142" s="184"/>
      <c r="Q142" s="184"/>
      <c r="R142" s="184"/>
      <c r="S142" s="184"/>
      <c r="T142" s="184"/>
      <c r="U142" s="184"/>
      <c r="V142" s="184"/>
      <c r="W142" s="184"/>
      <c r="X142" s="184"/>
      <c r="Y142" s="180"/>
    </row>
    <row r="143" spans="1:25" ht="15">
      <c r="A143" s="229"/>
      <c r="B143" s="282"/>
      <c r="C143" s="282"/>
      <c r="D143" s="282"/>
      <c r="E143" s="282"/>
      <c r="F143" s="282"/>
      <c r="G143" s="282"/>
      <c r="H143" s="282"/>
      <c r="I143" s="282"/>
      <c r="J143" s="282"/>
      <c r="K143" s="282"/>
      <c r="L143" s="282"/>
      <c r="O143" s="184"/>
      <c r="P143" s="184"/>
      <c r="Q143" s="184"/>
      <c r="R143" s="184"/>
      <c r="S143" s="184"/>
      <c r="T143" s="184"/>
      <c r="U143" s="184"/>
      <c r="V143" s="184"/>
      <c r="W143" s="184"/>
      <c r="X143" s="184"/>
      <c r="Y143" s="180"/>
    </row>
    <row r="144" spans="1:25" ht="15" customHeight="1">
      <c r="A144" s="229"/>
      <c r="B144" s="267" t="s">
        <v>591</v>
      </c>
      <c r="C144" s="268" t="s">
        <v>1238</v>
      </c>
      <c r="D144" s="267" t="s">
        <v>1239</v>
      </c>
      <c r="E144" s="267" t="s">
        <v>1240</v>
      </c>
      <c r="F144" s="470" t="s">
        <v>1246</v>
      </c>
      <c r="G144" s="470"/>
      <c r="H144" s="269" t="s">
        <v>1241</v>
      </c>
      <c r="I144" s="268" t="s">
        <v>1242</v>
      </c>
      <c r="J144" s="268" t="s">
        <v>1247</v>
      </c>
      <c r="K144" s="268" t="s">
        <v>1248</v>
      </c>
      <c r="L144" s="268" t="s">
        <v>1243</v>
      </c>
      <c r="O144" s="184"/>
      <c r="P144" s="184"/>
      <c r="Q144" s="184"/>
      <c r="R144" s="184"/>
      <c r="S144" s="184"/>
      <c r="T144" s="184"/>
      <c r="U144" s="184"/>
      <c r="V144" s="184"/>
      <c r="W144" s="184"/>
      <c r="X144" s="184"/>
      <c r="Y144" s="180"/>
    </row>
    <row r="145" spans="1:25" ht="22.5" customHeight="1">
      <c r="A145" s="229"/>
      <c r="B145" s="270" t="s">
        <v>1249</v>
      </c>
      <c r="C145" s="271" t="s">
        <v>592</v>
      </c>
      <c r="D145" s="270" t="s">
        <v>115</v>
      </c>
      <c r="E145" s="270" t="s">
        <v>593</v>
      </c>
      <c r="F145" s="471" t="s">
        <v>1264</v>
      </c>
      <c r="G145" s="471"/>
      <c r="H145" s="272" t="s">
        <v>29</v>
      </c>
      <c r="I145" s="273">
        <v>1</v>
      </c>
      <c r="J145" s="274"/>
      <c r="K145" s="274"/>
      <c r="L145" s="274"/>
      <c r="O145" s="184"/>
      <c r="P145" s="184"/>
      <c r="Q145" s="184"/>
      <c r="R145" s="184"/>
      <c r="S145" s="184"/>
      <c r="T145" s="184"/>
      <c r="U145" s="184"/>
      <c r="V145" s="184"/>
      <c r="W145" s="184"/>
      <c r="X145" s="184"/>
      <c r="Y145" s="180"/>
    </row>
    <row r="146" spans="1:25" ht="22.5" customHeight="1">
      <c r="A146" s="229"/>
      <c r="B146" s="283" t="s">
        <v>1266</v>
      </c>
      <c r="C146" s="284" t="s">
        <v>1340</v>
      </c>
      <c r="D146" s="283" t="s">
        <v>27</v>
      </c>
      <c r="E146" s="283" t="s">
        <v>1341</v>
      </c>
      <c r="F146" s="474" t="s">
        <v>1269</v>
      </c>
      <c r="G146" s="474"/>
      <c r="H146" s="285" t="s">
        <v>1279</v>
      </c>
      <c r="I146" s="286">
        <v>5.26</v>
      </c>
      <c r="J146" s="286">
        <v>0</v>
      </c>
      <c r="K146" s="287"/>
      <c r="L146" s="287"/>
      <c r="O146" s="184"/>
      <c r="P146" s="184"/>
      <c r="Q146" s="184"/>
      <c r="R146" s="184"/>
      <c r="S146" s="184"/>
      <c r="T146" s="184"/>
      <c r="U146" s="184"/>
      <c r="V146" s="184"/>
      <c r="W146" s="184"/>
      <c r="X146" s="184"/>
      <c r="Y146" s="180"/>
    </row>
    <row r="147" spans="1:25" ht="22.5" customHeight="1">
      <c r="A147" s="229"/>
      <c r="B147" s="283" t="s">
        <v>1266</v>
      </c>
      <c r="C147" s="284" t="s">
        <v>1342</v>
      </c>
      <c r="D147" s="283" t="s">
        <v>27</v>
      </c>
      <c r="E147" s="283" t="s">
        <v>1343</v>
      </c>
      <c r="F147" s="474" t="s">
        <v>1269</v>
      </c>
      <c r="G147" s="474"/>
      <c r="H147" s="285" t="s">
        <v>1279</v>
      </c>
      <c r="I147" s="286">
        <v>3.5059999999999998</v>
      </c>
      <c r="J147" s="286">
        <v>0</v>
      </c>
      <c r="K147" s="287"/>
      <c r="L147" s="287"/>
      <c r="O147" s="184"/>
      <c r="P147" s="184"/>
      <c r="Q147" s="184"/>
      <c r="R147" s="184"/>
      <c r="S147" s="184"/>
      <c r="T147" s="184"/>
      <c r="U147" s="184"/>
      <c r="V147" s="184"/>
      <c r="W147" s="184"/>
      <c r="X147" s="184"/>
      <c r="Y147" s="180"/>
    </row>
    <row r="148" spans="1:25" ht="15" customHeight="1">
      <c r="A148" s="229"/>
      <c r="B148" s="275" t="s">
        <v>1253</v>
      </c>
      <c r="C148" s="276" t="s">
        <v>1352</v>
      </c>
      <c r="D148" s="275" t="s">
        <v>115</v>
      </c>
      <c r="E148" s="275" t="s">
        <v>593</v>
      </c>
      <c r="F148" s="472" t="s">
        <v>1293</v>
      </c>
      <c r="G148" s="472"/>
      <c r="H148" s="277" t="s">
        <v>29</v>
      </c>
      <c r="I148" s="278">
        <v>1</v>
      </c>
      <c r="J148" s="278">
        <v>0</v>
      </c>
      <c r="K148" s="279"/>
      <c r="L148" s="279"/>
      <c r="O148" s="184"/>
      <c r="P148" s="184"/>
      <c r="Q148" s="184"/>
      <c r="R148" s="184"/>
      <c r="S148" s="184"/>
      <c r="T148" s="184"/>
      <c r="U148" s="184"/>
      <c r="V148" s="184"/>
      <c r="W148" s="184"/>
      <c r="X148" s="184"/>
      <c r="Y148" s="180"/>
    </row>
    <row r="149" spans="1:25" ht="15">
      <c r="A149" s="229"/>
      <c r="B149" s="280"/>
      <c r="C149" s="280"/>
      <c r="D149" s="280"/>
      <c r="E149" s="280"/>
      <c r="F149" s="280"/>
      <c r="G149" s="280" t="s">
        <v>1256</v>
      </c>
      <c r="H149" s="281"/>
      <c r="I149" s="280" t="s">
        <v>1257</v>
      </c>
      <c r="J149" s="281">
        <v>0</v>
      </c>
      <c r="K149" s="280" t="s">
        <v>1258</v>
      </c>
      <c r="L149" s="281"/>
      <c r="O149" s="184"/>
      <c r="P149" s="184"/>
      <c r="Q149" s="184"/>
      <c r="R149" s="184"/>
      <c r="S149" s="184"/>
      <c r="T149" s="184"/>
      <c r="U149" s="184"/>
      <c r="V149" s="184"/>
      <c r="W149" s="184"/>
      <c r="X149" s="184"/>
      <c r="Y149" s="180"/>
    </row>
    <row r="150" spans="1:25" ht="15">
      <c r="A150" s="229"/>
      <c r="B150" s="280"/>
      <c r="C150" s="280"/>
      <c r="D150" s="280"/>
      <c r="E150" s="280"/>
      <c r="F150" s="280"/>
      <c r="G150" s="280" t="s">
        <v>1259</v>
      </c>
      <c r="H150" s="281"/>
      <c r="I150" s="473"/>
      <c r="J150" s="473" t="s">
        <v>1260</v>
      </c>
      <c r="K150" s="280"/>
      <c r="L150" s="281"/>
      <c r="O150" s="184"/>
      <c r="P150" s="184"/>
      <c r="Q150" s="184"/>
      <c r="R150" s="184"/>
      <c r="S150" s="184"/>
      <c r="T150" s="184"/>
      <c r="U150" s="184"/>
      <c r="V150" s="184"/>
      <c r="W150" s="184"/>
      <c r="X150" s="184"/>
      <c r="Y150" s="180"/>
    </row>
    <row r="151" spans="1:25" ht="15">
      <c r="A151" s="229"/>
      <c r="B151" s="282"/>
      <c r="C151" s="282"/>
      <c r="D151" s="282"/>
      <c r="E151" s="282"/>
      <c r="F151" s="282"/>
      <c r="G151" s="282"/>
      <c r="H151" s="282"/>
      <c r="I151" s="282"/>
      <c r="J151" s="282"/>
      <c r="K151" s="282"/>
      <c r="L151" s="282"/>
      <c r="O151" s="184"/>
      <c r="P151" s="184"/>
      <c r="Q151" s="184"/>
      <c r="R151" s="184"/>
      <c r="S151" s="184"/>
      <c r="T151" s="184"/>
      <c r="U151" s="184"/>
      <c r="V151" s="184"/>
      <c r="W151" s="184"/>
      <c r="X151" s="184"/>
      <c r="Y151" s="180"/>
    </row>
    <row r="152" spans="1:25" ht="15" customHeight="1">
      <c r="A152" s="229"/>
      <c r="B152" s="267" t="s">
        <v>759</v>
      </c>
      <c r="C152" s="268" t="s">
        <v>1238</v>
      </c>
      <c r="D152" s="267" t="s">
        <v>1239</v>
      </c>
      <c r="E152" s="267" t="s">
        <v>1240</v>
      </c>
      <c r="F152" s="470" t="s">
        <v>1246</v>
      </c>
      <c r="G152" s="470"/>
      <c r="H152" s="269" t="s">
        <v>1241</v>
      </c>
      <c r="I152" s="268" t="s">
        <v>1242</v>
      </c>
      <c r="J152" s="268" t="s">
        <v>1247</v>
      </c>
      <c r="K152" s="268" t="s">
        <v>1248</v>
      </c>
      <c r="L152" s="268" t="s">
        <v>1243</v>
      </c>
      <c r="O152" s="184"/>
      <c r="P152" s="184"/>
      <c r="Q152" s="184"/>
      <c r="R152" s="184"/>
      <c r="S152" s="184"/>
      <c r="T152" s="184"/>
      <c r="U152" s="184"/>
      <c r="V152" s="184"/>
      <c r="W152" s="184"/>
      <c r="X152" s="184"/>
      <c r="Y152" s="180"/>
    </row>
    <row r="153" spans="1:25" ht="22.5" customHeight="1">
      <c r="A153" s="229"/>
      <c r="B153" s="270" t="s">
        <v>1249</v>
      </c>
      <c r="C153" s="271" t="s">
        <v>760</v>
      </c>
      <c r="D153" s="270" t="s">
        <v>115</v>
      </c>
      <c r="E153" s="270" t="s">
        <v>761</v>
      </c>
      <c r="F153" s="471" t="s">
        <v>1264</v>
      </c>
      <c r="G153" s="471"/>
      <c r="H153" s="272" t="s">
        <v>29</v>
      </c>
      <c r="I153" s="273">
        <v>1</v>
      </c>
      <c r="J153" s="274"/>
      <c r="K153" s="274"/>
      <c r="L153" s="274"/>
      <c r="O153" s="184"/>
      <c r="P153" s="184"/>
      <c r="Q153" s="184"/>
      <c r="R153" s="184"/>
      <c r="S153" s="184"/>
      <c r="T153" s="184"/>
      <c r="U153" s="184"/>
      <c r="V153" s="184"/>
      <c r="W153" s="184"/>
      <c r="X153" s="184"/>
      <c r="Y153" s="180"/>
    </row>
    <row r="154" spans="1:25" ht="22.5" customHeight="1">
      <c r="A154" s="229"/>
      <c r="B154" s="283" t="s">
        <v>1266</v>
      </c>
      <c r="C154" s="284" t="s">
        <v>1342</v>
      </c>
      <c r="D154" s="283" t="s">
        <v>27</v>
      </c>
      <c r="E154" s="283" t="s">
        <v>1343</v>
      </c>
      <c r="F154" s="474" t="s">
        <v>1269</v>
      </c>
      <c r="G154" s="474"/>
      <c r="H154" s="285" t="s">
        <v>1279</v>
      </c>
      <c r="I154" s="286">
        <v>0.7</v>
      </c>
      <c r="J154" s="286">
        <v>0</v>
      </c>
      <c r="K154" s="287"/>
      <c r="L154" s="287"/>
      <c r="O154" s="184"/>
      <c r="P154" s="184"/>
      <c r="Q154" s="184"/>
      <c r="R154" s="184"/>
      <c r="S154" s="184"/>
      <c r="T154" s="184"/>
      <c r="U154" s="184"/>
      <c r="V154" s="184"/>
      <c r="W154" s="184"/>
      <c r="X154" s="184"/>
      <c r="Y154" s="180"/>
    </row>
    <row r="155" spans="1:25" ht="22.5" customHeight="1">
      <c r="A155" s="229"/>
      <c r="B155" s="283" t="s">
        <v>1266</v>
      </c>
      <c r="C155" s="284" t="s">
        <v>1340</v>
      </c>
      <c r="D155" s="283" t="s">
        <v>27</v>
      </c>
      <c r="E155" s="283" t="s">
        <v>1341</v>
      </c>
      <c r="F155" s="474" t="s">
        <v>1269</v>
      </c>
      <c r="G155" s="474"/>
      <c r="H155" s="285" t="s">
        <v>1279</v>
      </c>
      <c r="I155" s="286">
        <v>0.7</v>
      </c>
      <c r="J155" s="286">
        <v>0</v>
      </c>
      <c r="K155" s="287"/>
      <c r="L155" s="287"/>
      <c r="O155" s="184"/>
      <c r="P155" s="184"/>
      <c r="Q155" s="184"/>
      <c r="R155" s="184"/>
      <c r="S155" s="184"/>
      <c r="T155" s="184"/>
      <c r="U155" s="184"/>
      <c r="V155" s="184"/>
      <c r="W155" s="184"/>
      <c r="X155" s="184"/>
      <c r="Y155" s="180"/>
    </row>
    <row r="156" spans="1:25" ht="22.5" customHeight="1">
      <c r="A156" s="229"/>
      <c r="B156" s="275" t="s">
        <v>1253</v>
      </c>
      <c r="C156" s="276" t="s">
        <v>1353</v>
      </c>
      <c r="D156" s="275" t="s">
        <v>27</v>
      </c>
      <c r="E156" s="275" t="s">
        <v>1354</v>
      </c>
      <c r="F156" s="472" t="s">
        <v>1293</v>
      </c>
      <c r="G156" s="472"/>
      <c r="H156" s="277" t="s">
        <v>29</v>
      </c>
      <c r="I156" s="278">
        <v>8.7499999999999994E-2</v>
      </c>
      <c r="J156" s="278">
        <v>0</v>
      </c>
      <c r="K156" s="279"/>
      <c r="L156" s="279"/>
      <c r="O156" s="184"/>
      <c r="P156" s="184"/>
      <c r="Q156" s="184"/>
      <c r="R156" s="184"/>
      <c r="S156" s="184"/>
      <c r="T156" s="184"/>
      <c r="U156" s="184"/>
      <c r="V156" s="184"/>
      <c r="W156" s="184"/>
      <c r="X156" s="184"/>
      <c r="Y156" s="180"/>
    </row>
    <row r="157" spans="1:25" ht="15" customHeight="1">
      <c r="A157" s="229"/>
      <c r="B157" s="275" t="s">
        <v>1253</v>
      </c>
      <c r="C157" s="276" t="s">
        <v>1355</v>
      </c>
      <c r="D157" s="275" t="s">
        <v>176</v>
      </c>
      <c r="E157" s="275" t="s">
        <v>1356</v>
      </c>
      <c r="F157" s="472" t="s">
        <v>1293</v>
      </c>
      <c r="G157" s="472"/>
      <c r="H157" s="277" t="s">
        <v>1357</v>
      </c>
      <c r="I157" s="278">
        <v>1</v>
      </c>
      <c r="J157" s="278">
        <v>0</v>
      </c>
      <c r="K157" s="279"/>
      <c r="L157" s="279"/>
      <c r="O157" s="184"/>
      <c r="P157" s="184"/>
      <c r="Q157" s="184"/>
      <c r="R157" s="184"/>
      <c r="S157" s="184"/>
      <c r="T157" s="184"/>
      <c r="U157" s="184"/>
      <c r="V157" s="184"/>
      <c r="W157" s="184"/>
      <c r="X157" s="184"/>
      <c r="Y157" s="180"/>
    </row>
    <row r="158" spans="1:25" ht="15" customHeight="1">
      <c r="A158" s="229"/>
      <c r="B158" s="275" t="s">
        <v>1253</v>
      </c>
      <c r="C158" s="276" t="s">
        <v>1358</v>
      </c>
      <c r="D158" s="275" t="s">
        <v>27</v>
      </c>
      <c r="E158" s="275" t="s">
        <v>1359</v>
      </c>
      <c r="F158" s="472" t="s">
        <v>1293</v>
      </c>
      <c r="G158" s="472"/>
      <c r="H158" s="277" t="s">
        <v>29</v>
      </c>
      <c r="I158" s="278">
        <v>2</v>
      </c>
      <c r="J158" s="278">
        <v>0</v>
      </c>
      <c r="K158" s="279"/>
      <c r="L158" s="279"/>
      <c r="O158" s="184"/>
      <c r="P158" s="184"/>
      <c r="Q158" s="184"/>
      <c r="R158" s="184"/>
      <c r="S158" s="184"/>
      <c r="T158" s="184"/>
      <c r="U158" s="184"/>
      <c r="V158" s="184"/>
      <c r="W158" s="184"/>
      <c r="X158" s="184"/>
      <c r="Y158" s="180"/>
    </row>
    <row r="159" spans="1:25" ht="15">
      <c r="A159" s="229"/>
      <c r="B159" s="280"/>
      <c r="C159" s="280"/>
      <c r="D159" s="280"/>
      <c r="E159" s="280"/>
      <c r="F159" s="280"/>
      <c r="G159" s="280" t="s">
        <v>1256</v>
      </c>
      <c r="H159" s="281"/>
      <c r="I159" s="280" t="s">
        <v>1257</v>
      </c>
      <c r="J159" s="281">
        <v>0</v>
      </c>
      <c r="K159" s="280" t="s">
        <v>1258</v>
      </c>
      <c r="L159" s="281"/>
      <c r="O159" s="184"/>
      <c r="P159" s="184"/>
      <c r="Q159" s="184"/>
      <c r="R159" s="184"/>
      <c r="S159" s="184"/>
      <c r="T159" s="184"/>
      <c r="U159" s="184"/>
      <c r="V159" s="184"/>
      <c r="W159" s="184"/>
      <c r="X159" s="184"/>
      <c r="Y159" s="180"/>
    </row>
    <row r="160" spans="1:25" ht="15">
      <c r="A160" s="229"/>
      <c r="B160" s="280"/>
      <c r="C160" s="280"/>
      <c r="D160" s="280"/>
      <c r="E160" s="280"/>
      <c r="F160" s="280"/>
      <c r="G160" s="280" t="s">
        <v>1259</v>
      </c>
      <c r="H160" s="281"/>
      <c r="I160" s="473"/>
      <c r="J160" s="473" t="s">
        <v>1260</v>
      </c>
      <c r="K160" s="280"/>
      <c r="L160" s="281"/>
      <c r="O160" s="184"/>
      <c r="P160" s="184"/>
      <c r="Q160" s="184"/>
      <c r="R160" s="184"/>
      <c r="S160" s="184"/>
      <c r="T160" s="184"/>
      <c r="U160" s="184"/>
      <c r="V160" s="184"/>
      <c r="W160" s="184"/>
      <c r="X160" s="184"/>
      <c r="Y160" s="180"/>
    </row>
    <row r="161" spans="1:25" ht="15">
      <c r="A161" s="229"/>
      <c r="B161" s="282"/>
      <c r="C161" s="282"/>
      <c r="D161" s="282"/>
      <c r="E161" s="282"/>
      <c r="F161" s="282"/>
      <c r="G161" s="282"/>
      <c r="H161" s="282"/>
      <c r="I161" s="282"/>
      <c r="J161" s="282"/>
      <c r="K161" s="282"/>
      <c r="L161" s="282"/>
      <c r="O161" s="184"/>
      <c r="P161" s="184"/>
      <c r="Q161" s="184"/>
      <c r="R161" s="184"/>
      <c r="S161" s="184"/>
      <c r="T161" s="184"/>
      <c r="U161" s="184"/>
      <c r="V161" s="184"/>
      <c r="W161" s="184"/>
      <c r="X161" s="184"/>
      <c r="Y161" s="180"/>
    </row>
    <row r="162" spans="1:25" ht="15" customHeight="1">
      <c r="A162" s="229"/>
      <c r="B162" s="267" t="s">
        <v>1142</v>
      </c>
      <c r="C162" s="268" t="s">
        <v>1238</v>
      </c>
      <c r="D162" s="267" t="s">
        <v>1239</v>
      </c>
      <c r="E162" s="267" t="s">
        <v>1240</v>
      </c>
      <c r="F162" s="470" t="s">
        <v>1246</v>
      </c>
      <c r="G162" s="470"/>
      <c r="H162" s="269" t="s">
        <v>1241</v>
      </c>
      <c r="I162" s="268" t="s">
        <v>1242</v>
      </c>
      <c r="J162" s="268" t="s">
        <v>1247</v>
      </c>
      <c r="K162" s="268" t="s">
        <v>1248</v>
      </c>
      <c r="L162" s="268" t="s">
        <v>1243</v>
      </c>
      <c r="O162" s="184"/>
      <c r="P162" s="184"/>
      <c r="Q162" s="184"/>
      <c r="R162" s="184"/>
      <c r="S162" s="184"/>
      <c r="T162" s="184"/>
      <c r="U162" s="184"/>
      <c r="V162" s="184"/>
      <c r="W162" s="184"/>
      <c r="X162" s="184"/>
      <c r="Y162" s="180"/>
    </row>
    <row r="163" spans="1:25" ht="15" customHeight="1">
      <c r="A163" s="229"/>
      <c r="B163" s="270" t="s">
        <v>1249</v>
      </c>
      <c r="C163" s="271" t="s">
        <v>1143</v>
      </c>
      <c r="D163" s="270" t="s">
        <v>115</v>
      </c>
      <c r="E163" s="270" t="s">
        <v>1144</v>
      </c>
      <c r="F163" s="471" t="s">
        <v>1360</v>
      </c>
      <c r="G163" s="471"/>
      <c r="H163" s="272" t="s">
        <v>29</v>
      </c>
      <c r="I163" s="273">
        <v>1</v>
      </c>
      <c r="J163" s="274"/>
      <c r="K163" s="274"/>
      <c r="L163" s="274"/>
      <c r="O163" s="184"/>
      <c r="P163" s="184"/>
      <c r="Q163" s="184"/>
      <c r="R163" s="184"/>
      <c r="S163" s="184"/>
      <c r="T163" s="184"/>
      <c r="U163" s="184"/>
      <c r="V163" s="184"/>
      <c r="W163" s="184"/>
      <c r="X163" s="184"/>
      <c r="Y163" s="180"/>
    </row>
    <row r="164" spans="1:25" ht="22.5" customHeight="1">
      <c r="A164" s="229"/>
      <c r="B164" s="283" t="s">
        <v>1266</v>
      </c>
      <c r="C164" s="284" t="s">
        <v>1361</v>
      </c>
      <c r="D164" s="283" t="s">
        <v>27</v>
      </c>
      <c r="E164" s="283" t="s">
        <v>1362</v>
      </c>
      <c r="F164" s="474" t="s">
        <v>1269</v>
      </c>
      <c r="G164" s="474"/>
      <c r="H164" s="285" t="s">
        <v>1279</v>
      </c>
      <c r="I164" s="286">
        <v>0.25</v>
      </c>
      <c r="J164" s="286">
        <v>0</v>
      </c>
      <c r="K164" s="287"/>
      <c r="L164" s="287"/>
      <c r="O164" s="184"/>
      <c r="P164" s="184"/>
      <c r="Q164" s="184"/>
      <c r="R164" s="184"/>
      <c r="S164" s="184"/>
      <c r="T164" s="184"/>
      <c r="U164" s="184"/>
      <c r="V164" s="184"/>
      <c r="W164" s="184"/>
      <c r="X164" s="184"/>
      <c r="Y164" s="180"/>
    </row>
    <row r="165" spans="1:25" ht="15" customHeight="1">
      <c r="A165" s="229"/>
      <c r="B165" s="275" t="s">
        <v>1253</v>
      </c>
      <c r="C165" s="276" t="s">
        <v>1363</v>
      </c>
      <c r="D165" s="275" t="s">
        <v>93</v>
      </c>
      <c r="E165" s="275" t="s">
        <v>1364</v>
      </c>
      <c r="F165" s="472" t="s">
        <v>1293</v>
      </c>
      <c r="G165" s="472"/>
      <c r="H165" s="277" t="s">
        <v>29</v>
      </c>
      <c r="I165" s="278">
        <v>1</v>
      </c>
      <c r="J165" s="278">
        <v>0</v>
      </c>
      <c r="K165" s="279"/>
      <c r="L165" s="279"/>
      <c r="O165" s="184"/>
      <c r="P165" s="184"/>
      <c r="Q165" s="184"/>
      <c r="R165" s="184"/>
      <c r="S165" s="184"/>
      <c r="T165" s="184"/>
      <c r="U165" s="184"/>
      <c r="V165" s="184"/>
      <c r="W165" s="184"/>
      <c r="X165" s="184"/>
      <c r="Y165" s="180"/>
    </row>
    <row r="166" spans="1:25" ht="15" customHeight="1">
      <c r="A166" s="229"/>
      <c r="B166" s="275" t="s">
        <v>1253</v>
      </c>
      <c r="C166" s="276" t="s">
        <v>1365</v>
      </c>
      <c r="D166" s="275" t="s">
        <v>1366</v>
      </c>
      <c r="E166" s="275" t="s">
        <v>1367</v>
      </c>
      <c r="F166" s="472" t="s">
        <v>1293</v>
      </c>
      <c r="G166" s="472"/>
      <c r="H166" s="277" t="s">
        <v>1368</v>
      </c>
      <c r="I166" s="278">
        <v>1</v>
      </c>
      <c r="J166" s="278">
        <v>0</v>
      </c>
      <c r="K166" s="279"/>
      <c r="L166" s="279"/>
      <c r="O166" s="184"/>
      <c r="P166" s="184"/>
      <c r="Q166" s="184"/>
      <c r="R166" s="184"/>
      <c r="S166" s="184"/>
      <c r="T166" s="184"/>
      <c r="U166" s="184"/>
      <c r="V166" s="184"/>
      <c r="W166" s="184"/>
      <c r="X166" s="184"/>
      <c r="Y166" s="180"/>
    </row>
    <row r="167" spans="1:25" ht="15">
      <c r="A167" s="229"/>
      <c r="B167" s="280"/>
      <c r="C167" s="280"/>
      <c r="D167" s="280"/>
      <c r="E167" s="280"/>
      <c r="F167" s="280"/>
      <c r="G167" s="280" t="s">
        <v>1256</v>
      </c>
      <c r="H167" s="281"/>
      <c r="I167" s="280" t="s">
        <v>1257</v>
      </c>
      <c r="J167" s="281">
        <v>0</v>
      </c>
      <c r="K167" s="280" t="s">
        <v>1258</v>
      </c>
      <c r="L167" s="281"/>
      <c r="O167" s="184"/>
      <c r="P167" s="184"/>
      <c r="Q167" s="184"/>
      <c r="R167" s="184"/>
      <c r="S167" s="184"/>
      <c r="T167" s="184"/>
      <c r="U167" s="184"/>
      <c r="V167" s="184"/>
      <c r="W167" s="184"/>
      <c r="X167" s="184"/>
      <c r="Y167" s="180"/>
    </row>
    <row r="168" spans="1:25" ht="15">
      <c r="A168" s="229"/>
      <c r="B168" s="280"/>
      <c r="C168" s="280"/>
      <c r="D168" s="280"/>
      <c r="E168" s="280"/>
      <c r="F168" s="280"/>
      <c r="G168" s="280" t="s">
        <v>1259</v>
      </c>
      <c r="H168" s="281"/>
      <c r="I168" s="473"/>
      <c r="J168" s="473" t="s">
        <v>1260</v>
      </c>
      <c r="K168" s="280"/>
      <c r="L168" s="281"/>
      <c r="O168" s="184"/>
      <c r="P168" s="184"/>
      <c r="Q168" s="184"/>
      <c r="R168" s="184"/>
      <c r="S168" s="184"/>
      <c r="T168" s="184"/>
      <c r="U168" s="184"/>
      <c r="V168" s="184"/>
      <c r="W168" s="184"/>
      <c r="X168" s="184"/>
      <c r="Y168" s="180"/>
    </row>
    <row r="169" spans="1:25" ht="15">
      <c r="A169" s="229"/>
      <c r="O169" s="184"/>
      <c r="P169" s="184"/>
      <c r="Q169" s="184"/>
      <c r="R169" s="184"/>
      <c r="S169" s="184"/>
      <c r="T169" s="184"/>
      <c r="U169" s="184"/>
      <c r="V169" s="184"/>
      <c r="W169" s="184"/>
      <c r="X169" s="184"/>
      <c r="Y169" s="180"/>
    </row>
    <row r="170" spans="1:25" ht="15">
      <c r="A170" s="229"/>
      <c r="O170" s="184"/>
      <c r="P170" s="184"/>
      <c r="Q170" s="184"/>
      <c r="R170" s="184"/>
      <c r="S170" s="184"/>
      <c r="T170" s="184"/>
      <c r="U170" s="184"/>
      <c r="V170" s="184"/>
      <c r="W170" s="184"/>
      <c r="X170" s="184"/>
      <c r="Y170" s="180"/>
    </row>
    <row r="171" spans="1:25" ht="15">
      <c r="A171" s="229"/>
      <c r="O171" s="184"/>
      <c r="P171" s="184"/>
      <c r="Q171" s="184"/>
      <c r="R171" s="184"/>
      <c r="S171" s="184"/>
      <c r="T171" s="184"/>
      <c r="U171" s="184"/>
      <c r="V171" s="184"/>
      <c r="W171" s="184"/>
      <c r="X171" s="184"/>
      <c r="Y171" s="180"/>
    </row>
    <row r="172" spans="1:25" ht="15">
      <c r="A172" s="229"/>
      <c r="O172" s="184"/>
      <c r="P172" s="184"/>
      <c r="Q172" s="184"/>
      <c r="R172" s="184"/>
      <c r="S172" s="184"/>
      <c r="T172" s="184"/>
      <c r="U172" s="184"/>
      <c r="V172" s="184"/>
      <c r="W172" s="184"/>
      <c r="X172" s="184"/>
      <c r="Y172" s="180"/>
    </row>
    <row r="173" spans="1:25" ht="15">
      <c r="A173" s="229"/>
      <c r="O173" s="184"/>
      <c r="P173" s="184"/>
      <c r="Q173" s="184"/>
      <c r="R173" s="184"/>
      <c r="S173" s="184"/>
      <c r="T173" s="184"/>
      <c r="U173" s="184"/>
      <c r="V173" s="184"/>
      <c r="W173" s="184"/>
      <c r="X173" s="184"/>
      <c r="Y173" s="180"/>
    </row>
    <row r="174" spans="1:25" ht="15">
      <c r="A174" s="229"/>
      <c r="O174" s="184"/>
      <c r="P174" s="184"/>
      <c r="Q174" s="184"/>
      <c r="R174" s="184"/>
      <c r="S174" s="184"/>
      <c r="T174" s="184"/>
      <c r="U174" s="184"/>
      <c r="V174" s="184"/>
      <c r="W174" s="184"/>
      <c r="X174" s="184"/>
      <c r="Y174" s="180"/>
    </row>
    <row r="175" spans="1:25" ht="15">
      <c r="A175" s="229"/>
      <c r="O175" s="184"/>
      <c r="P175" s="184"/>
      <c r="Q175" s="184"/>
      <c r="R175" s="184"/>
      <c r="S175" s="184"/>
      <c r="T175" s="184"/>
      <c r="U175" s="184"/>
      <c r="V175" s="184"/>
      <c r="W175" s="184"/>
      <c r="X175" s="184"/>
      <c r="Y175" s="180"/>
    </row>
    <row r="176" spans="1:25" ht="15">
      <c r="A176" s="229"/>
      <c r="O176" s="184"/>
      <c r="P176" s="184"/>
      <c r="Q176" s="184"/>
      <c r="R176" s="184"/>
      <c r="S176" s="184"/>
      <c r="T176" s="184"/>
      <c r="U176" s="184"/>
      <c r="V176" s="184"/>
      <c r="W176" s="184"/>
      <c r="X176" s="184"/>
      <c r="Y176" s="180"/>
    </row>
    <row r="177" spans="1:25" ht="15">
      <c r="A177" s="229"/>
      <c r="O177" s="184"/>
      <c r="P177" s="184"/>
      <c r="Q177" s="184"/>
      <c r="R177" s="184"/>
      <c r="S177" s="184"/>
      <c r="T177" s="184"/>
      <c r="U177" s="184"/>
      <c r="V177" s="184"/>
      <c r="W177" s="184"/>
      <c r="X177" s="184"/>
      <c r="Y177" s="180"/>
    </row>
    <row r="178" spans="1:25" ht="15">
      <c r="A178" s="229"/>
      <c r="O178" s="184"/>
      <c r="P178" s="184"/>
      <c r="Q178" s="184"/>
      <c r="R178" s="184"/>
      <c r="S178" s="184"/>
      <c r="T178" s="184"/>
      <c r="U178" s="184"/>
      <c r="V178" s="184"/>
      <c r="W178" s="184"/>
      <c r="X178" s="184"/>
      <c r="Y178" s="180"/>
    </row>
    <row r="179" spans="1:25" ht="15">
      <c r="A179" s="229"/>
      <c r="O179" s="184"/>
      <c r="P179" s="184"/>
      <c r="Q179" s="184"/>
      <c r="R179" s="184"/>
      <c r="S179" s="184"/>
      <c r="T179" s="184"/>
      <c r="U179" s="184"/>
      <c r="V179" s="184"/>
      <c r="W179" s="184"/>
      <c r="X179" s="184"/>
      <c r="Y179" s="180"/>
    </row>
    <row r="180" spans="1:25" ht="15">
      <c r="A180" s="229"/>
      <c r="O180" s="184"/>
      <c r="P180" s="184"/>
      <c r="Q180" s="184"/>
      <c r="R180" s="184"/>
      <c r="S180" s="184"/>
      <c r="T180" s="184"/>
      <c r="U180" s="184"/>
      <c r="V180" s="184"/>
      <c r="W180" s="184"/>
      <c r="X180" s="184"/>
      <c r="Y180" s="180"/>
    </row>
    <row r="181" spans="1:25" ht="15">
      <c r="A181" s="229"/>
      <c r="O181" s="184"/>
      <c r="P181" s="184"/>
      <c r="Q181" s="184"/>
      <c r="R181" s="184"/>
      <c r="S181" s="184"/>
      <c r="T181" s="184"/>
      <c r="U181" s="184"/>
      <c r="V181" s="184"/>
      <c r="W181" s="184"/>
      <c r="X181" s="184"/>
      <c r="Y181" s="180"/>
    </row>
    <row r="182" spans="1:25" ht="15">
      <c r="A182" s="229"/>
      <c r="O182" s="184"/>
      <c r="P182" s="184"/>
      <c r="Q182" s="184"/>
      <c r="R182" s="184"/>
      <c r="S182" s="184"/>
      <c r="T182" s="184"/>
      <c r="U182" s="184"/>
      <c r="V182" s="184"/>
      <c r="W182" s="184"/>
      <c r="X182" s="184"/>
      <c r="Y182" s="180"/>
    </row>
    <row r="183" spans="1:25" ht="15">
      <c r="A183" s="229"/>
      <c r="O183" s="184"/>
      <c r="P183" s="184"/>
      <c r="Q183" s="184"/>
      <c r="R183" s="184"/>
      <c r="S183" s="184"/>
      <c r="T183" s="184"/>
      <c r="U183" s="184"/>
      <c r="V183" s="184"/>
      <c r="W183" s="184"/>
      <c r="X183" s="184"/>
      <c r="Y183" s="180"/>
    </row>
    <row r="184" spans="1:25" ht="15">
      <c r="A184" s="229"/>
      <c r="O184" s="184"/>
      <c r="P184" s="184"/>
      <c r="Q184" s="184"/>
      <c r="R184" s="184"/>
      <c r="S184" s="184"/>
      <c r="T184" s="184"/>
      <c r="U184" s="184"/>
      <c r="V184" s="184"/>
      <c r="W184" s="184"/>
      <c r="X184" s="184"/>
      <c r="Y184" s="180"/>
    </row>
    <row r="185" spans="1:25" ht="15">
      <c r="A185" s="229"/>
      <c r="O185" s="184"/>
      <c r="P185" s="184"/>
      <c r="Q185" s="184"/>
      <c r="R185" s="184"/>
      <c r="S185" s="184"/>
      <c r="T185" s="184"/>
      <c r="U185" s="184"/>
      <c r="V185" s="184"/>
      <c r="W185" s="184"/>
      <c r="X185" s="184"/>
      <c r="Y185" s="180"/>
    </row>
    <row r="186" spans="1:25" ht="15">
      <c r="A186" s="229"/>
      <c r="O186" s="184"/>
      <c r="P186" s="184"/>
      <c r="Q186" s="184"/>
      <c r="R186" s="184"/>
      <c r="S186" s="184"/>
      <c r="T186" s="184"/>
      <c r="U186" s="184"/>
      <c r="V186" s="184"/>
      <c r="W186" s="184"/>
      <c r="X186" s="184"/>
      <c r="Y186" s="180"/>
    </row>
    <row r="187" spans="1:25" ht="15">
      <c r="A187" s="229"/>
      <c r="O187" s="184"/>
      <c r="P187" s="184"/>
      <c r="Q187" s="184"/>
      <c r="R187" s="184"/>
      <c r="S187" s="184"/>
      <c r="T187" s="184"/>
      <c r="U187" s="184"/>
      <c r="V187" s="184"/>
      <c r="W187" s="184"/>
      <c r="X187" s="184"/>
      <c r="Y187" s="180"/>
    </row>
    <row r="188" spans="1:25" ht="15">
      <c r="A188" s="229"/>
      <c r="O188" s="184"/>
      <c r="P188" s="184"/>
      <c r="Q188" s="184"/>
      <c r="R188" s="184"/>
      <c r="S188" s="184"/>
      <c r="T188" s="184"/>
      <c r="U188" s="184"/>
      <c r="V188" s="184"/>
      <c r="W188" s="184"/>
      <c r="X188" s="184"/>
      <c r="Y188" s="180"/>
    </row>
    <row r="189" spans="1:25" ht="15">
      <c r="A189" s="229"/>
      <c r="O189" s="184"/>
      <c r="P189" s="184"/>
      <c r="Q189" s="184"/>
      <c r="R189" s="184"/>
      <c r="S189" s="184"/>
      <c r="T189" s="184"/>
      <c r="U189" s="184"/>
      <c r="V189" s="184"/>
      <c r="W189" s="184"/>
      <c r="X189" s="184"/>
      <c r="Y189" s="180"/>
    </row>
    <row r="190" spans="1:25" ht="15">
      <c r="A190" s="229"/>
      <c r="O190" s="184"/>
      <c r="P190" s="184"/>
      <c r="Q190" s="184"/>
      <c r="R190" s="184"/>
      <c r="S190" s="184"/>
      <c r="T190" s="184"/>
      <c r="U190" s="184"/>
      <c r="V190" s="184"/>
      <c r="W190" s="184"/>
      <c r="X190" s="184"/>
      <c r="Y190" s="180"/>
    </row>
    <row r="191" spans="1:25" ht="15">
      <c r="A191" s="229"/>
      <c r="O191" s="184"/>
      <c r="P191" s="184"/>
      <c r="Q191" s="184"/>
      <c r="R191" s="184"/>
      <c r="S191" s="184"/>
      <c r="T191" s="184"/>
      <c r="U191" s="184"/>
      <c r="V191" s="184"/>
      <c r="W191" s="184"/>
      <c r="X191" s="184"/>
      <c r="Y191" s="180"/>
    </row>
    <row r="192" spans="1:25" ht="15">
      <c r="A192" s="229"/>
      <c r="O192" s="184"/>
      <c r="P192" s="184"/>
      <c r="Q192" s="184"/>
      <c r="R192" s="184"/>
      <c r="S192" s="184"/>
      <c r="T192" s="184"/>
      <c r="U192" s="184"/>
      <c r="V192" s="184"/>
      <c r="W192" s="184"/>
      <c r="X192" s="184"/>
      <c r="Y192" s="180"/>
    </row>
    <row r="193" spans="1:25" ht="15">
      <c r="A193" s="229"/>
      <c r="O193" s="184"/>
      <c r="P193" s="184"/>
      <c r="Q193" s="184"/>
      <c r="R193" s="184"/>
      <c r="S193" s="184"/>
      <c r="T193" s="184"/>
      <c r="U193" s="184"/>
      <c r="V193" s="184"/>
      <c r="W193" s="184"/>
      <c r="X193" s="184"/>
      <c r="Y193" s="180"/>
    </row>
    <row r="194" spans="1:25" ht="15">
      <c r="A194" s="229"/>
      <c r="O194" s="184"/>
      <c r="P194" s="184"/>
      <c r="Q194" s="184"/>
      <c r="R194" s="184"/>
      <c r="S194" s="184"/>
      <c r="T194" s="184"/>
      <c r="U194" s="184"/>
      <c r="V194" s="184"/>
      <c r="W194" s="184"/>
      <c r="X194" s="184"/>
      <c r="Y194" s="180"/>
    </row>
    <row r="195" spans="1:25" ht="15">
      <c r="A195" s="229"/>
      <c r="O195" s="184"/>
      <c r="P195" s="184"/>
      <c r="Q195" s="184"/>
      <c r="R195" s="184"/>
      <c r="S195" s="184"/>
      <c r="T195" s="184"/>
      <c r="U195" s="184"/>
      <c r="V195" s="184"/>
      <c r="W195" s="184"/>
      <c r="X195" s="184"/>
      <c r="Y195" s="180"/>
    </row>
    <row r="196" spans="1:25" ht="15">
      <c r="A196" s="229"/>
      <c r="O196" s="184"/>
      <c r="P196" s="184"/>
      <c r="Q196" s="184"/>
      <c r="R196" s="184"/>
      <c r="S196" s="184"/>
      <c r="T196" s="184"/>
      <c r="U196" s="184"/>
      <c r="V196" s="184"/>
      <c r="W196" s="184"/>
      <c r="X196" s="184"/>
      <c r="Y196" s="180"/>
    </row>
    <row r="197" spans="1:25" ht="15">
      <c r="A197" s="229"/>
      <c r="O197" s="184"/>
      <c r="P197" s="184"/>
      <c r="Q197" s="184"/>
      <c r="R197" s="184"/>
      <c r="S197" s="184"/>
      <c r="T197" s="184"/>
      <c r="U197" s="184"/>
      <c r="V197" s="184"/>
      <c r="W197" s="184"/>
      <c r="X197" s="184"/>
      <c r="Y197" s="180"/>
    </row>
    <row r="198" spans="1:25" ht="15">
      <c r="A198" s="229"/>
      <c r="O198" s="184"/>
      <c r="P198" s="184"/>
      <c r="Q198" s="184"/>
      <c r="R198" s="184"/>
      <c r="S198" s="184"/>
      <c r="T198" s="184"/>
      <c r="U198" s="184"/>
      <c r="V198" s="184"/>
      <c r="W198" s="184"/>
      <c r="X198" s="184"/>
      <c r="Y198" s="180"/>
    </row>
    <row r="199" spans="1:25" ht="15">
      <c r="A199" s="229"/>
      <c r="O199" s="184"/>
      <c r="P199" s="184"/>
      <c r="Q199" s="184"/>
      <c r="R199" s="184"/>
      <c r="S199" s="184"/>
      <c r="T199" s="184"/>
      <c r="U199" s="184"/>
      <c r="V199" s="184"/>
      <c r="W199" s="184"/>
      <c r="X199" s="184"/>
      <c r="Y199" s="180"/>
    </row>
    <row r="200" spans="1:25" ht="15">
      <c r="A200" s="229"/>
      <c r="O200" s="184"/>
      <c r="P200" s="184"/>
      <c r="Q200" s="184"/>
      <c r="R200" s="184"/>
      <c r="S200" s="184"/>
      <c r="T200" s="184"/>
      <c r="U200" s="184"/>
      <c r="V200" s="184"/>
      <c r="W200" s="184"/>
      <c r="X200" s="184"/>
      <c r="Y200" s="180"/>
    </row>
    <row r="201" spans="1:25" ht="15">
      <c r="A201" s="229"/>
      <c r="O201" s="184"/>
      <c r="P201" s="184"/>
      <c r="Q201" s="184"/>
      <c r="R201" s="184"/>
      <c r="S201" s="184"/>
      <c r="T201" s="184"/>
      <c r="U201" s="184"/>
      <c r="V201" s="184"/>
      <c r="W201" s="184"/>
      <c r="X201" s="184"/>
      <c r="Y201" s="180"/>
    </row>
    <row r="202" spans="1:25" ht="15">
      <c r="A202" s="229"/>
      <c r="O202" s="184"/>
      <c r="P202" s="184"/>
      <c r="Q202" s="184"/>
      <c r="R202" s="184"/>
      <c r="S202" s="184"/>
      <c r="T202" s="184"/>
      <c r="U202" s="184"/>
      <c r="V202" s="184"/>
      <c r="W202" s="184"/>
      <c r="X202" s="184"/>
      <c r="Y202" s="180"/>
    </row>
    <row r="203" spans="1:25" ht="15">
      <c r="A203" s="229"/>
      <c r="O203" s="184"/>
      <c r="P203" s="184"/>
      <c r="Q203" s="184"/>
      <c r="R203" s="184"/>
      <c r="S203" s="184"/>
      <c r="T203" s="184"/>
      <c r="U203" s="184"/>
      <c r="V203" s="184"/>
      <c r="W203" s="184"/>
      <c r="X203" s="184"/>
      <c r="Y203" s="180"/>
    </row>
    <row r="204" spans="1:25" ht="15">
      <c r="A204" s="229"/>
      <c r="O204" s="184"/>
      <c r="P204" s="184"/>
      <c r="Q204" s="184"/>
      <c r="R204" s="184"/>
      <c r="S204" s="184"/>
      <c r="T204" s="184"/>
      <c r="U204" s="184"/>
      <c r="V204" s="184"/>
      <c r="W204" s="184"/>
      <c r="X204" s="184"/>
      <c r="Y204" s="180"/>
    </row>
    <row r="205" spans="1:25" ht="15">
      <c r="A205" s="229"/>
      <c r="O205" s="184"/>
      <c r="P205" s="184"/>
      <c r="Q205" s="184"/>
      <c r="R205" s="184"/>
      <c r="S205" s="184"/>
      <c r="T205" s="184"/>
      <c r="U205" s="184"/>
      <c r="V205" s="184"/>
      <c r="W205" s="184"/>
      <c r="X205" s="184"/>
      <c r="Y205" s="180"/>
    </row>
    <row r="206" spans="1:25" ht="15">
      <c r="A206" s="229"/>
      <c r="O206" s="184"/>
      <c r="P206" s="184"/>
      <c r="Q206" s="184"/>
      <c r="R206" s="184"/>
      <c r="S206" s="184"/>
      <c r="T206" s="184"/>
      <c r="U206" s="184"/>
      <c r="V206" s="184"/>
      <c r="W206" s="184"/>
      <c r="X206" s="184"/>
      <c r="Y206" s="180"/>
    </row>
    <row r="207" spans="1:25" ht="15">
      <c r="A207" s="229"/>
      <c r="O207" s="184"/>
      <c r="P207" s="184"/>
      <c r="Q207" s="184"/>
      <c r="R207" s="184"/>
      <c r="S207" s="184"/>
      <c r="T207" s="184"/>
      <c r="U207" s="184"/>
      <c r="V207" s="184"/>
      <c r="W207" s="184"/>
      <c r="X207" s="184"/>
      <c r="Y207" s="180"/>
    </row>
    <row r="208" spans="1:25" ht="15">
      <c r="A208" s="229"/>
      <c r="O208" s="184"/>
      <c r="P208" s="184"/>
      <c r="Q208" s="184"/>
      <c r="R208" s="184"/>
      <c r="S208" s="184"/>
      <c r="T208" s="184"/>
      <c r="U208" s="184"/>
      <c r="V208" s="184"/>
      <c r="W208" s="184"/>
      <c r="X208" s="184"/>
      <c r="Y208" s="180"/>
    </row>
    <row r="209" spans="1:25" ht="15">
      <c r="A209" s="229"/>
      <c r="O209" s="184"/>
      <c r="P209" s="184"/>
      <c r="Q209" s="184"/>
      <c r="R209" s="184"/>
      <c r="S209" s="184"/>
      <c r="T209" s="184"/>
      <c r="U209" s="184"/>
      <c r="V209" s="184"/>
      <c r="W209" s="184"/>
      <c r="X209" s="184"/>
      <c r="Y209" s="180"/>
    </row>
    <row r="210" spans="1:25" ht="15">
      <c r="A210" s="229"/>
      <c r="O210" s="184"/>
      <c r="P210" s="184"/>
      <c r="Q210" s="184"/>
      <c r="R210" s="184"/>
      <c r="S210" s="184"/>
      <c r="T210" s="184"/>
      <c r="U210" s="184"/>
      <c r="V210" s="184"/>
      <c r="W210" s="184"/>
      <c r="X210" s="184"/>
      <c r="Y210" s="180"/>
    </row>
    <row r="211" spans="1:25" ht="15">
      <c r="A211" s="229"/>
      <c r="O211" s="184"/>
      <c r="P211" s="184"/>
      <c r="Q211" s="184"/>
      <c r="R211" s="184"/>
      <c r="S211" s="184"/>
      <c r="T211" s="184"/>
      <c r="U211" s="184"/>
      <c r="V211" s="184"/>
      <c r="W211" s="184"/>
      <c r="X211" s="184"/>
      <c r="Y211" s="180"/>
    </row>
    <row r="212" spans="1:25" ht="15">
      <c r="A212" s="229"/>
      <c r="O212" s="184"/>
      <c r="P212" s="184"/>
      <c r="Q212" s="184"/>
      <c r="R212" s="184"/>
      <c r="S212" s="184"/>
      <c r="T212" s="184"/>
      <c r="U212" s="184"/>
      <c r="V212" s="184"/>
      <c r="W212" s="184"/>
      <c r="X212" s="184"/>
      <c r="Y212" s="180"/>
    </row>
    <row r="213" spans="1:25" ht="15">
      <c r="A213" s="229"/>
      <c r="O213" s="184"/>
      <c r="P213" s="184"/>
      <c r="Q213" s="184"/>
      <c r="R213" s="184"/>
      <c r="S213" s="184"/>
      <c r="T213" s="184"/>
      <c r="U213" s="184"/>
      <c r="V213" s="184"/>
      <c r="W213" s="184"/>
      <c r="X213" s="184"/>
      <c r="Y213" s="180"/>
    </row>
    <row r="214" spans="1:25" ht="15">
      <c r="A214" s="229"/>
      <c r="O214" s="184"/>
      <c r="P214" s="184"/>
      <c r="Q214" s="184"/>
      <c r="R214" s="184"/>
      <c r="S214" s="184"/>
      <c r="T214" s="184"/>
      <c r="U214" s="184"/>
      <c r="V214" s="184"/>
      <c r="W214" s="184"/>
      <c r="X214" s="184"/>
      <c r="Y214" s="180"/>
    </row>
    <row r="215" spans="1:25" ht="15">
      <c r="A215" s="229"/>
      <c r="O215" s="184"/>
      <c r="P215" s="184"/>
      <c r="Q215" s="184"/>
      <c r="R215" s="184"/>
      <c r="S215" s="184"/>
      <c r="T215" s="184"/>
      <c r="U215" s="184"/>
      <c r="V215" s="184"/>
      <c r="W215" s="184"/>
      <c r="X215" s="184"/>
      <c r="Y215" s="180"/>
    </row>
    <row r="216" spans="1:25" ht="15">
      <c r="A216" s="229"/>
      <c r="O216" s="184"/>
      <c r="P216" s="184"/>
      <c r="Q216" s="184"/>
      <c r="R216" s="184"/>
      <c r="S216" s="184"/>
      <c r="T216" s="184"/>
      <c r="U216" s="184"/>
      <c r="V216" s="184"/>
      <c r="W216" s="184"/>
      <c r="X216" s="184"/>
      <c r="Y216" s="180"/>
    </row>
    <row r="217" spans="1:25" ht="15">
      <c r="A217" s="229"/>
      <c r="O217" s="184"/>
      <c r="P217" s="184"/>
      <c r="Q217" s="184"/>
      <c r="R217" s="184"/>
      <c r="S217" s="184"/>
      <c r="T217" s="184"/>
      <c r="U217" s="184"/>
      <c r="V217" s="184"/>
      <c r="W217" s="184"/>
      <c r="X217" s="184"/>
      <c r="Y217" s="180"/>
    </row>
    <row r="218" spans="1:25" ht="15">
      <c r="A218" s="229"/>
      <c r="O218" s="184"/>
      <c r="P218" s="184"/>
      <c r="Q218" s="184"/>
      <c r="R218" s="184"/>
      <c r="S218" s="184"/>
      <c r="T218" s="184"/>
      <c r="U218" s="184"/>
      <c r="V218" s="184"/>
      <c r="W218" s="184"/>
      <c r="X218" s="184"/>
      <c r="Y218" s="180"/>
    </row>
    <row r="219" spans="1:25" ht="15">
      <c r="A219" s="229"/>
      <c r="O219" s="184"/>
      <c r="P219" s="184"/>
      <c r="Q219" s="184"/>
      <c r="R219" s="184"/>
      <c r="S219" s="184"/>
      <c r="T219" s="184"/>
      <c r="U219" s="184"/>
      <c r="V219" s="184"/>
      <c r="W219" s="184"/>
      <c r="X219" s="184"/>
      <c r="Y219" s="180"/>
    </row>
    <row r="220" spans="1:25" ht="15">
      <c r="A220" s="229"/>
      <c r="O220" s="184"/>
      <c r="P220" s="184"/>
      <c r="Q220" s="184"/>
      <c r="R220" s="184"/>
      <c r="S220" s="184"/>
      <c r="T220" s="184"/>
      <c r="U220" s="184"/>
      <c r="V220" s="184"/>
      <c r="W220" s="184"/>
      <c r="X220" s="184"/>
      <c r="Y220" s="180"/>
    </row>
    <row r="221" spans="1:25" ht="15">
      <c r="A221" s="229"/>
      <c r="O221" s="184"/>
      <c r="P221" s="184"/>
      <c r="Q221" s="184"/>
      <c r="R221" s="184"/>
      <c r="S221" s="184"/>
      <c r="T221" s="184"/>
      <c r="U221" s="184"/>
      <c r="V221" s="184"/>
      <c r="W221" s="184"/>
      <c r="X221" s="184"/>
      <c r="Y221" s="180"/>
    </row>
    <row r="222" spans="1:25" ht="15">
      <c r="A222" s="229"/>
      <c r="O222" s="184"/>
      <c r="P222" s="184"/>
      <c r="Q222" s="184"/>
      <c r="R222" s="184"/>
      <c r="S222" s="184"/>
      <c r="T222" s="184"/>
      <c r="U222" s="184"/>
      <c r="V222" s="184"/>
      <c r="W222" s="184"/>
      <c r="X222" s="184"/>
      <c r="Y222" s="180"/>
    </row>
    <row r="223" spans="1:25" ht="15">
      <c r="A223" s="229"/>
      <c r="O223" s="184"/>
      <c r="P223" s="184"/>
      <c r="Q223" s="184"/>
      <c r="R223" s="184"/>
      <c r="S223" s="184"/>
      <c r="T223" s="184"/>
      <c r="U223" s="184"/>
      <c r="V223" s="184"/>
      <c r="W223" s="184"/>
      <c r="X223" s="184"/>
      <c r="Y223" s="180"/>
    </row>
    <row r="224" spans="1:25" ht="15">
      <c r="A224" s="229"/>
      <c r="O224" s="184"/>
      <c r="P224" s="184"/>
      <c r="Q224" s="184"/>
      <c r="R224" s="184"/>
      <c r="S224" s="184"/>
      <c r="T224" s="184"/>
      <c r="U224" s="184"/>
      <c r="V224" s="184"/>
      <c r="W224" s="184"/>
      <c r="X224" s="184"/>
      <c r="Y224" s="180"/>
    </row>
    <row r="225" spans="1:25" ht="15">
      <c r="A225" s="229"/>
      <c r="O225" s="184"/>
      <c r="P225" s="184"/>
      <c r="Q225" s="184"/>
      <c r="R225" s="184"/>
      <c r="S225" s="184"/>
      <c r="T225" s="184"/>
      <c r="U225" s="184"/>
      <c r="V225" s="184"/>
      <c r="W225" s="184"/>
      <c r="X225" s="184"/>
      <c r="Y225" s="180"/>
    </row>
    <row r="226" spans="1:25" ht="15">
      <c r="A226" s="229"/>
      <c r="O226" s="184"/>
      <c r="P226" s="184"/>
      <c r="Q226" s="184"/>
      <c r="R226" s="184"/>
      <c r="S226" s="184"/>
      <c r="T226" s="184"/>
      <c r="U226" s="184"/>
      <c r="V226" s="184"/>
      <c r="W226" s="184"/>
      <c r="X226" s="184"/>
      <c r="Y226" s="180"/>
    </row>
    <row r="227" spans="1:25" ht="15">
      <c r="A227" s="229"/>
      <c r="O227" s="184"/>
      <c r="P227" s="184"/>
      <c r="Q227" s="184"/>
      <c r="R227" s="184"/>
      <c r="S227" s="184"/>
      <c r="T227" s="184"/>
      <c r="U227" s="184"/>
      <c r="V227" s="184"/>
      <c r="W227" s="184"/>
      <c r="X227" s="184"/>
      <c r="Y227" s="180"/>
    </row>
    <row r="228" spans="1:25" ht="15">
      <c r="A228" s="229"/>
      <c r="O228" s="184"/>
      <c r="P228" s="184"/>
      <c r="Q228" s="184"/>
      <c r="R228" s="184"/>
      <c r="S228" s="184"/>
      <c r="T228" s="184"/>
      <c r="U228" s="184"/>
      <c r="V228" s="184"/>
      <c r="W228" s="184"/>
      <c r="X228" s="184"/>
      <c r="Y228" s="180"/>
    </row>
    <row r="229" spans="1:25" ht="15">
      <c r="A229" s="229"/>
      <c r="O229" s="184"/>
      <c r="P229" s="184"/>
      <c r="Q229" s="184"/>
      <c r="R229" s="184"/>
      <c r="S229" s="184"/>
      <c r="T229" s="184"/>
      <c r="U229" s="184"/>
      <c r="V229" s="184"/>
      <c r="W229" s="184"/>
      <c r="X229" s="184"/>
      <c r="Y229" s="180"/>
    </row>
    <row r="230" spans="1:25" ht="15">
      <c r="A230" s="229"/>
      <c r="O230" s="184"/>
      <c r="P230" s="184"/>
      <c r="Q230" s="184"/>
      <c r="R230" s="184"/>
      <c r="S230" s="184"/>
      <c r="T230" s="184"/>
      <c r="U230" s="184"/>
      <c r="V230" s="184"/>
      <c r="W230" s="184"/>
      <c r="X230" s="184"/>
      <c r="Y230" s="180"/>
    </row>
    <row r="231" spans="1:25" ht="15">
      <c r="A231" s="229"/>
      <c r="O231" s="184"/>
      <c r="P231" s="184"/>
      <c r="Q231" s="184"/>
      <c r="R231" s="184"/>
      <c r="S231" s="184"/>
      <c r="T231" s="184"/>
      <c r="U231" s="184"/>
      <c r="V231" s="184"/>
      <c r="W231" s="184"/>
      <c r="X231" s="184"/>
      <c r="Y231" s="180"/>
    </row>
    <row r="232" spans="1:25" ht="15">
      <c r="A232" s="229"/>
      <c r="O232" s="184"/>
      <c r="P232" s="184"/>
      <c r="Q232" s="184"/>
      <c r="R232" s="184"/>
      <c r="S232" s="184"/>
      <c r="T232" s="184"/>
      <c r="U232" s="184"/>
      <c r="V232" s="184"/>
      <c r="W232" s="184"/>
      <c r="X232" s="184"/>
      <c r="Y232" s="180"/>
    </row>
    <row r="233" spans="1:25" ht="15">
      <c r="A233" s="229"/>
      <c r="O233" s="184"/>
      <c r="P233" s="184"/>
      <c r="Q233" s="184"/>
      <c r="R233" s="184"/>
      <c r="S233" s="184"/>
      <c r="T233" s="184"/>
      <c r="U233" s="184"/>
      <c r="V233" s="184"/>
      <c r="W233" s="184"/>
      <c r="X233" s="184"/>
      <c r="Y233" s="180"/>
    </row>
    <row r="234" spans="1:25" ht="15">
      <c r="A234" s="229"/>
      <c r="O234" s="184"/>
      <c r="P234" s="184"/>
      <c r="Q234" s="184"/>
      <c r="R234" s="184"/>
      <c r="S234" s="184"/>
      <c r="T234" s="184"/>
      <c r="U234" s="184"/>
      <c r="V234" s="184"/>
      <c r="W234" s="184"/>
      <c r="X234" s="184"/>
      <c r="Y234" s="180"/>
    </row>
    <row r="235" spans="1:25" ht="15">
      <c r="A235" s="229"/>
      <c r="O235" s="184"/>
      <c r="P235" s="184"/>
      <c r="Q235" s="184"/>
      <c r="R235" s="184"/>
      <c r="S235" s="184"/>
      <c r="T235" s="184"/>
      <c r="U235" s="184"/>
      <c r="V235" s="184"/>
      <c r="W235" s="184"/>
      <c r="X235" s="184"/>
      <c r="Y235" s="180"/>
    </row>
    <row r="236" spans="1:25" ht="15">
      <c r="A236" s="229"/>
      <c r="O236" s="184"/>
      <c r="P236" s="184"/>
      <c r="Q236" s="184"/>
      <c r="R236" s="184"/>
      <c r="S236" s="184"/>
      <c r="T236" s="184"/>
      <c r="U236" s="184"/>
      <c r="V236" s="184"/>
      <c r="W236" s="184"/>
      <c r="X236" s="184"/>
      <c r="Y236" s="180"/>
    </row>
    <row r="237" spans="1:25" ht="15">
      <c r="A237" s="229"/>
      <c r="O237" s="184"/>
      <c r="P237" s="184"/>
      <c r="Q237" s="184"/>
      <c r="R237" s="184"/>
      <c r="S237" s="184"/>
      <c r="T237" s="184"/>
      <c r="U237" s="184"/>
      <c r="V237" s="184"/>
      <c r="W237" s="184"/>
      <c r="X237" s="184"/>
      <c r="Y237" s="180"/>
    </row>
    <row r="238" spans="1:25" ht="15">
      <c r="A238" s="229"/>
      <c r="O238" s="184"/>
      <c r="P238" s="184"/>
      <c r="Q238" s="184"/>
      <c r="R238" s="184"/>
      <c r="S238" s="184"/>
      <c r="T238" s="184"/>
      <c r="U238" s="184"/>
      <c r="V238" s="184"/>
      <c r="W238" s="184"/>
      <c r="X238" s="184"/>
      <c r="Y238" s="180"/>
    </row>
    <row r="239" spans="1:25" ht="15">
      <c r="A239" s="229"/>
      <c r="O239" s="184"/>
      <c r="P239" s="184"/>
      <c r="Q239" s="184"/>
      <c r="R239" s="184"/>
      <c r="S239" s="184"/>
      <c r="T239" s="184"/>
      <c r="U239" s="184"/>
      <c r="V239" s="184"/>
      <c r="W239" s="184"/>
      <c r="X239" s="184"/>
      <c r="Y239" s="180"/>
    </row>
    <row r="240" spans="1:25" ht="15">
      <c r="A240" s="229"/>
      <c r="O240" s="184"/>
      <c r="P240" s="184"/>
      <c r="Q240" s="184"/>
      <c r="R240" s="184"/>
      <c r="S240" s="184"/>
      <c r="T240" s="184"/>
      <c r="U240" s="184"/>
      <c r="V240" s="184"/>
      <c r="W240" s="184"/>
      <c r="X240" s="184"/>
      <c r="Y240" s="180"/>
    </row>
    <row r="241" spans="1:25" ht="15">
      <c r="A241" s="229"/>
      <c r="O241" s="184"/>
      <c r="P241" s="184"/>
      <c r="Q241" s="184"/>
      <c r="R241" s="184"/>
      <c r="S241" s="184"/>
      <c r="T241" s="184"/>
      <c r="U241" s="184"/>
      <c r="V241" s="184"/>
      <c r="W241" s="184"/>
      <c r="X241" s="184"/>
      <c r="Y241" s="180"/>
    </row>
    <row r="242" spans="1:25" ht="15">
      <c r="A242" s="229"/>
      <c r="O242" s="184"/>
      <c r="P242" s="184"/>
      <c r="Q242" s="184"/>
      <c r="R242" s="184"/>
      <c r="S242" s="184"/>
      <c r="T242" s="184"/>
      <c r="U242" s="184"/>
      <c r="V242" s="184"/>
      <c r="W242" s="184"/>
      <c r="X242" s="184"/>
      <c r="Y242" s="180"/>
    </row>
    <row r="243" spans="1:25" ht="15">
      <c r="A243" s="229"/>
      <c r="O243" s="184"/>
      <c r="P243" s="184"/>
      <c r="Q243" s="184"/>
      <c r="R243" s="184"/>
      <c r="S243" s="184"/>
      <c r="T243" s="184"/>
      <c r="U243" s="184"/>
      <c r="V243" s="184"/>
      <c r="W243" s="184"/>
      <c r="X243" s="184"/>
      <c r="Y243" s="180"/>
    </row>
    <row r="244" spans="1:25" ht="15">
      <c r="A244" s="229"/>
      <c r="O244" s="184"/>
      <c r="P244" s="184"/>
      <c r="Q244" s="184"/>
      <c r="R244" s="184"/>
      <c r="S244" s="184"/>
      <c r="T244" s="184"/>
      <c r="U244" s="184"/>
      <c r="V244" s="184"/>
      <c r="W244" s="184"/>
      <c r="X244" s="184"/>
      <c r="Y244" s="180"/>
    </row>
    <row r="245" spans="1:25" ht="15">
      <c r="A245" s="229"/>
      <c r="O245" s="184"/>
      <c r="P245" s="184"/>
      <c r="Q245" s="184"/>
      <c r="R245" s="184"/>
      <c r="S245" s="184"/>
      <c r="T245" s="184"/>
      <c r="U245" s="184"/>
      <c r="V245" s="184"/>
      <c r="W245" s="184"/>
      <c r="X245" s="184"/>
      <c r="Y245" s="180"/>
    </row>
    <row r="246" spans="1:25" ht="15">
      <c r="A246" s="229"/>
      <c r="O246" s="184"/>
      <c r="P246" s="184"/>
      <c r="Q246" s="184"/>
      <c r="R246" s="184"/>
      <c r="S246" s="184"/>
      <c r="T246" s="184"/>
      <c r="U246" s="184"/>
      <c r="V246" s="184"/>
      <c r="W246" s="184"/>
      <c r="X246" s="184"/>
      <c r="Y246" s="180"/>
    </row>
    <row r="247" spans="1:25" ht="15">
      <c r="A247" s="229"/>
      <c r="O247" s="184"/>
      <c r="P247" s="184"/>
      <c r="Q247" s="184"/>
      <c r="R247" s="184"/>
      <c r="S247" s="184"/>
      <c r="T247" s="184"/>
      <c r="U247" s="184"/>
      <c r="V247" s="184"/>
      <c r="W247" s="184"/>
      <c r="X247" s="184"/>
      <c r="Y247" s="180"/>
    </row>
    <row r="248" spans="1:25" ht="15">
      <c r="A248" s="229"/>
      <c r="O248" s="184"/>
      <c r="P248" s="184"/>
      <c r="Q248" s="184"/>
      <c r="R248" s="184"/>
      <c r="S248" s="184"/>
      <c r="T248" s="184"/>
      <c r="U248" s="184"/>
      <c r="V248" s="184"/>
      <c r="W248" s="184"/>
      <c r="X248" s="184"/>
      <c r="Y248" s="180"/>
    </row>
    <row r="249" spans="1:25" ht="15">
      <c r="A249" s="229"/>
      <c r="O249" s="184"/>
      <c r="P249" s="184"/>
      <c r="Q249" s="184"/>
      <c r="R249" s="184"/>
      <c r="S249" s="184"/>
      <c r="T249" s="184"/>
      <c r="U249" s="184"/>
      <c r="V249" s="184"/>
      <c r="W249" s="184"/>
      <c r="X249" s="184"/>
      <c r="Y249" s="180"/>
    </row>
    <row r="250" spans="1:25" ht="15">
      <c r="A250" s="229"/>
      <c r="O250" s="184"/>
      <c r="P250" s="184"/>
      <c r="Q250" s="184"/>
      <c r="R250" s="184"/>
      <c r="S250" s="184"/>
      <c r="T250" s="184"/>
      <c r="U250" s="184"/>
      <c r="V250" s="184"/>
      <c r="W250" s="184"/>
      <c r="X250" s="184"/>
      <c r="Y250" s="180"/>
    </row>
    <row r="251" spans="1:25" ht="15">
      <c r="A251" s="229"/>
      <c r="O251" s="184"/>
      <c r="P251" s="184"/>
      <c r="Q251" s="184"/>
      <c r="R251" s="184"/>
      <c r="S251" s="184"/>
      <c r="T251" s="184"/>
      <c r="U251" s="184"/>
      <c r="V251" s="184"/>
      <c r="W251" s="184"/>
      <c r="X251" s="184"/>
      <c r="Y251" s="180"/>
    </row>
    <row r="252" spans="1:25" ht="15">
      <c r="A252" s="229"/>
      <c r="O252" s="184"/>
      <c r="P252" s="184"/>
      <c r="Q252" s="184"/>
      <c r="R252" s="184"/>
      <c r="S252" s="184"/>
      <c r="T252" s="184"/>
      <c r="U252" s="184"/>
      <c r="V252" s="184"/>
      <c r="W252" s="184"/>
      <c r="X252" s="184"/>
      <c r="Y252" s="180"/>
    </row>
    <row r="253" spans="1:25" ht="15">
      <c r="A253" s="229"/>
      <c r="O253" s="184"/>
      <c r="P253" s="184"/>
      <c r="Q253" s="184"/>
      <c r="R253" s="184"/>
      <c r="S253" s="184"/>
      <c r="T253" s="184"/>
      <c r="U253" s="184"/>
      <c r="V253" s="184"/>
      <c r="W253" s="184"/>
      <c r="X253" s="184"/>
      <c r="Y253" s="180"/>
    </row>
    <row r="254" spans="1:25" ht="15">
      <c r="A254" s="229"/>
      <c r="O254" s="184"/>
      <c r="P254" s="184"/>
      <c r="Q254" s="184"/>
      <c r="R254" s="184"/>
      <c r="S254" s="184"/>
      <c r="T254" s="184"/>
      <c r="U254" s="184"/>
      <c r="V254" s="184"/>
      <c r="W254" s="184"/>
      <c r="X254" s="184"/>
      <c r="Y254" s="180"/>
    </row>
    <row r="255" spans="1:25" ht="15">
      <c r="A255" s="229"/>
      <c r="O255" s="184"/>
      <c r="P255" s="184"/>
      <c r="Q255" s="184"/>
      <c r="R255" s="184"/>
      <c r="S255" s="184"/>
      <c r="T255" s="184"/>
      <c r="U255" s="184"/>
      <c r="V255" s="184"/>
      <c r="W255" s="184"/>
      <c r="X255" s="184"/>
      <c r="Y255" s="180"/>
    </row>
    <row r="256" spans="1:25" ht="15">
      <c r="A256" s="229"/>
      <c r="O256" s="184"/>
      <c r="P256" s="184"/>
      <c r="Q256" s="184"/>
      <c r="R256" s="184"/>
      <c r="S256" s="184"/>
      <c r="T256" s="184"/>
      <c r="U256" s="184"/>
      <c r="V256" s="184"/>
      <c r="W256" s="184"/>
      <c r="X256" s="184"/>
      <c r="Y256" s="180"/>
    </row>
    <row r="257" spans="1:25" ht="15">
      <c r="A257" s="229"/>
      <c r="O257" s="184"/>
      <c r="P257" s="184"/>
      <c r="Q257" s="184"/>
      <c r="R257" s="184"/>
      <c r="S257" s="184"/>
      <c r="T257" s="184"/>
      <c r="U257" s="184"/>
      <c r="V257" s="184"/>
      <c r="W257" s="184"/>
      <c r="X257" s="184"/>
      <c r="Y257" s="180"/>
    </row>
    <row r="258" spans="1:25" ht="15">
      <c r="A258" s="229"/>
      <c r="O258" s="184"/>
      <c r="P258" s="184"/>
      <c r="Q258" s="184"/>
      <c r="R258" s="184"/>
      <c r="S258" s="184"/>
      <c r="T258" s="184"/>
      <c r="U258" s="184"/>
      <c r="V258" s="184"/>
      <c r="W258" s="184"/>
      <c r="X258" s="184"/>
      <c r="Y258" s="180"/>
    </row>
    <row r="259" spans="1:25" ht="15">
      <c r="A259" s="229"/>
      <c r="O259" s="184"/>
      <c r="P259" s="184"/>
      <c r="Q259" s="184"/>
      <c r="R259" s="184"/>
      <c r="S259" s="184"/>
      <c r="T259" s="184"/>
      <c r="U259" s="184"/>
      <c r="V259" s="184"/>
      <c r="W259" s="184"/>
      <c r="X259" s="184"/>
      <c r="Y259" s="180"/>
    </row>
    <row r="260" spans="1:25" ht="15">
      <c r="A260" s="229"/>
      <c r="O260" s="184"/>
      <c r="P260" s="184"/>
      <c r="Q260" s="184"/>
      <c r="R260" s="184"/>
      <c r="S260" s="184"/>
      <c r="T260" s="184"/>
      <c r="U260" s="184"/>
      <c r="V260" s="184"/>
      <c r="W260" s="184"/>
      <c r="X260" s="184"/>
      <c r="Y260" s="180"/>
    </row>
    <row r="261" spans="1:25" ht="15">
      <c r="A261" s="229"/>
      <c r="O261" s="184"/>
      <c r="P261" s="184"/>
      <c r="Q261" s="184"/>
      <c r="R261" s="184"/>
      <c r="S261" s="184"/>
      <c r="T261" s="184"/>
      <c r="U261" s="184"/>
      <c r="V261" s="184"/>
      <c r="W261" s="184"/>
      <c r="X261" s="184"/>
      <c r="Y261" s="180"/>
    </row>
    <row r="262" spans="1:25" ht="15">
      <c r="A262" s="229"/>
      <c r="O262" s="184"/>
      <c r="P262" s="184"/>
      <c r="Q262" s="184"/>
      <c r="R262" s="184"/>
      <c r="S262" s="184"/>
      <c r="T262" s="184"/>
      <c r="U262" s="184"/>
      <c r="V262" s="184"/>
      <c r="W262" s="184"/>
      <c r="X262" s="184"/>
      <c r="Y262" s="180"/>
    </row>
    <row r="263" spans="1:25" ht="15">
      <c r="A263" s="229"/>
      <c r="O263" s="184"/>
      <c r="P263" s="184"/>
      <c r="Q263" s="184"/>
      <c r="R263" s="184"/>
      <c r="S263" s="184"/>
      <c r="T263" s="184"/>
      <c r="U263" s="184"/>
      <c r="V263" s="184"/>
      <c r="W263" s="184"/>
      <c r="X263" s="184"/>
      <c r="Y263" s="180"/>
    </row>
    <row r="264" spans="1:25" ht="15">
      <c r="A264" s="229"/>
      <c r="O264" s="184"/>
      <c r="P264" s="184"/>
      <c r="Q264" s="184"/>
      <c r="R264" s="184"/>
      <c r="S264" s="184"/>
      <c r="T264" s="184"/>
      <c r="U264" s="184"/>
      <c r="V264" s="184"/>
      <c r="W264" s="184"/>
      <c r="X264" s="184"/>
      <c r="Y264" s="180"/>
    </row>
    <row r="265" spans="1:25" ht="15">
      <c r="A265" s="229"/>
      <c r="O265" s="184"/>
      <c r="P265" s="184"/>
      <c r="Q265" s="184"/>
      <c r="R265" s="184"/>
      <c r="S265" s="184"/>
      <c r="T265" s="184"/>
      <c r="U265" s="184"/>
      <c r="V265" s="184"/>
      <c r="W265" s="184"/>
      <c r="X265" s="184"/>
      <c r="Y265" s="180"/>
    </row>
    <row r="266" spans="1:25" ht="15">
      <c r="A266" s="229"/>
      <c r="O266" s="184"/>
      <c r="P266" s="184"/>
      <c r="Q266" s="184"/>
      <c r="R266" s="184"/>
      <c r="S266" s="184"/>
      <c r="T266" s="184"/>
      <c r="U266" s="184"/>
      <c r="V266" s="184"/>
      <c r="W266" s="184"/>
      <c r="X266" s="184"/>
      <c r="Y266" s="180"/>
    </row>
    <row r="267" spans="1:25" ht="15">
      <c r="A267" s="229"/>
      <c r="O267" s="184"/>
      <c r="P267" s="184"/>
      <c r="Q267" s="184"/>
      <c r="R267" s="184"/>
      <c r="S267" s="184"/>
      <c r="T267" s="184"/>
      <c r="U267" s="184"/>
      <c r="V267" s="184"/>
      <c r="W267" s="184"/>
      <c r="X267" s="184"/>
      <c r="Y267" s="180"/>
    </row>
    <row r="268" spans="1:25" ht="15">
      <c r="A268" s="229"/>
      <c r="H268" s="281"/>
      <c r="O268" s="184"/>
      <c r="P268" s="184"/>
      <c r="Q268" s="184"/>
      <c r="R268" s="184"/>
      <c r="S268" s="184"/>
      <c r="T268" s="184"/>
      <c r="U268" s="184"/>
      <c r="V268" s="184"/>
      <c r="W268" s="184"/>
      <c r="X268" s="184"/>
      <c r="Y268" s="180"/>
    </row>
    <row r="269" spans="1:25">
      <c r="A269" s="180"/>
      <c r="H269" s="281"/>
      <c r="O269" s="180"/>
      <c r="P269" s="180"/>
      <c r="Q269" s="180"/>
      <c r="R269" s="180"/>
      <c r="S269" s="180"/>
      <c r="T269" s="180"/>
      <c r="U269" s="180"/>
      <c r="V269" s="180"/>
      <c r="W269" s="180"/>
      <c r="X269" s="180"/>
      <c r="Y269" s="180"/>
    </row>
    <row r="270" spans="1:25" ht="15">
      <c r="A270" s="229"/>
      <c r="H270" s="281"/>
      <c r="O270" s="184"/>
      <c r="P270" s="184"/>
      <c r="Q270" s="184"/>
      <c r="R270" s="184"/>
      <c r="S270" s="184"/>
      <c r="T270" s="184"/>
      <c r="U270" s="184"/>
      <c r="V270" s="184"/>
      <c r="W270" s="184"/>
      <c r="X270" s="184"/>
      <c r="Y270" s="184"/>
    </row>
    <row r="271" spans="1:25" ht="15">
      <c r="A271" s="229"/>
      <c r="H271" s="281"/>
      <c r="O271" s="184"/>
      <c r="P271" s="184"/>
      <c r="Q271" s="184"/>
      <c r="R271" s="184"/>
      <c r="S271" s="184"/>
      <c r="T271" s="184"/>
      <c r="U271" s="184"/>
      <c r="V271" s="184"/>
      <c r="W271" s="184"/>
      <c r="X271" s="184"/>
      <c r="Y271" s="184"/>
    </row>
    <row r="272" spans="1:25" ht="15">
      <c r="A272" s="289"/>
      <c r="H272" s="281"/>
      <c r="O272" s="290"/>
      <c r="P272" s="290"/>
      <c r="Q272" s="290"/>
      <c r="R272" s="290"/>
      <c r="S272" s="290"/>
      <c r="T272" s="290"/>
      <c r="U272" s="290"/>
      <c r="V272" s="290"/>
      <c r="W272" s="290"/>
      <c r="X272" s="290"/>
      <c r="Y272" s="290"/>
    </row>
    <row r="273" spans="1:25" ht="15">
      <c r="A273" s="229"/>
      <c r="H273" s="281"/>
      <c r="O273" s="184"/>
      <c r="P273" s="184"/>
      <c r="Q273" s="184"/>
      <c r="R273" s="184"/>
      <c r="S273" s="184"/>
      <c r="T273" s="184"/>
      <c r="U273" s="184"/>
      <c r="V273" s="184"/>
      <c r="W273" s="184"/>
      <c r="X273" s="184"/>
      <c r="Y273" s="184"/>
    </row>
    <row r="274" spans="1:25" ht="15">
      <c r="A274" s="229"/>
      <c r="H274" s="281"/>
      <c r="O274" s="184"/>
      <c r="P274" s="184"/>
      <c r="Q274" s="184"/>
      <c r="R274" s="184"/>
      <c r="S274" s="184"/>
      <c r="T274" s="184"/>
      <c r="U274" s="184"/>
      <c r="V274" s="184"/>
      <c r="W274" s="184"/>
      <c r="X274" s="184"/>
      <c r="Y274" s="184"/>
    </row>
    <row r="275" spans="1:25" ht="26.25" customHeight="1">
      <c r="A275" s="229"/>
      <c r="H275" s="281"/>
      <c r="O275" s="184"/>
      <c r="P275" s="184"/>
      <c r="Q275" s="184"/>
      <c r="R275" s="184"/>
      <c r="S275" s="184"/>
      <c r="T275" s="184"/>
      <c r="U275" s="184"/>
      <c r="V275" s="184"/>
      <c r="W275" s="184"/>
      <c r="X275" s="184"/>
      <c r="Y275" s="184"/>
    </row>
    <row r="276" spans="1:25" ht="26.25" customHeight="1">
      <c r="A276" s="229"/>
      <c r="H276" s="281"/>
      <c r="O276" s="184"/>
      <c r="P276" s="184"/>
      <c r="Q276" s="184"/>
      <c r="R276" s="184"/>
      <c r="S276" s="184"/>
      <c r="T276" s="184"/>
      <c r="U276" s="184"/>
      <c r="V276" s="184"/>
      <c r="W276" s="184"/>
      <c r="X276" s="184"/>
      <c r="Y276" s="184"/>
    </row>
    <row r="277" spans="1:25" ht="26.25" customHeight="1">
      <c r="A277" s="229"/>
      <c r="H277" s="281"/>
      <c r="O277" s="184"/>
      <c r="P277" s="184"/>
      <c r="Q277" s="184"/>
      <c r="R277" s="184"/>
      <c r="S277" s="184"/>
      <c r="T277" s="184"/>
      <c r="U277" s="184"/>
      <c r="V277" s="184"/>
      <c r="W277" s="184"/>
      <c r="X277" s="184"/>
      <c r="Y277" s="184"/>
    </row>
    <row r="278" spans="1:25" ht="26.25" customHeight="1">
      <c r="A278" s="229"/>
      <c r="H278" s="281"/>
      <c r="O278" s="184"/>
      <c r="P278" s="184"/>
      <c r="Q278" s="184"/>
      <c r="R278" s="184"/>
      <c r="S278" s="184"/>
      <c r="T278" s="184"/>
      <c r="U278" s="184"/>
      <c r="V278" s="184"/>
      <c r="W278" s="184"/>
      <c r="X278" s="184"/>
      <c r="Y278" s="184"/>
    </row>
    <row r="279" spans="1:25" ht="26.25" customHeight="1">
      <c r="A279" s="229"/>
      <c r="H279" s="281"/>
      <c r="O279" s="184"/>
      <c r="P279" s="184"/>
      <c r="Q279" s="184"/>
      <c r="R279" s="184"/>
      <c r="S279" s="184"/>
      <c r="T279" s="184"/>
      <c r="U279" s="184"/>
      <c r="V279" s="184"/>
      <c r="W279" s="184"/>
      <c r="X279" s="184"/>
      <c r="Y279" s="184"/>
    </row>
    <row r="280" spans="1:25" ht="26.25" customHeight="1">
      <c r="A280" s="229"/>
      <c r="H280" s="281"/>
      <c r="O280" s="184"/>
      <c r="P280" s="184"/>
      <c r="Q280" s="184"/>
      <c r="R280" s="184"/>
      <c r="S280" s="184"/>
      <c r="T280" s="184"/>
      <c r="U280" s="184"/>
      <c r="V280" s="184"/>
      <c r="W280" s="184"/>
      <c r="X280" s="184"/>
      <c r="Y280" s="184"/>
    </row>
    <row r="281" spans="1:25" ht="26.25" customHeight="1">
      <c r="A281" s="229"/>
      <c r="H281" s="281"/>
      <c r="O281" s="184"/>
      <c r="P281" s="184"/>
      <c r="Q281" s="184"/>
      <c r="R281" s="184"/>
      <c r="S281" s="184"/>
      <c r="T281" s="184"/>
      <c r="U281" s="184"/>
      <c r="V281" s="184"/>
      <c r="W281" s="184"/>
      <c r="X281" s="184"/>
      <c r="Y281" s="184"/>
    </row>
    <row r="282" spans="1:25" ht="26.25" customHeight="1">
      <c r="A282" s="229"/>
      <c r="H282" s="281"/>
      <c r="O282" s="184"/>
      <c r="P282" s="184"/>
      <c r="Q282" s="184"/>
      <c r="R282" s="184"/>
      <c r="S282" s="184"/>
      <c r="T282" s="184"/>
      <c r="U282" s="184"/>
      <c r="V282" s="184"/>
      <c r="W282" s="184"/>
      <c r="X282" s="184"/>
      <c r="Y282" s="184"/>
    </row>
    <row r="283" spans="1:25" ht="26.25" customHeight="1">
      <c r="A283" s="229"/>
      <c r="H283" s="281"/>
      <c r="O283" s="184"/>
      <c r="P283" s="184"/>
      <c r="Q283" s="184"/>
      <c r="R283" s="184"/>
      <c r="S283" s="184"/>
      <c r="T283" s="184"/>
      <c r="U283" s="184"/>
      <c r="V283" s="184"/>
      <c r="W283" s="184"/>
      <c r="X283" s="184"/>
      <c r="Y283" s="184"/>
    </row>
    <row r="284" spans="1:25" ht="26.25" customHeight="1">
      <c r="A284" s="229"/>
      <c r="H284" s="281"/>
      <c r="O284" s="184"/>
      <c r="P284" s="184"/>
      <c r="Q284" s="184"/>
      <c r="R284" s="184"/>
      <c r="S284" s="184"/>
      <c r="T284" s="184"/>
      <c r="U284" s="184"/>
      <c r="V284" s="184"/>
      <c r="W284" s="184"/>
      <c r="X284" s="184"/>
      <c r="Y284" s="184"/>
    </row>
    <row r="285" spans="1:25" ht="26.25" customHeight="1">
      <c r="A285" s="229"/>
      <c r="H285" s="281"/>
      <c r="O285" s="184"/>
      <c r="P285" s="184"/>
      <c r="Q285" s="184"/>
      <c r="R285" s="184"/>
      <c r="S285" s="184"/>
      <c r="T285" s="184"/>
      <c r="U285" s="184"/>
      <c r="V285" s="184"/>
      <c r="W285" s="184"/>
      <c r="X285" s="184"/>
      <c r="Y285" s="184"/>
    </row>
    <row r="286" spans="1:25" ht="26.25" customHeight="1">
      <c r="A286" s="229"/>
      <c r="H286" s="281"/>
      <c r="O286" s="184"/>
      <c r="P286" s="184"/>
      <c r="Q286" s="184"/>
      <c r="R286" s="184"/>
      <c r="S286" s="184"/>
      <c r="T286" s="184"/>
      <c r="U286" s="184"/>
      <c r="V286" s="184"/>
      <c r="W286" s="184"/>
      <c r="X286" s="184"/>
      <c r="Y286" s="184"/>
    </row>
    <row r="287" spans="1:25" ht="26.25" customHeight="1">
      <c r="A287" s="291"/>
      <c r="H287" s="281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</row>
    <row r="288" spans="1:25" ht="26.25" customHeight="1">
      <c r="A288" s="291"/>
      <c r="H288" s="281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</row>
    <row r="289" spans="1:25" ht="26.25" customHeight="1">
      <c r="A289" s="291"/>
      <c r="H289" s="281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</row>
    <row r="290" spans="1:25" ht="39" customHeight="1">
      <c r="A290" s="291"/>
      <c r="H290" s="281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</row>
    <row r="291" spans="1:25" ht="26.25" customHeight="1">
      <c r="A291" s="122"/>
      <c r="H291" s="281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</row>
    <row r="292" spans="1:25" ht="15.75" customHeight="1">
      <c r="A292" s="122"/>
      <c r="H292" s="281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</row>
    <row r="293" spans="1:25" ht="26.25" customHeight="1">
      <c r="A293" s="122"/>
      <c r="H293" s="281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</row>
    <row r="294" spans="1:25" ht="26.25" customHeight="1">
      <c r="A294" s="122"/>
      <c r="H294" s="281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</row>
    <row r="295" spans="1:25" ht="26.25" customHeight="1">
      <c r="A295" s="122"/>
      <c r="H295" s="281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</row>
    <row r="296" spans="1:25" ht="26.25" customHeight="1">
      <c r="A296" s="122"/>
      <c r="H296" s="281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</row>
    <row r="297" spans="1:25" ht="26.25" customHeight="1">
      <c r="A297" s="122"/>
      <c r="H297" s="281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</row>
    <row r="298" spans="1:25" ht="26.25" customHeight="1">
      <c r="A298" s="122"/>
      <c r="H298" s="281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</row>
    <row r="299" spans="1:25" ht="26.25" customHeight="1">
      <c r="A299" s="122"/>
      <c r="H299" s="281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</row>
    <row r="300" spans="1:25" ht="26.25" customHeight="1">
      <c r="A300" s="191"/>
      <c r="H300" s="281"/>
      <c r="O300" s="180"/>
      <c r="P300" s="180"/>
      <c r="Q300" s="180"/>
      <c r="R300" s="180"/>
      <c r="S300" s="180"/>
      <c r="T300" s="180"/>
      <c r="U300" s="180"/>
      <c r="V300" s="180"/>
      <c r="W300" s="180"/>
      <c r="X300" s="180"/>
      <c r="Y300" s="180"/>
    </row>
    <row r="301" spans="1:25" ht="26.25" customHeight="1">
      <c r="A301" s="191"/>
      <c r="H301" s="281"/>
      <c r="O301" s="180"/>
      <c r="P301" s="180"/>
      <c r="Q301" s="180"/>
      <c r="R301" s="180"/>
      <c r="S301" s="180"/>
      <c r="T301" s="180"/>
      <c r="U301" s="180"/>
      <c r="V301" s="180"/>
      <c r="W301" s="180"/>
      <c r="X301" s="180"/>
      <c r="Y301" s="180"/>
    </row>
    <row r="302" spans="1:25" ht="39" customHeight="1">
      <c r="A302" s="191"/>
      <c r="H302" s="281"/>
      <c r="O302" s="180"/>
      <c r="P302" s="180"/>
      <c r="Q302" s="180"/>
      <c r="R302" s="180"/>
      <c r="S302" s="180"/>
      <c r="T302" s="180"/>
      <c r="U302" s="180"/>
      <c r="V302" s="180"/>
      <c r="W302" s="180"/>
      <c r="X302" s="180"/>
      <c r="Y302" s="180"/>
    </row>
    <row r="303" spans="1:25" ht="26.25" customHeight="1">
      <c r="A303" s="191"/>
      <c r="H303" s="281"/>
      <c r="O303" s="180"/>
      <c r="P303" s="180"/>
      <c r="Q303" s="180"/>
      <c r="R303" s="180"/>
      <c r="S303" s="180"/>
      <c r="T303" s="180"/>
      <c r="U303" s="180"/>
      <c r="V303" s="180"/>
      <c r="W303" s="180"/>
      <c r="X303" s="180"/>
      <c r="Y303" s="180"/>
    </row>
    <row r="304" spans="1:25" ht="26.25" customHeight="1">
      <c r="A304" s="191"/>
      <c r="H304" s="281"/>
      <c r="O304" s="180"/>
      <c r="P304" s="180"/>
      <c r="Q304" s="180"/>
      <c r="R304" s="180"/>
      <c r="S304" s="180"/>
      <c r="T304" s="180"/>
      <c r="U304" s="180"/>
      <c r="V304" s="180"/>
      <c r="W304" s="180"/>
      <c r="X304" s="180"/>
      <c r="Y304" s="180"/>
    </row>
    <row r="305" spans="1:25" ht="26.25" customHeight="1">
      <c r="A305" s="191"/>
      <c r="H305" s="281"/>
      <c r="O305" s="180"/>
      <c r="P305" s="180"/>
      <c r="Q305" s="180"/>
      <c r="R305" s="180"/>
      <c r="S305" s="180"/>
      <c r="T305" s="180"/>
      <c r="U305" s="180"/>
      <c r="V305" s="180"/>
      <c r="W305" s="180"/>
      <c r="X305" s="180"/>
      <c r="Y305" s="180"/>
    </row>
    <row r="306" spans="1:25" ht="26.25" customHeight="1">
      <c r="A306" s="191"/>
      <c r="H306" s="281"/>
      <c r="O306" s="180"/>
      <c r="P306" s="180"/>
      <c r="Q306" s="180"/>
      <c r="R306" s="180"/>
      <c r="S306" s="180"/>
      <c r="T306" s="180"/>
      <c r="U306" s="180"/>
      <c r="V306" s="180"/>
      <c r="W306" s="180"/>
      <c r="X306" s="180"/>
      <c r="Y306" s="180"/>
    </row>
    <row r="307" spans="1:25" ht="26.25" customHeight="1">
      <c r="A307" s="191"/>
      <c r="H307" s="281"/>
      <c r="O307" s="180"/>
      <c r="P307" s="180"/>
      <c r="Q307" s="180"/>
      <c r="R307" s="180"/>
      <c r="S307" s="180"/>
      <c r="T307" s="180"/>
      <c r="U307" s="180"/>
      <c r="V307" s="180"/>
      <c r="W307" s="180"/>
      <c r="X307" s="180"/>
      <c r="Y307" s="180"/>
    </row>
    <row r="308" spans="1:25" ht="26.25" customHeight="1">
      <c r="A308" s="191"/>
      <c r="H308" s="281"/>
      <c r="O308" s="180"/>
      <c r="P308" s="180"/>
      <c r="Q308" s="180"/>
      <c r="R308" s="180"/>
      <c r="S308" s="180"/>
      <c r="T308" s="180"/>
      <c r="U308" s="180"/>
      <c r="V308" s="180"/>
      <c r="W308" s="180"/>
      <c r="X308" s="180"/>
      <c r="Y308" s="180"/>
    </row>
    <row r="309" spans="1:25" ht="26.25" customHeight="1">
      <c r="A309" s="191"/>
      <c r="H309" s="281"/>
      <c r="O309" s="180"/>
      <c r="P309" s="180"/>
      <c r="Q309" s="180"/>
      <c r="R309" s="180"/>
      <c r="S309" s="180"/>
      <c r="T309" s="180"/>
      <c r="U309" s="180"/>
      <c r="V309" s="180"/>
      <c r="W309" s="180"/>
      <c r="X309" s="180"/>
      <c r="Y309" s="180"/>
    </row>
    <row r="310" spans="1:25" ht="26.25" customHeight="1">
      <c r="A310" s="191"/>
      <c r="H310" s="281"/>
      <c r="O310" s="180"/>
      <c r="P310" s="180"/>
      <c r="Q310" s="180"/>
      <c r="R310" s="180"/>
      <c r="S310" s="180"/>
      <c r="T310" s="180"/>
      <c r="U310" s="180"/>
      <c r="V310" s="180"/>
      <c r="W310" s="180"/>
      <c r="X310" s="180"/>
      <c r="Y310" s="180"/>
    </row>
    <row r="311" spans="1:25" ht="26.25" customHeight="1">
      <c r="A311" s="191"/>
      <c r="H311" s="281"/>
      <c r="O311" s="180"/>
      <c r="P311" s="180"/>
      <c r="Q311" s="180"/>
      <c r="R311" s="180"/>
      <c r="S311" s="180"/>
      <c r="T311" s="180"/>
      <c r="U311" s="180"/>
      <c r="V311" s="180"/>
      <c r="W311" s="180"/>
      <c r="X311" s="180"/>
      <c r="Y311" s="180"/>
    </row>
    <row r="312" spans="1:25" ht="26.25" customHeight="1">
      <c r="A312" s="191"/>
      <c r="H312" s="281"/>
      <c r="O312" s="180"/>
      <c r="P312" s="180"/>
      <c r="Q312" s="180"/>
      <c r="R312" s="180"/>
      <c r="S312" s="180"/>
      <c r="T312" s="180"/>
      <c r="U312" s="180"/>
      <c r="V312" s="180"/>
      <c r="W312" s="180"/>
      <c r="X312" s="180"/>
      <c r="Y312" s="180"/>
    </row>
    <row r="313" spans="1:25" ht="26.25" customHeight="1">
      <c r="A313" s="191"/>
      <c r="H313" s="281"/>
      <c r="O313" s="180"/>
      <c r="P313" s="180"/>
      <c r="Q313" s="180"/>
      <c r="R313" s="180"/>
      <c r="S313" s="180"/>
      <c r="T313" s="180"/>
      <c r="U313" s="180"/>
      <c r="V313" s="180"/>
      <c r="W313" s="180"/>
      <c r="X313" s="180"/>
      <c r="Y313" s="180"/>
    </row>
    <row r="314" spans="1:25" ht="26.25" customHeight="1">
      <c r="A314" s="191"/>
      <c r="H314" s="281"/>
      <c r="O314" s="180"/>
      <c r="P314" s="180"/>
      <c r="Q314" s="180"/>
      <c r="R314" s="180"/>
      <c r="S314" s="180"/>
      <c r="T314" s="180"/>
      <c r="U314" s="180"/>
      <c r="V314" s="180"/>
      <c r="W314" s="180"/>
      <c r="X314" s="180"/>
      <c r="Y314" s="180"/>
    </row>
    <row r="315" spans="1:25" ht="26.25" customHeight="1">
      <c r="A315" s="191"/>
      <c r="H315" s="281"/>
      <c r="O315" s="180"/>
      <c r="P315" s="180"/>
      <c r="Q315" s="180"/>
      <c r="R315" s="180"/>
      <c r="S315" s="180"/>
      <c r="T315" s="180"/>
      <c r="U315" s="180"/>
      <c r="V315" s="180"/>
      <c r="W315" s="180"/>
      <c r="X315" s="180"/>
      <c r="Y315" s="180"/>
    </row>
    <row r="316" spans="1:25" ht="26.25" customHeight="1">
      <c r="A316" s="191"/>
      <c r="H316" s="281"/>
      <c r="O316" s="180"/>
      <c r="P316" s="180"/>
      <c r="Q316" s="180"/>
      <c r="R316" s="180"/>
      <c r="S316" s="180"/>
      <c r="T316" s="180"/>
      <c r="U316" s="180"/>
      <c r="V316" s="180"/>
      <c r="W316" s="180"/>
      <c r="X316" s="180"/>
      <c r="Y316" s="180"/>
    </row>
    <row r="317" spans="1:25" ht="26.25" customHeight="1">
      <c r="A317" s="191"/>
      <c r="H317" s="281"/>
      <c r="O317" s="180"/>
      <c r="P317" s="180"/>
      <c r="Q317" s="180"/>
      <c r="R317" s="180"/>
      <c r="S317" s="180"/>
      <c r="T317" s="180"/>
      <c r="U317" s="180"/>
      <c r="V317" s="180"/>
      <c r="W317" s="180"/>
      <c r="X317" s="180"/>
      <c r="Y317" s="180"/>
    </row>
    <row r="318" spans="1:25" ht="26.25" customHeight="1">
      <c r="A318" s="191"/>
      <c r="H318" s="281"/>
      <c r="O318" s="180"/>
      <c r="P318" s="180"/>
      <c r="Q318" s="180"/>
      <c r="R318" s="180"/>
      <c r="S318" s="180"/>
      <c r="T318" s="180"/>
      <c r="U318" s="180"/>
      <c r="V318" s="180"/>
      <c r="W318" s="180"/>
      <c r="X318" s="180"/>
      <c r="Y318" s="180"/>
    </row>
    <row r="319" spans="1:25" ht="26.25" customHeight="1">
      <c r="A319" s="191"/>
      <c r="H319" s="281"/>
      <c r="O319" s="180"/>
      <c r="P319" s="180"/>
      <c r="Q319" s="180"/>
      <c r="R319" s="180"/>
      <c r="S319" s="180"/>
      <c r="T319" s="180"/>
      <c r="U319" s="180"/>
      <c r="V319" s="180"/>
      <c r="W319" s="180"/>
      <c r="X319" s="180"/>
      <c r="Y319" s="180"/>
    </row>
    <row r="320" spans="1:25" ht="26.25" customHeight="1">
      <c r="A320" s="191"/>
      <c r="H320" s="281"/>
      <c r="O320" s="180"/>
      <c r="P320" s="180"/>
      <c r="Q320" s="180"/>
      <c r="R320" s="180"/>
      <c r="S320" s="180"/>
      <c r="T320" s="180"/>
      <c r="U320" s="180"/>
      <c r="V320" s="180"/>
      <c r="W320" s="180"/>
      <c r="X320" s="180"/>
      <c r="Y320" s="180"/>
    </row>
    <row r="321" spans="1:25" ht="26.25" customHeight="1">
      <c r="A321" s="191"/>
      <c r="H321" s="281"/>
      <c r="O321" s="180"/>
      <c r="P321" s="180"/>
      <c r="Q321" s="180"/>
      <c r="R321" s="180"/>
      <c r="S321" s="180"/>
      <c r="T321" s="180"/>
      <c r="U321" s="180"/>
      <c r="V321" s="180"/>
      <c r="W321" s="180"/>
      <c r="X321" s="180"/>
      <c r="Y321" s="180"/>
    </row>
    <row r="322" spans="1:25" ht="26.25" customHeight="1">
      <c r="A322" s="191"/>
      <c r="H322" s="281"/>
      <c r="O322" s="180"/>
      <c r="P322" s="180"/>
      <c r="Q322" s="180"/>
      <c r="R322" s="180"/>
      <c r="S322" s="180"/>
      <c r="T322" s="180"/>
      <c r="U322" s="180"/>
      <c r="V322" s="180"/>
      <c r="W322" s="180"/>
      <c r="X322" s="180"/>
      <c r="Y322" s="180"/>
    </row>
    <row r="323" spans="1:25" ht="26.25" customHeight="1">
      <c r="A323" s="191"/>
      <c r="H323" s="281"/>
      <c r="O323" s="180"/>
      <c r="P323" s="180"/>
      <c r="Q323" s="180"/>
      <c r="R323" s="180"/>
      <c r="S323" s="180"/>
      <c r="T323" s="180"/>
      <c r="U323" s="180"/>
      <c r="V323" s="180"/>
      <c r="W323" s="180"/>
      <c r="X323" s="180"/>
      <c r="Y323" s="180"/>
    </row>
    <row r="324" spans="1:25" ht="26.25" customHeight="1">
      <c r="A324" s="191"/>
      <c r="H324" s="281"/>
      <c r="O324" s="180"/>
      <c r="P324" s="180"/>
      <c r="Q324" s="180"/>
      <c r="R324" s="180"/>
      <c r="S324" s="180"/>
      <c r="T324" s="180"/>
      <c r="U324" s="180"/>
      <c r="V324" s="180"/>
      <c r="W324" s="180"/>
      <c r="X324" s="180"/>
      <c r="Y324" s="180"/>
    </row>
    <row r="325" spans="1:25" ht="26.25" customHeight="1">
      <c r="A325" s="191"/>
      <c r="H325" s="281"/>
      <c r="O325" s="180"/>
      <c r="P325" s="180"/>
      <c r="Q325" s="180"/>
      <c r="R325" s="180"/>
      <c r="S325" s="180"/>
      <c r="T325" s="180"/>
      <c r="U325" s="180"/>
      <c r="V325" s="180"/>
      <c r="W325" s="180"/>
      <c r="X325" s="180"/>
      <c r="Y325" s="180"/>
    </row>
    <row r="326" spans="1:25" ht="39" customHeight="1">
      <c r="A326" s="191"/>
      <c r="H326" s="281"/>
      <c r="O326" s="180"/>
      <c r="P326" s="180"/>
      <c r="Q326" s="180"/>
      <c r="R326" s="180"/>
      <c r="S326" s="180"/>
      <c r="T326" s="180"/>
      <c r="U326" s="180"/>
      <c r="V326" s="180"/>
      <c r="W326" s="180"/>
      <c r="X326" s="180"/>
      <c r="Y326" s="180"/>
    </row>
    <row r="327" spans="1:25" ht="26.25" customHeight="1">
      <c r="A327" s="191"/>
      <c r="H327" s="281"/>
      <c r="O327" s="180"/>
      <c r="P327" s="180"/>
      <c r="Q327" s="180"/>
      <c r="R327" s="180"/>
      <c r="S327" s="180"/>
      <c r="T327" s="180"/>
      <c r="U327" s="180"/>
      <c r="V327" s="180"/>
      <c r="W327" s="180"/>
      <c r="X327" s="180"/>
      <c r="Y327" s="180"/>
    </row>
    <row r="328" spans="1:25" ht="39" customHeight="1">
      <c r="A328" s="191"/>
      <c r="H328" s="281"/>
      <c r="O328" s="180"/>
      <c r="P328" s="180"/>
      <c r="Q328" s="180"/>
      <c r="R328" s="180"/>
      <c r="S328" s="180"/>
      <c r="T328" s="180"/>
      <c r="U328" s="180"/>
      <c r="V328" s="180"/>
      <c r="W328" s="180"/>
      <c r="X328" s="180"/>
      <c r="Y328" s="180"/>
    </row>
    <row r="329" spans="1:25" ht="26.25" customHeight="1">
      <c r="A329" s="191"/>
      <c r="H329" s="281"/>
      <c r="O329" s="180"/>
      <c r="P329" s="180"/>
      <c r="Q329" s="180"/>
      <c r="R329" s="180"/>
      <c r="S329" s="180"/>
      <c r="T329" s="180"/>
      <c r="U329" s="180"/>
      <c r="V329" s="180"/>
      <c r="W329" s="180"/>
      <c r="X329" s="180"/>
      <c r="Y329" s="180"/>
    </row>
    <row r="330" spans="1:25" ht="26.25" customHeight="1">
      <c r="A330" s="191"/>
      <c r="H330" s="281"/>
      <c r="O330" s="180"/>
      <c r="P330" s="180"/>
      <c r="Q330" s="180"/>
      <c r="R330" s="180"/>
      <c r="S330" s="180"/>
      <c r="T330" s="180"/>
      <c r="U330" s="180"/>
      <c r="V330" s="180"/>
      <c r="W330" s="180"/>
      <c r="X330" s="180"/>
      <c r="Y330" s="180"/>
    </row>
    <row r="331" spans="1:25" ht="26.25" customHeight="1">
      <c r="A331" s="191"/>
      <c r="H331" s="281"/>
      <c r="O331" s="180"/>
      <c r="P331" s="180"/>
      <c r="Q331" s="180"/>
      <c r="R331" s="180"/>
      <c r="S331" s="180"/>
      <c r="T331" s="180"/>
      <c r="U331" s="180"/>
      <c r="V331" s="180"/>
      <c r="W331" s="180"/>
      <c r="X331" s="180"/>
      <c r="Y331" s="180"/>
    </row>
    <row r="332" spans="1:25" ht="26.25" customHeight="1">
      <c r="A332" s="191"/>
      <c r="O332" s="180"/>
      <c r="P332" s="180"/>
      <c r="Q332" s="180"/>
      <c r="R332" s="180"/>
      <c r="S332" s="180"/>
      <c r="T332" s="180"/>
      <c r="U332" s="180"/>
      <c r="V332" s="180"/>
      <c r="W332" s="180"/>
      <c r="X332" s="180"/>
      <c r="Y332" s="180"/>
    </row>
    <row r="333" spans="1:25" ht="26.25" customHeight="1">
      <c r="A333" s="191"/>
      <c r="O333" s="180"/>
      <c r="P333" s="180"/>
      <c r="Q333" s="180"/>
      <c r="R333" s="180"/>
      <c r="S333" s="180"/>
      <c r="T333" s="180"/>
      <c r="U333" s="180"/>
      <c r="V333" s="180"/>
      <c r="W333" s="180"/>
      <c r="X333" s="180"/>
      <c r="Y333" s="180"/>
    </row>
    <row r="334" spans="1:25" ht="26.25" customHeight="1">
      <c r="A334" s="191"/>
      <c r="O334" s="180"/>
      <c r="P334" s="180"/>
      <c r="Q334" s="180"/>
      <c r="R334" s="180"/>
      <c r="S334" s="180"/>
      <c r="T334" s="180"/>
      <c r="U334" s="180"/>
      <c r="V334" s="180"/>
      <c r="W334" s="180"/>
      <c r="X334" s="180"/>
      <c r="Y334" s="180"/>
    </row>
    <row r="335" spans="1:25" ht="26.25" customHeight="1">
      <c r="A335" s="191"/>
      <c r="O335" s="180"/>
      <c r="P335" s="180"/>
      <c r="Q335" s="180"/>
      <c r="R335" s="180"/>
      <c r="S335" s="180"/>
      <c r="T335" s="180"/>
      <c r="U335" s="180"/>
      <c r="V335" s="180"/>
      <c r="W335" s="180"/>
      <c r="X335" s="180"/>
      <c r="Y335" s="180"/>
    </row>
    <row r="336" spans="1:25" ht="26.25" customHeight="1">
      <c r="A336" s="191"/>
      <c r="O336" s="180"/>
      <c r="P336" s="180"/>
      <c r="Q336" s="180"/>
      <c r="R336" s="180"/>
      <c r="S336" s="180"/>
      <c r="T336" s="180"/>
      <c r="U336" s="180"/>
      <c r="V336" s="180"/>
      <c r="W336" s="180"/>
      <c r="X336" s="180"/>
      <c r="Y336" s="180"/>
    </row>
    <row r="337" spans="1:25" ht="26.25" customHeight="1">
      <c r="A337" s="191"/>
      <c r="O337" s="180"/>
      <c r="P337" s="180"/>
      <c r="Q337" s="180"/>
      <c r="R337" s="180"/>
      <c r="S337" s="180"/>
      <c r="T337" s="180"/>
      <c r="U337" s="180"/>
      <c r="V337" s="180"/>
      <c r="W337" s="180"/>
      <c r="X337" s="180"/>
      <c r="Y337" s="180"/>
    </row>
    <row r="338" spans="1:25" ht="26.25" customHeight="1">
      <c r="A338" s="191"/>
      <c r="O338" s="180"/>
      <c r="P338" s="180"/>
      <c r="Q338" s="180"/>
      <c r="R338" s="180"/>
      <c r="S338" s="180"/>
      <c r="T338" s="180"/>
      <c r="U338" s="180"/>
      <c r="V338" s="180"/>
      <c r="W338" s="180"/>
      <c r="X338" s="180"/>
      <c r="Y338" s="180"/>
    </row>
    <row r="339" spans="1:25" ht="26.25" customHeight="1">
      <c r="A339" s="191"/>
      <c r="O339" s="180"/>
      <c r="P339" s="180"/>
      <c r="Q339" s="180"/>
      <c r="R339" s="180"/>
      <c r="S339" s="180"/>
      <c r="T339" s="180"/>
      <c r="U339" s="180"/>
      <c r="V339" s="180"/>
      <c r="W339" s="180"/>
      <c r="X339" s="180"/>
      <c r="Y339" s="180"/>
    </row>
    <row r="340" spans="1:25" ht="26.25" customHeight="1">
      <c r="A340" s="191"/>
      <c r="O340" s="180"/>
      <c r="P340" s="180"/>
      <c r="Q340" s="180"/>
      <c r="R340" s="180"/>
      <c r="S340" s="180"/>
      <c r="T340" s="180"/>
      <c r="U340" s="180"/>
      <c r="V340" s="180"/>
      <c r="W340" s="180"/>
      <c r="X340" s="180"/>
      <c r="Y340" s="180"/>
    </row>
    <row r="341" spans="1:25" ht="26.25" customHeight="1">
      <c r="A341" s="191"/>
      <c r="O341" s="180"/>
      <c r="P341" s="180"/>
      <c r="Q341" s="180"/>
      <c r="R341" s="180"/>
      <c r="S341" s="180"/>
      <c r="T341" s="180"/>
      <c r="U341" s="180"/>
      <c r="V341" s="180"/>
      <c r="W341" s="180"/>
      <c r="X341" s="180"/>
      <c r="Y341" s="180"/>
    </row>
    <row r="342" spans="1:25" ht="26.25" customHeight="1">
      <c r="A342" s="191"/>
      <c r="O342" s="180"/>
      <c r="P342" s="180"/>
      <c r="Q342" s="180"/>
      <c r="R342" s="180"/>
      <c r="S342" s="180"/>
      <c r="T342" s="180"/>
      <c r="U342" s="180"/>
      <c r="V342" s="180"/>
      <c r="W342" s="180"/>
      <c r="X342" s="180"/>
      <c r="Y342" s="180"/>
    </row>
    <row r="343" spans="1:25" ht="26.25" customHeight="1">
      <c r="A343" s="191"/>
      <c r="O343" s="180"/>
      <c r="P343" s="180"/>
      <c r="Q343" s="180"/>
      <c r="R343" s="180"/>
      <c r="S343" s="180"/>
      <c r="T343" s="180"/>
      <c r="U343" s="180"/>
      <c r="V343" s="180"/>
      <c r="W343" s="180"/>
      <c r="X343" s="180"/>
      <c r="Y343" s="180"/>
    </row>
    <row r="344" spans="1:25" ht="26.25" customHeight="1">
      <c r="A344" s="191"/>
      <c r="O344" s="180"/>
      <c r="P344" s="180"/>
      <c r="Q344" s="180"/>
      <c r="R344" s="180"/>
      <c r="S344" s="180"/>
      <c r="T344" s="180"/>
      <c r="U344" s="180"/>
      <c r="V344" s="180"/>
      <c r="W344" s="180"/>
      <c r="X344" s="180"/>
      <c r="Y344" s="180"/>
    </row>
    <row r="345" spans="1:25" ht="26.25" customHeight="1">
      <c r="A345" s="191"/>
      <c r="O345" s="180"/>
      <c r="P345" s="180"/>
      <c r="Q345" s="180"/>
      <c r="R345" s="180"/>
      <c r="S345" s="180"/>
      <c r="T345" s="180"/>
      <c r="U345" s="180"/>
      <c r="V345" s="180"/>
      <c r="W345" s="180"/>
      <c r="X345" s="180"/>
      <c r="Y345" s="180"/>
    </row>
    <row r="346" spans="1:25" ht="26.25" customHeight="1">
      <c r="A346" s="191"/>
      <c r="O346" s="180"/>
      <c r="P346" s="180"/>
      <c r="Q346" s="180"/>
      <c r="R346" s="180"/>
      <c r="S346" s="180"/>
      <c r="T346" s="180"/>
      <c r="U346" s="180"/>
      <c r="V346" s="180"/>
      <c r="W346" s="180"/>
      <c r="X346" s="180"/>
      <c r="Y346" s="180"/>
    </row>
    <row r="347" spans="1:25" ht="26.25" customHeight="1">
      <c r="A347" s="191"/>
      <c r="O347" s="180"/>
      <c r="P347" s="180"/>
      <c r="Q347" s="180"/>
      <c r="R347" s="180"/>
      <c r="S347" s="180"/>
      <c r="T347" s="180"/>
      <c r="U347" s="180"/>
      <c r="V347" s="180"/>
      <c r="W347" s="180"/>
      <c r="X347" s="180"/>
      <c r="Y347" s="180"/>
    </row>
    <row r="348" spans="1:25" ht="26.25" customHeight="1">
      <c r="A348" s="191"/>
      <c r="O348" s="180"/>
      <c r="P348" s="180"/>
      <c r="Q348" s="180"/>
      <c r="R348" s="180"/>
      <c r="S348" s="180"/>
      <c r="T348" s="180"/>
      <c r="U348" s="180"/>
      <c r="V348" s="180"/>
      <c r="W348" s="180"/>
      <c r="X348" s="180"/>
      <c r="Y348" s="180"/>
    </row>
    <row r="349" spans="1:25" ht="26.25" customHeight="1">
      <c r="A349" s="191"/>
      <c r="O349" s="180"/>
      <c r="P349" s="180"/>
      <c r="Q349" s="180"/>
      <c r="R349" s="180"/>
      <c r="S349" s="180"/>
      <c r="T349" s="180"/>
      <c r="U349" s="180"/>
      <c r="V349" s="180"/>
      <c r="W349" s="180"/>
      <c r="X349" s="180"/>
      <c r="Y349" s="180"/>
    </row>
    <row r="350" spans="1:25" ht="26.25" customHeight="1">
      <c r="A350" s="191"/>
      <c r="O350" s="180"/>
      <c r="P350" s="180"/>
      <c r="Q350" s="180"/>
      <c r="R350" s="180"/>
      <c r="S350" s="180"/>
      <c r="T350" s="180"/>
      <c r="U350" s="180"/>
      <c r="V350" s="180"/>
      <c r="W350" s="180"/>
      <c r="X350" s="180"/>
      <c r="Y350" s="180"/>
    </row>
    <row r="351" spans="1:25" ht="26.25" customHeight="1">
      <c r="A351" s="191"/>
      <c r="O351" s="180"/>
      <c r="P351" s="180"/>
      <c r="Q351" s="180"/>
      <c r="R351" s="180"/>
      <c r="S351" s="180"/>
      <c r="T351" s="180"/>
      <c r="U351" s="180"/>
      <c r="V351" s="180"/>
      <c r="W351" s="180"/>
      <c r="X351" s="180"/>
      <c r="Y351" s="180"/>
    </row>
    <row r="352" spans="1:25" ht="26.25" customHeight="1">
      <c r="A352" s="191"/>
      <c r="O352" s="180"/>
      <c r="P352" s="180"/>
      <c r="Q352" s="180"/>
      <c r="R352" s="180"/>
      <c r="S352" s="180"/>
      <c r="T352" s="180"/>
      <c r="U352" s="180"/>
      <c r="V352" s="180"/>
      <c r="W352" s="180"/>
      <c r="X352" s="180"/>
      <c r="Y352" s="180"/>
    </row>
    <row r="353" spans="1:25" ht="26.25" customHeight="1">
      <c r="A353" s="191"/>
      <c r="O353" s="180"/>
      <c r="P353" s="180"/>
      <c r="Q353" s="180"/>
      <c r="R353" s="180"/>
      <c r="S353" s="180"/>
      <c r="T353" s="180"/>
      <c r="U353" s="180"/>
      <c r="V353" s="180"/>
      <c r="W353" s="180"/>
      <c r="X353" s="180"/>
      <c r="Y353" s="180"/>
    </row>
    <row r="354" spans="1:25" ht="26.25" customHeight="1">
      <c r="A354" s="191"/>
      <c r="O354" s="180"/>
      <c r="P354" s="180"/>
      <c r="Q354" s="180"/>
      <c r="R354" s="180"/>
      <c r="S354" s="180"/>
      <c r="T354" s="180"/>
      <c r="U354" s="180"/>
      <c r="V354" s="180"/>
      <c r="W354" s="180"/>
      <c r="X354" s="180"/>
      <c r="Y354" s="180"/>
    </row>
    <row r="355" spans="1:25" ht="26.25" customHeight="1">
      <c r="A355" s="191"/>
      <c r="O355" s="180"/>
      <c r="P355" s="180"/>
      <c r="Q355" s="180"/>
      <c r="R355" s="180"/>
      <c r="S355" s="180"/>
      <c r="T355" s="180"/>
      <c r="U355" s="180"/>
      <c r="V355" s="180"/>
      <c r="W355" s="180"/>
      <c r="X355" s="180"/>
      <c r="Y355" s="180"/>
    </row>
    <row r="356" spans="1:25" ht="26.25" customHeight="1">
      <c r="A356" s="191"/>
      <c r="O356" s="180"/>
      <c r="P356" s="180"/>
      <c r="Q356" s="180"/>
      <c r="R356" s="180"/>
      <c r="S356" s="180"/>
      <c r="T356" s="180"/>
      <c r="U356" s="180"/>
      <c r="V356" s="180"/>
      <c r="W356" s="180"/>
      <c r="X356" s="180"/>
      <c r="Y356" s="180"/>
    </row>
    <row r="357" spans="1:25" ht="26.25" customHeight="1">
      <c r="A357" s="191"/>
      <c r="O357" s="180"/>
      <c r="P357" s="180"/>
      <c r="Q357" s="180"/>
      <c r="R357" s="180"/>
      <c r="S357" s="180"/>
      <c r="T357" s="180"/>
      <c r="U357" s="180"/>
      <c r="V357" s="180"/>
      <c r="W357" s="180"/>
      <c r="X357" s="180"/>
      <c r="Y357" s="180"/>
    </row>
    <row r="358" spans="1:25" ht="26.25" customHeight="1">
      <c r="A358" s="191"/>
      <c r="O358" s="180"/>
      <c r="P358" s="180"/>
      <c r="Q358" s="180"/>
      <c r="R358" s="180"/>
      <c r="S358" s="180"/>
      <c r="T358" s="180"/>
      <c r="U358" s="180"/>
      <c r="V358" s="180"/>
      <c r="W358" s="180"/>
      <c r="X358" s="180"/>
      <c r="Y358" s="180"/>
    </row>
    <row r="359" spans="1:25" ht="26.25" customHeight="1">
      <c r="A359" s="191"/>
      <c r="O359" s="180"/>
      <c r="P359" s="180"/>
      <c r="Q359" s="180"/>
      <c r="R359" s="180"/>
      <c r="S359" s="180"/>
      <c r="T359" s="180"/>
      <c r="U359" s="180"/>
      <c r="V359" s="180"/>
      <c r="W359" s="180"/>
      <c r="X359" s="180"/>
      <c r="Y359" s="180"/>
    </row>
    <row r="360" spans="1:25" ht="26.25" customHeight="1">
      <c r="A360" s="191"/>
      <c r="O360" s="180"/>
      <c r="P360" s="180"/>
      <c r="Q360" s="180"/>
      <c r="R360" s="180"/>
      <c r="S360" s="180"/>
      <c r="T360" s="180"/>
      <c r="U360" s="180"/>
      <c r="V360" s="180"/>
      <c r="W360" s="180"/>
      <c r="X360" s="180"/>
      <c r="Y360" s="180"/>
    </row>
    <row r="361" spans="1:25" ht="26.25" customHeight="1">
      <c r="A361" s="191"/>
      <c r="O361" s="180"/>
      <c r="P361" s="180"/>
      <c r="Q361" s="180"/>
      <c r="R361" s="180"/>
      <c r="S361" s="180"/>
      <c r="T361" s="180"/>
      <c r="U361" s="180"/>
      <c r="V361" s="180"/>
      <c r="W361" s="180"/>
      <c r="X361" s="180"/>
      <c r="Y361" s="180"/>
    </row>
    <row r="362" spans="1:25" ht="26.25" customHeight="1">
      <c r="A362" s="191"/>
      <c r="O362" s="180"/>
      <c r="P362" s="180"/>
      <c r="Q362" s="180"/>
      <c r="R362" s="180"/>
      <c r="S362" s="180"/>
      <c r="T362" s="180"/>
      <c r="U362" s="180"/>
      <c r="V362" s="180"/>
      <c r="W362" s="180"/>
      <c r="X362" s="180"/>
      <c r="Y362" s="180"/>
    </row>
    <row r="363" spans="1:25" ht="26.25" customHeight="1">
      <c r="A363" s="191"/>
      <c r="O363" s="180"/>
      <c r="P363" s="180"/>
      <c r="Q363" s="180"/>
      <c r="R363" s="180"/>
      <c r="S363" s="180"/>
      <c r="T363" s="180"/>
      <c r="U363" s="180"/>
      <c r="V363" s="180"/>
      <c r="W363" s="180"/>
      <c r="X363" s="180"/>
      <c r="Y363" s="180"/>
    </row>
    <row r="364" spans="1:25" ht="26.25" customHeight="1">
      <c r="A364" s="191"/>
      <c r="O364" s="180"/>
      <c r="P364" s="180"/>
      <c r="Q364" s="180"/>
      <c r="R364" s="180"/>
      <c r="S364" s="180"/>
      <c r="T364" s="180"/>
      <c r="U364" s="180"/>
      <c r="V364" s="180"/>
      <c r="W364" s="180"/>
      <c r="X364" s="180"/>
      <c r="Y364" s="180"/>
    </row>
    <row r="365" spans="1:25" ht="26.25" customHeight="1">
      <c r="A365" s="191"/>
      <c r="O365" s="180"/>
      <c r="P365" s="180"/>
      <c r="Q365" s="180"/>
      <c r="R365" s="180"/>
      <c r="S365" s="180"/>
      <c r="T365" s="180"/>
      <c r="U365" s="180"/>
      <c r="V365" s="180"/>
      <c r="W365" s="180"/>
      <c r="X365" s="180"/>
      <c r="Y365" s="180"/>
    </row>
    <row r="366" spans="1:25" ht="26.25" customHeight="1">
      <c r="A366" s="191"/>
      <c r="O366" s="180"/>
      <c r="P366" s="180"/>
      <c r="Q366" s="180"/>
      <c r="R366" s="180"/>
      <c r="S366" s="180"/>
      <c r="T366" s="180"/>
      <c r="U366" s="180"/>
      <c r="V366" s="180"/>
      <c r="W366" s="180"/>
      <c r="X366" s="180"/>
      <c r="Y366" s="180"/>
    </row>
    <row r="367" spans="1:25" ht="26.25" customHeight="1">
      <c r="A367" s="191"/>
      <c r="O367" s="180"/>
      <c r="P367" s="180"/>
      <c r="Q367" s="180"/>
      <c r="R367" s="180"/>
      <c r="S367" s="180"/>
      <c r="T367" s="180"/>
      <c r="U367" s="180"/>
      <c r="V367" s="180"/>
      <c r="W367" s="180"/>
      <c r="X367" s="180"/>
      <c r="Y367" s="180"/>
    </row>
    <row r="368" spans="1:25" ht="26.25" customHeight="1">
      <c r="A368" s="191"/>
      <c r="O368" s="180"/>
      <c r="P368" s="180"/>
      <c r="Q368" s="180"/>
      <c r="R368" s="180"/>
      <c r="S368" s="180"/>
      <c r="T368" s="180"/>
      <c r="U368" s="180"/>
      <c r="V368" s="180"/>
      <c r="W368" s="180"/>
      <c r="X368" s="180"/>
      <c r="Y368" s="180"/>
    </row>
    <row r="369" spans="1:25" ht="26.25" customHeight="1">
      <c r="A369" s="191"/>
      <c r="O369" s="180"/>
      <c r="P369" s="180"/>
      <c r="Q369" s="180"/>
      <c r="R369" s="180"/>
      <c r="S369" s="180"/>
      <c r="T369" s="180"/>
      <c r="U369" s="180"/>
      <c r="V369" s="180"/>
      <c r="W369" s="180"/>
      <c r="X369" s="180"/>
      <c r="Y369" s="180"/>
    </row>
    <row r="370" spans="1:25" ht="26.25" customHeight="1">
      <c r="A370" s="191"/>
      <c r="O370" s="180"/>
      <c r="P370" s="180"/>
      <c r="Q370" s="180"/>
      <c r="R370" s="180"/>
      <c r="S370" s="180"/>
      <c r="T370" s="180"/>
      <c r="U370" s="180"/>
      <c r="V370" s="180"/>
      <c r="W370" s="180"/>
      <c r="X370" s="180"/>
      <c r="Y370" s="180"/>
    </row>
    <row r="371" spans="1:25" ht="26.25" customHeight="1">
      <c r="A371" s="191"/>
      <c r="O371" s="180"/>
      <c r="P371" s="180"/>
      <c r="Q371" s="180"/>
      <c r="R371" s="180"/>
      <c r="S371" s="180"/>
      <c r="T371" s="180"/>
      <c r="U371" s="180"/>
      <c r="V371" s="180"/>
      <c r="W371" s="180"/>
      <c r="X371" s="180"/>
      <c r="Y371" s="180"/>
    </row>
    <row r="372" spans="1:25" ht="26.25" customHeight="1">
      <c r="A372" s="191"/>
      <c r="O372" s="180"/>
      <c r="P372" s="180"/>
      <c r="Q372" s="180"/>
      <c r="R372" s="180"/>
      <c r="S372" s="180"/>
      <c r="T372" s="180"/>
      <c r="U372" s="180"/>
      <c r="V372" s="180"/>
      <c r="W372" s="180"/>
      <c r="X372" s="180"/>
      <c r="Y372" s="180"/>
    </row>
    <row r="373" spans="1:25" ht="26.25" customHeight="1">
      <c r="A373" s="191"/>
      <c r="O373" s="180"/>
      <c r="P373" s="180"/>
      <c r="Q373" s="180"/>
      <c r="R373" s="180"/>
      <c r="S373" s="180"/>
      <c r="T373" s="180"/>
      <c r="U373" s="180"/>
      <c r="V373" s="180"/>
      <c r="W373" s="180"/>
      <c r="X373" s="180"/>
      <c r="Y373" s="180"/>
    </row>
    <row r="374" spans="1:25" ht="26.25" customHeight="1">
      <c r="A374" s="191"/>
      <c r="O374" s="180"/>
      <c r="P374" s="180"/>
      <c r="Q374" s="180"/>
      <c r="R374" s="180"/>
      <c r="S374" s="180"/>
      <c r="T374" s="180"/>
      <c r="U374" s="180"/>
      <c r="V374" s="180"/>
      <c r="W374" s="180"/>
      <c r="X374" s="180"/>
      <c r="Y374" s="180"/>
    </row>
    <row r="375" spans="1:25" ht="26.25" customHeight="1">
      <c r="A375" s="191"/>
      <c r="O375" s="180"/>
      <c r="P375" s="180"/>
      <c r="Q375" s="180"/>
      <c r="R375" s="180"/>
      <c r="S375" s="180"/>
      <c r="T375" s="180"/>
      <c r="U375" s="180"/>
      <c r="V375" s="180"/>
      <c r="W375" s="180"/>
      <c r="X375" s="180"/>
      <c r="Y375" s="180"/>
    </row>
    <row r="376" spans="1:25" ht="26.25" customHeight="1">
      <c r="A376" s="191"/>
      <c r="O376" s="180"/>
      <c r="P376" s="180"/>
      <c r="Q376" s="180"/>
      <c r="R376" s="180"/>
      <c r="S376" s="180"/>
      <c r="T376" s="180"/>
      <c r="U376" s="180"/>
      <c r="V376" s="180"/>
      <c r="W376" s="180"/>
      <c r="X376" s="180"/>
      <c r="Y376" s="180"/>
    </row>
    <row r="377" spans="1:25" ht="26.25" customHeight="1">
      <c r="A377" s="191"/>
      <c r="O377" s="180"/>
      <c r="P377" s="180"/>
      <c r="Q377" s="180"/>
      <c r="R377" s="180"/>
      <c r="S377" s="180"/>
      <c r="T377" s="180"/>
      <c r="U377" s="180"/>
      <c r="V377" s="180"/>
      <c r="W377" s="180"/>
      <c r="X377" s="180"/>
      <c r="Y377" s="180"/>
    </row>
    <row r="378" spans="1:25" ht="26.25" customHeight="1">
      <c r="A378" s="191"/>
      <c r="O378" s="180"/>
      <c r="P378" s="180"/>
      <c r="Q378" s="180"/>
      <c r="R378" s="180"/>
      <c r="S378" s="180"/>
      <c r="T378" s="180"/>
      <c r="U378" s="180"/>
      <c r="V378" s="180"/>
      <c r="W378" s="180"/>
      <c r="X378" s="180"/>
      <c r="Y378" s="180"/>
    </row>
    <row r="379" spans="1:25" ht="26.25" customHeight="1">
      <c r="A379" s="191"/>
      <c r="O379" s="180"/>
      <c r="P379" s="180"/>
      <c r="Q379" s="180"/>
      <c r="R379" s="180"/>
      <c r="S379" s="180"/>
      <c r="T379" s="180"/>
      <c r="U379" s="180"/>
      <c r="V379" s="180"/>
      <c r="W379" s="180"/>
      <c r="X379" s="180"/>
      <c r="Y379" s="180"/>
    </row>
    <row r="380" spans="1:25" ht="26.25" customHeight="1">
      <c r="A380" s="191"/>
      <c r="O380" s="180"/>
      <c r="P380" s="180"/>
      <c r="Q380" s="180"/>
      <c r="R380" s="180"/>
      <c r="S380" s="180"/>
      <c r="T380" s="180"/>
      <c r="U380" s="180"/>
      <c r="V380" s="180"/>
      <c r="W380" s="180"/>
      <c r="X380" s="180"/>
      <c r="Y380" s="180"/>
    </row>
    <row r="381" spans="1:25" ht="26.25" customHeight="1">
      <c r="A381" s="191"/>
      <c r="O381" s="180"/>
      <c r="P381" s="180"/>
      <c r="Q381" s="180"/>
      <c r="R381" s="180"/>
      <c r="S381" s="180"/>
      <c r="T381" s="180"/>
      <c r="U381" s="180"/>
      <c r="V381" s="180"/>
      <c r="W381" s="180"/>
      <c r="X381" s="180"/>
      <c r="Y381" s="180"/>
    </row>
    <row r="382" spans="1:25" ht="39" customHeight="1">
      <c r="A382" s="191"/>
      <c r="O382" s="180"/>
      <c r="P382" s="180"/>
      <c r="Q382" s="180"/>
      <c r="R382" s="180"/>
      <c r="S382" s="180"/>
      <c r="T382" s="180"/>
      <c r="U382" s="180"/>
      <c r="V382" s="180"/>
      <c r="W382" s="180"/>
      <c r="X382" s="180"/>
      <c r="Y382" s="180"/>
    </row>
    <row r="383" spans="1:25" ht="26.25" customHeight="1">
      <c r="A383" s="191"/>
      <c r="O383" s="180"/>
      <c r="P383" s="180"/>
      <c r="Q383" s="180"/>
      <c r="R383" s="180"/>
      <c r="S383" s="180"/>
      <c r="T383" s="180"/>
      <c r="U383" s="180"/>
      <c r="V383" s="180"/>
      <c r="W383" s="180"/>
      <c r="X383" s="180"/>
      <c r="Y383" s="180"/>
    </row>
    <row r="384" spans="1:25" ht="26.25" customHeight="1">
      <c r="A384" s="191"/>
      <c r="O384" s="180"/>
      <c r="P384" s="180"/>
      <c r="Q384" s="180"/>
      <c r="R384" s="180"/>
      <c r="S384" s="180"/>
      <c r="T384" s="180"/>
      <c r="U384" s="180"/>
      <c r="V384" s="180"/>
      <c r="W384" s="180"/>
      <c r="X384" s="180"/>
      <c r="Y384" s="180"/>
    </row>
    <row r="385" spans="1:25" ht="15.75" customHeight="1">
      <c r="A385" s="191"/>
      <c r="O385" s="180"/>
      <c r="P385" s="180"/>
      <c r="Q385" s="180"/>
      <c r="R385" s="180"/>
      <c r="S385" s="180"/>
      <c r="T385" s="180"/>
      <c r="U385" s="180"/>
      <c r="V385" s="180"/>
      <c r="W385" s="180"/>
      <c r="X385" s="180"/>
      <c r="Y385" s="180"/>
    </row>
    <row r="386" spans="1:25" ht="26.25" customHeight="1">
      <c r="A386" s="191"/>
      <c r="O386" s="180"/>
      <c r="P386" s="180"/>
      <c r="Q386" s="180"/>
      <c r="R386" s="180"/>
      <c r="S386" s="180"/>
      <c r="T386" s="180"/>
      <c r="U386" s="180"/>
      <c r="V386" s="180"/>
      <c r="W386" s="180"/>
      <c r="X386" s="180"/>
      <c r="Y386" s="180"/>
    </row>
    <row r="387" spans="1:25" ht="26.25" customHeight="1">
      <c r="A387" s="191"/>
      <c r="O387" s="180"/>
      <c r="P387" s="180"/>
      <c r="Q387" s="180"/>
      <c r="R387" s="180"/>
      <c r="S387" s="180"/>
      <c r="T387" s="180"/>
      <c r="U387" s="180"/>
      <c r="V387" s="180"/>
      <c r="W387" s="180"/>
      <c r="X387" s="180"/>
      <c r="Y387" s="180"/>
    </row>
    <row r="388" spans="1:25" ht="26.25" customHeight="1">
      <c r="A388" s="191"/>
      <c r="O388" s="180"/>
      <c r="P388" s="180"/>
      <c r="Q388" s="180"/>
      <c r="R388" s="180"/>
      <c r="S388" s="180"/>
      <c r="T388" s="180"/>
      <c r="U388" s="180"/>
      <c r="V388" s="180"/>
      <c r="W388" s="180"/>
      <c r="X388" s="180"/>
      <c r="Y388" s="180"/>
    </row>
    <row r="389" spans="1:25" ht="26.25" customHeight="1">
      <c r="A389" s="191"/>
      <c r="O389" s="180"/>
      <c r="P389" s="180"/>
      <c r="Q389" s="180"/>
      <c r="R389" s="180"/>
      <c r="S389" s="180"/>
      <c r="T389" s="180"/>
      <c r="U389" s="180"/>
      <c r="V389" s="180"/>
      <c r="W389" s="180"/>
      <c r="X389" s="180"/>
      <c r="Y389" s="180"/>
    </row>
    <row r="390" spans="1:25" ht="26.25" customHeight="1">
      <c r="A390" s="191"/>
      <c r="O390" s="180"/>
      <c r="P390" s="180"/>
      <c r="Q390" s="180"/>
      <c r="R390" s="180"/>
      <c r="S390" s="180"/>
      <c r="T390" s="180"/>
      <c r="U390" s="180"/>
      <c r="V390" s="180"/>
      <c r="W390" s="180"/>
      <c r="X390" s="180"/>
      <c r="Y390" s="180"/>
    </row>
    <row r="391" spans="1:25" ht="26.25" customHeight="1">
      <c r="A391" s="191"/>
      <c r="O391" s="180"/>
      <c r="P391" s="180"/>
      <c r="Q391" s="180"/>
      <c r="R391" s="180"/>
      <c r="S391" s="180"/>
      <c r="T391" s="180"/>
      <c r="U391" s="180"/>
      <c r="V391" s="180"/>
      <c r="W391" s="180"/>
      <c r="X391" s="180"/>
      <c r="Y391" s="180"/>
    </row>
    <row r="392" spans="1:25" ht="26.25" customHeight="1">
      <c r="A392" s="191"/>
      <c r="O392" s="180"/>
      <c r="P392" s="180"/>
      <c r="Q392" s="180"/>
      <c r="R392" s="180"/>
      <c r="S392" s="180"/>
      <c r="T392" s="180"/>
      <c r="U392" s="180"/>
      <c r="V392" s="180"/>
      <c r="W392" s="180"/>
      <c r="X392" s="180"/>
      <c r="Y392" s="180"/>
    </row>
    <row r="393" spans="1:25" ht="26.25" customHeight="1">
      <c r="A393" s="191"/>
      <c r="O393" s="180"/>
      <c r="P393" s="180"/>
      <c r="Q393" s="180"/>
      <c r="R393" s="180"/>
      <c r="S393" s="180"/>
      <c r="T393" s="180"/>
      <c r="U393" s="180"/>
      <c r="V393" s="180"/>
      <c r="W393" s="180"/>
      <c r="X393" s="180"/>
      <c r="Y393" s="180"/>
    </row>
    <row r="394" spans="1:25" ht="26.25" customHeight="1">
      <c r="A394" s="191"/>
      <c r="O394" s="180"/>
      <c r="P394" s="180"/>
      <c r="Q394" s="180"/>
      <c r="R394" s="180"/>
      <c r="S394" s="180"/>
      <c r="T394" s="180"/>
      <c r="U394" s="180"/>
      <c r="V394" s="180"/>
      <c r="W394" s="180"/>
      <c r="X394" s="180"/>
      <c r="Y394" s="180"/>
    </row>
    <row r="395" spans="1:25" ht="14.25" customHeight="1">
      <c r="A395" s="191"/>
      <c r="O395" s="180"/>
      <c r="P395" s="180"/>
      <c r="Q395" s="180"/>
      <c r="R395" s="180"/>
      <c r="S395" s="180"/>
      <c r="T395" s="180"/>
      <c r="U395" s="180"/>
      <c r="V395" s="180"/>
      <c r="W395" s="180"/>
      <c r="X395" s="180"/>
      <c r="Y395" s="180"/>
    </row>
    <row r="396" spans="1:25" ht="14.25" customHeight="1">
      <c r="A396" s="191"/>
      <c r="O396" s="180"/>
      <c r="P396" s="180"/>
      <c r="Q396" s="180"/>
      <c r="R396" s="180"/>
      <c r="S396" s="180"/>
      <c r="T396" s="180"/>
      <c r="U396" s="180"/>
      <c r="V396" s="180"/>
      <c r="W396" s="180"/>
      <c r="X396" s="180"/>
      <c r="Y396" s="180"/>
    </row>
    <row r="397" spans="1:25" ht="14.25" customHeight="1">
      <c r="A397" s="191"/>
      <c r="O397" s="180"/>
      <c r="P397" s="180"/>
      <c r="Q397" s="180"/>
      <c r="R397" s="180"/>
      <c r="S397" s="180"/>
      <c r="T397" s="180"/>
      <c r="U397" s="180"/>
      <c r="V397" s="180"/>
      <c r="W397" s="180"/>
      <c r="X397" s="180"/>
      <c r="Y397" s="180"/>
    </row>
    <row r="398" spans="1:25" ht="14.25" customHeight="1">
      <c r="A398" s="191"/>
      <c r="O398" s="180"/>
      <c r="P398" s="180"/>
      <c r="Q398" s="180"/>
      <c r="R398" s="180"/>
      <c r="S398" s="180"/>
      <c r="T398" s="180"/>
      <c r="U398" s="180"/>
      <c r="V398" s="180"/>
      <c r="W398" s="180"/>
      <c r="X398" s="180"/>
      <c r="Y398" s="180"/>
    </row>
    <row r="399" spans="1:25" ht="14.25" customHeight="1">
      <c r="A399" s="191"/>
      <c r="O399" s="180"/>
      <c r="P399" s="180"/>
      <c r="Q399" s="180"/>
      <c r="R399" s="180"/>
      <c r="S399" s="180"/>
      <c r="T399" s="180"/>
      <c r="U399" s="180"/>
      <c r="V399" s="180"/>
      <c r="W399" s="180"/>
      <c r="X399" s="180"/>
      <c r="Y399" s="180"/>
    </row>
    <row r="400" spans="1:25" ht="14.25" customHeight="1">
      <c r="A400" s="191"/>
      <c r="O400" s="180"/>
      <c r="P400" s="180"/>
      <c r="Q400" s="180"/>
      <c r="R400" s="180"/>
      <c r="S400" s="180"/>
      <c r="T400" s="180"/>
      <c r="U400" s="180"/>
      <c r="V400" s="180"/>
      <c r="W400" s="180"/>
      <c r="X400" s="180"/>
      <c r="Y400" s="180"/>
    </row>
    <row r="401" spans="1:25" ht="14.25" customHeight="1">
      <c r="A401" s="191"/>
      <c r="O401" s="180"/>
      <c r="P401" s="180"/>
      <c r="Q401" s="180"/>
      <c r="R401" s="180"/>
      <c r="S401" s="180"/>
      <c r="T401" s="180"/>
      <c r="U401" s="180"/>
      <c r="V401" s="180"/>
      <c r="W401" s="180"/>
      <c r="X401" s="180"/>
      <c r="Y401" s="180"/>
    </row>
    <row r="402" spans="1:25" ht="14.25" customHeight="1">
      <c r="A402" s="191"/>
      <c r="O402" s="180"/>
      <c r="P402" s="180"/>
      <c r="Q402" s="180"/>
      <c r="R402" s="180"/>
      <c r="S402" s="180"/>
      <c r="T402" s="180"/>
      <c r="U402" s="180"/>
      <c r="V402" s="180"/>
      <c r="W402" s="180"/>
      <c r="X402" s="180"/>
      <c r="Y402" s="180"/>
    </row>
    <row r="403" spans="1:25" ht="14.25" customHeight="1">
      <c r="A403" s="191"/>
      <c r="O403" s="180"/>
      <c r="P403" s="180"/>
      <c r="Q403" s="180"/>
      <c r="R403" s="180"/>
      <c r="S403" s="180"/>
      <c r="T403" s="180"/>
      <c r="U403" s="180"/>
      <c r="V403" s="180"/>
      <c r="W403" s="180"/>
      <c r="X403" s="180"/>
      <c r="Y403" s="180"/>
    </row>
    <row r="404" spans="1:25" ht="14.25" customHeight="1">
      <c r="A404" s="191"/>
      <c r="O404" s="180"/>
      <c r="P404" s="180"/>
      <c r="Q404" s="180"/>
      <c r="R404" s="180"/>
      <c r="S404" s="180"/>
      <c r="T404" s="180"/>
      <c r="U404" s="180"/>
      <c r="V404" s="180"/>
      <c r="W404" s="180"/>
      <c r="X404" s="180"/>
      <c r="Y404" s="180"/>
    </row>
    <row r="405" spans="1:25" ht="14.25" customHeight="1">
      <c r="A405" s="191"/>
      <c r="O405" s="180"/>
      <c r="P405" s="180"/>
      <c r="Q405" s="180"/>
      <c r="R405" s="180"/>
      <c r="S405" s="180"/>
      <c r="T405" s="180"/>
      <c r="U405" s="180"/>
      <c r="V405" s="180"/>
      <c r="W405" s="180"/>
      <c r="X405" s="180"/>
      <c r="Y405" s="180"/>
    </row>
    <row r="406" spans="1:25" ht="14.25" customHeight="1">
      <c r="A406" s="191"/>
      <c r="O406" s="180"/>
      <c r="P406" s="180"/>
      <c r="Q406" s="180"/>
      <c r="R406" s="180"/>
      <c r="S406" s="180"/>
      <c r="T406" s="180"/>
      <c r="U406" s="180"/>
      <c r="V406" s="180"/>
      <c r="W406" s="180"/>
      <c r="X406" s="180"/>
      <c r="Y406" s="180"/>
    </row>
    <row r="407" spans="1:25" ht="14.25" customHeight="1">
      <c r="A407" s="191"/>
      <c r="O407" s="180"/>
      <c r="P407" s="180"/>
      <c r="Q407" s="180"/>
      <c r="R407" s="180"/>
      <c r="S407" s="180"/>
      <c r="T407" s="180"/>
      <c r="U407" s="180"/>
      <c r="V407" s="180"/>
      <c r="W407" s="180"/>
      <c r="X407" s="180"/>
      <c r="Y407" s="180"/>
    </row>
    <row r="408" spans="1:25" ht="14.25" customHeight="1">
      <c r="A408" s="191"/>
      <c r="O408" s="180"/>
      <c r="P408" s="180"/>
      <c r="Q408" s="180"/>
      <c r="R408" s="180"/>
      <c r="S408" s="180"/>
      <c r="T408" s="180"/>
      <c r="U408" s="180"/>
      <c r="V408" s="180"/>
      <c r="W408" s="180"/>
      <c r="X408" s="180"/>
      <c r="Y408" s="180"/>
    </row>
    <row r="409" spans="1:25" ht="14.25" customHeight="1">
      <c r="A409" s="191"/>
      <c r="O409" s="180"/>
      <c r="P409" s="180"/>
      <c r="Q409" s="180"/>
      <c r="R409" s="180"/>
      <c r="S409" s="180"/>
      <c r="T409" s="180"/>
      <c r="U409" s="180"/>
      <c r="V409" s="180"/>
      <c r="W409" s="180"/>
      <c r="X409" s="180"/>
      <c r="Y409" s="180"/>
    </row>
    <row r="410" spans="1:25" ht="14.25" customHeight="1">
      <c r="A410" s="191"/>
      <c r="O410" s="180"/>
      <c r="P410" s="180"/>
      <c r="Q410" s="180"/>
      <c r="R410" s="180"/>
      <c r="S410" s="180"/>
      <c r="T410" s="180"/>
      <c r="U410" s="180"/>
      <c r="V410" s="180"/>
      <c r="W410" s="180"/>
      <c r="X410" s="180"/>
      <c r="Y410" s="180"/>
    </row>
    <row r="411" spans="1:25" ht="14.25" customHeight="1">
      <c r="A411" s="191"/>
      <c r="O411" s="180"/>
      <c r="P411" s="180"/>
      <c r="Q411" s="180"/>
      <c r="R411" s="180"/>
      <c r="S411" s="180"/>
      <c r="T411" s="180"/>
      <c r="U411" s="180"/>
      <c r="V411" s="180"/>
      <c r="W411" s="180"/>
      <c r="X411" s="180"/>
      <c r="Y411" s="180"/>
    </row>
    <row r="412" spans="1:25" ht="14.25" customHeight="1">
      <c r="A412" s="191"/>
      <c r="O412" s="180"/>
      <c r="P412" s="180"/>
      <c r="Q412" s="180"/>
      <c r="R412" s="180"/>
      <c r="S412" s="180"/>
      <c r="T412" s="180"/>
      <c r="U412" s="180"/>
      <c r="V412" s="180"/>
      <c r="W412" s="180"/>
      <c r="X412" s="180"/>
      <c r="Y412" s="180"/>
    </row>
    <row r="413" spans="1:25" ht="14.25" customHeight="1">
      <c r="A413" s="191"/>
      <c r="O413" s="180"/>
      <c r="P413" s="180"/>
      <c r="Q413" s="180"/>
      <c r="R413" s="180"/>
      <c r="S413" s="180"/>
      <c r="T413" s="180"/>
      <c r="U413" s="180"/>
      <c r="V413" s="180"/>
      <c r="W413" s="180"/>
      <c r="X413" s="180"/>
      <c r="Y413" s="180"/>
    </row>
    <row r="414" spans="1:25" ht="14.25" customHeight="1">
      <c r="A414" s="191"/>
      <c r="O414" s="180"/>
      <c r="P414" s="180"/>
      <c r="Q414" s="180"/>
      <c r="R414" s="180"/>
      <c r="S414" s="180"/>
      <c r="T414" s="180"/>
      <c r="U414" s="180"/>
      <c r="V414" s="180"/>
      <c r="W414" s="180"/>
      <c r="X414" s="180"/>
      <c r="Y414" s="180"/>
    </row>
    <row r="415" spans="1:25" ht="14.25" customHeight="1">
      <c r="A415" s="191"/>
      <c r="O415" s="180"/>
      <c r="P415" s="180"/>
      <c r="Q415" s="180"/>
      <c r="R415" s="180"/>
      <c r="S415" s="180"/>
      <c r="T415" s="180"/>
      <c r="U415" s="180"/>
      <c r="V415" s="180"/>
      <c r="W415" s="180"/>
      <c r="X415" s="180"/>
      <c r="Y415" s="180"/>
    </row>
    <row r="416" spans="1:25" ht="14.25" customHeight="1">
      <c r="A416" s="191"/>
      <c r="O416" s="180"/>
      <c r="P416" s="180"/>
      <c r="Q416" s="180"/>
      <c r="R416" s="180"/>
      <c r="S416" s="180"/>
      <c r="T416" s="180"/>
      <c r="U416" s="180"/>
      <c r="V416" s="180"/>
      <c r="W416" s="180"/>
      <c r="X416" s="180"/>
      <c r="Y416" s="180"/>
    </row>
    <row r="417" spans="1:25" ht="14.25" customHeight="1">
      <c r="A417" s="191"/>
      <c r="O417" s="180"/>
      <c r="P417" s="180"/>
      <c r="Q417" s="180"/>
      <c r="R417" s="180"/>
      <c r="S417" s="180"/>
      <c r="T417" s="180"/>
      <c r="U417" s="180"/>
      <c r="V417" s="180"/>
      <c r="W417" s="180"/>
      <c r="X417" s="180"/>
      <c r="Y417" s="180"/>
    </row>
    <row r="418" spans="1:25" ht="14.25" customHeight="1">
      <c r="A418" s="191"/>
      <c r="O418" s="180"/>
      <c r="P418" s="180"/>
      <c r="Q418" s="180"/>
      <c r="R418" s="180"/>
      <c r="S418" s="180"/>
      <c r="T418" s="180"/>
      <c r="U418" s="180"/>
      <c r="V418" s="180"/>
      <c r="W418" s="180"/>
      <c r="X418" s="180"/>
      <c r="Y418" s="180"/>
    </row>
    <row r="419" spans="1:25" ht="14.25" customHeight="1">
      <c r="A419" s="191"/>
      <c r="O419" s="180"/>
      <c r="P419" s="180"/>
      <c r="Q419" s="180"/>
      <c r="R419" s="180"/>
      <c r="S419" s="180"/>
      <c r="T419" s="180"/>
      <c r="U419" s="180"/>
      <c r="V419" s="180"/>
      <c r="W419" s="180"/>
      <c r="X419" s="180"/>
      <c r="Y419" s="180"/>
    </row>
    <row r="420" spans="1:25" ht="14.25" customHeight="1">
      <c r="A420" s="191"/>
      <c r="O420" s="180"/>
      <c r="P420" s="180"/>
      <c r="Q420" s="180"/>
      <c r="R420" s="180"/>
      <c r="S420" s="180"/>
      <c r="T420" s="180"/>
      <c r="U420" s="180"/>
      <c r="V420" s="180"/>
      <c r="W420" s="180"/>
      <c r="X420" s="180"/>
      <c r="Y420" s="180"/>
    </row>
    <row r="421" spans="1:25" ht="14.25" customHeight="1">
      <c r="A421" s="191"/>
      <c r="O421" s="180"/>
      <c r="P421" s="180"/>
      <c r="Q421" s="180"/>
      <c r="R421" s="180"/>
      <c r="S421" s="180"/>
      <c r="T421" s="180"/>
      <c r="U421" s="180"/>
      <c r="V421" s="180"/>
      <c r="W421" s="180"/>
      <c r="X421" s="180"/>
      <c r="Y421" s="180"/>
    </row>
    <row r="422" spans="1:25" ht="14.25" customHeight="1">
      <c r="A422" s="191"/>
      <c r="O422" s="180"/>
      <c r="P422" s="180"/>
      <c r="Q422" s="180"/>
      <c r="R422" s="180"/>
      <c r="S422" s="180"/>
      <c r="T422" s="180"/>
      <c r="U422" s="180"/>
      <c r="V422" s="180"/>
      <c r="W422" s="180"/>
      <c r="X422" s="180"/>
      <c r="Y422" s="180"/>
    </row>
    <row r="423" spans="1:25" ht="14.25" customHeight="1">
      <c r="A423" s="191"/>
      <c r="O423" s="180"/>
      <c r="P423" s="180"/>
      <c r="Q423" s="180"/>
      <c r="R423" s="180"/>
      <c r="S423" s="180"/>
      <c r="T423" s="180"/>
      <c r="U423" s="180"/>
      <c r="V423" s="180"/>
      <c r="W423" s="180"/>
      <c r="X423" s="180"/>
      <c r="Y423" s="180"/>
    </row>
    <row r="424" spans="1:25" ht="14.25" customHeight="1">
      <c r="A424" s="191"/>
      <c r="O424" s="180"/>
      <c r="P424" s="180"/>
      <c r="Q424" s="180"/>
      <c r="R424" s="180"/>
      <c r="S424" s="180"/>
      <c r="T424" s="180"/>
      <c r="U424" s="180"/>
      <c r="V424" s="180"/>
      <c r="W424" s="180"/>
      <c r="X424" s="180"/>
      <c r="Y424" s="180"/>
    </row>
    <row r="425" spans="1:25" ht="14.25" customHeight="1">
      <c r="A425" s="191"/>
      <c r="O425" s="180"/>
      <c r="P425" s="180"/>
      <c r="Q425" s="180"/>
      <c r="R425" s="180"/>
      <c r="S425" s="180"/>
      <c r="T425" s="180"/>
      <c r="U425" s="180"/>
      <c r="V425" s="180"/>
      <c r="W425" s="180"/>
      <c r="X425" s="180"/>
      <c r="Y425" s="180"/>
    </row>
    <row r="426" spans="1:25" ht="14.25" customHeight="1">
      <c r="A426" s="191"/>
      <c r="O426" s="180"/>
      <c r="P426" s="180"/>
      <c r="Q426" s="180"/>
      <c r="R426" s="180"/>
      <c r="S426" s="180"/>
      <c r="T426" s="180"/>
      <c r="U426" s="180"/>
      <c r="V426" s="180"/>
      <c r="W426" s="180"/>
      <c r="X426" s="180"/>
      <c r="Y426" s="180"/>
    </row>
    <row r="427" spans="1:25" ht="14.25" customHeight="1">
      <c r="A427" s="191"/>
      <c r="O427" s="180"/>
      <c r="P427" s="180"/>
      <c r="Q427" s="180"/>
      <c r="R427" s="180"/>
      <c r="S427" s="180"/>
      <c r="T427" s="180"/>
      <c r="U427" s="180"/>
      <c r="V427" s="180"/>
      <c r="W427" s="180"/>
      <c r="X427" s="180"/>
      <c r="Y427" s="180"/>
    </row>
    <row r="428" spans="1:25" ht="14.25" customHeight="1">
      <c r="A428" s="191"/>
      <c r="O428" s="180"/>
      <c r="P428" s="180"/>
      <c r="Q428" s="180"/>
      <c r="R428" s="180"/>
      <c r="S428" s="180"/>
      <c r="T428" s="180"/>
      <c r="U428" s="180"/>
      <c r="V428" s="180"/>
      <c r="W428" s="180"/>
      <c r="X428" s="180"/>
      <c r="Y428" s="180"/>
    </row>
    <row r="429" spans="1:25" ht="14.25" customHeight="1">
      <c r="A429" s="191"/>
      <c r="O429" s="180"/>
      <c r="P429" s="180"/>
      <c r="Q429" s="180"/>
      <c r="R429" s="180"/>
      <c r="S429" s="180"/>
      <c r="T429" s="180"/>
      <c r="U429" s="180"/>
      <c r="V429" s="180"/>
      <c r="W429" s="180"/>
      <c r="X429" s="180"/>
      <c r="Y429" s="180"/>
    </row>
    <row r="430" spans="1:25" ht="14.25" customHeight="1">
      <c r="A430" s="191"/>
      <c r="O430" s="180"/>
      <c r="P430" s="180"/>
      <c r="Q430" s="180"/>
      <c r="R430" s="180"/>
      <c r="S430" s="180"/>
      <c r="T430" s="180"/>
      <c r="U430" s="180"/>
      <c r="V430" s="180"/>
      <c r="W430" s="180"/>
      <c r="X430" s="180"/>
      <c r="Y430" s="180"/>
    </row>
    <row r="431" spans="1:25" ht="14.25" customHeight="1">
      <c r="A431" s="191"/>
      <c r="O431" s="180"/>
      <c r="P431" s="180"/>
      <c r="Q431" s="180"/>
      <c r="R431" s="180"/>
      <c r="S431" s="180"/>
      <c r="T431" s="180"/>
      <c r="U431" s="180"/>
      <c r="V431" s="180"/>
      <c r="W431" s="180"/>
      <c r="X431" s="180"/>
      <c r="Y431" s="180"/>
    </row>
    <row r="432" spans="1:25" ht="14.25" customHeight="1">
      <c r="A432" s="191"/>
      <c r="O432" s="180"/>
      <c r="P432" s="180"/>
      <c r="Q432" s="180"/>
      <c r="R432" s="180"/>
      <c r="S432" s="180"/>
      <c r="T432" s="180"/>
      <c r="U432" s="180"/>
      <c r="V432" s="180"/>
      <c r="W432" s="180"/>
      <c r="X432" s="180"/>
      <c r="Y432" s="180"/>
    </row>
    <row r="433" spans="1:25" ht="14.25" customHeight="1">
      <c r="A433" s="191"/>
      <c r="O433" s="180"/>
      <c r="P433" s="180"/>
      <c r="Q433" s="180"/>
      <c r="R433" s="180"/>
      <c r="S433" s="180"/>
      <c r="T433" s="180"/>
      <c r="U433" s="180"/>
      <c r="V433" s="180"/>
      <c r="W433" s="180"/>
      <c r="X433" s="180"/>
      <c r="Y433" s="180"/>
    </row>
    <row r="434" spans="1:25" ht="14.25" customHeight="1">
      <c r="A434" s="191"/>
      <c r="O434" s="180"/>
      <c r="P434" s="180"/>
      <c r="Q434" s="180"/>
      <c r="R434" s="180"/>
      <c r="S434" s="180"/>
      <c r="T434" s="180"/>
      <c r="U434" s="180"/>
      <c r="V434" s="180"/>
      <c r="W434" s="180"/>
      <c r="X434" s="180"/>
      <c r="Y434" s="180"/>
    </row>
    <row r="435" spans="1:25" ht="14.25" customHeight="1">
      <c r="A435" s="191"/>
      <c r="O435" s="180"/>
      <c r="P435" s="180"/>
      <c r="Q435" s="180"/>
      <c r="R435" s="180"/>
      <c r="S435" s="180"/>
      <c r="T435" s="180"/>
      <c r="U435" s="180"/>
      <c r="V435" s="180"/>
      <c r="W435" s="180"/>
      <c r="X435" s="180"/>
      <c r="Y435" s="180"/>
    </row>
    <row r="436" spans="1:25" ht="14.25" customHeight="1">
      <c r="A436" s="191"/>
      <c r="O436" s="180"/>
      <c r="P436" s="180"/>
      <c r="Q436" s="180"/>
      <c r="R436" s="180"/>
      <c r="S436" s="180"/>
      <c r="T436" s="180"/>
      <c r="U436" s="180"/>
      <c r="V436" s="180"/>
      <c r="W436" s="180"/>
      <c r="X436" s="180"/>
      <c r="Y436" s="180"/>
    </row>
    <row r="437" spans="1:25" ht="14.25" customHeight="1">
      <c r="A437" s="191"/>
      <c r="O437" s="180"/>
      <c r="P437" s="180"/>
      <c r="Q437" s="180"/>
      <c r="R437" s="180"/>
      <c r="S437" s="180"/>
      <c r="T437" s="180"/>
      <c r="U437" s="180"/>
      <c r="V437" s="180"/>
      <c r="W437" s="180"/>
      <c r="X437" s="180"/>
      <c r="Y437" s="180"/>
    </row>
    <row r="438" spans="1:25" ht="14.25" customHeight="1">
      <c r="A438" s="191"/>
      <c r="O438" s="180"/>
      <c r="P438" s="180"/>
      <c r="Q438" s="180"/>
      <c r="R438" s="180"/>
      <c r="S438" s="180"/>
      <c r="T438" s="180"/>
      <c r="U438" s="180"/>
      <c r="V438" s="180"/>
      <c r="W438" s="180"/>
      <c r="X438" s="180"/>
      <c r="Y438" s="180"/>
    </row>
    <row r="439" spans="1:25" ht="14.25" customHeight="1">
      <c r="A439" s="191"/>
      <c r="O439" s="180"/>
      <c r="P439" s="180"/>
      <c r="Q439" s="180"/>
      <c r="R439" s="180"/>
      <c r="S439" s="180"/>
      <c r="T439" s="180"/>
      <c r="U439" s="180"/>
      <c r="V439" s="180"/>
      <c r="W439" s="180"/>
      <c r="X439" s="180"/>
      <c r="Y439" s="180"/>
    </row>
    <row r="440" spans="1:25" ht="14.25" customHeight="1">
      <c r="A440" s="191"/>
      <c r="O440" s="180"/>
      <c r="P440" s="180"/>
      <c r="Q440" s="180"/>
      <c r="R440" s="180"/>
      <c r="S440" s="180"/>
      <c r="T440" s="180"/>
      <c r="U440" s="180"/>
      <c r="V440" s="180"/>
      <c r="W440" s="180"/>
      <c r="X440" s="180"/>
      <c r="Y440" s="180"/>
    </row>
    <row r="441" spans="1:25" ht="14.25" customHeight="1">
      <c r="A441" s="191"/>
      <c r="O441" s="180"/>
      <c r="P441" s="180"/>
      <c r="Q441" s="180"/>
      <c r="R441" s="180"/>
      <c r="S441" s="180"/>
      <c r="T441" s="180"/>
      <c r="U441" s="180"/>
      <c r="V441" s="180"/>
      <c r="W441" s="180"/>
      <c r="X441" s="180"/>
      <c r="Y441" s="180"/>
    </row>
    <row r="442" spans="1:25" ht="14.25" customHeight="1">
      <c r="A442" s="191"/>
      <c r="O442" s="180"/>
      <c r="P442" s="180"/>
      <c r="Q442" s="180"/>
      <c r="R442" s="180"/>
      <c r="S442" s="180"/>
      <c r="T442" s="180"/>
      <c r="U442" s="180"/>
      <c r="V442" s="180"/>
      <c r="W442" s="180"/>
      <c r="X442" s="180"/>
      <c r="Y442" s="180"/>
    </row>
    <row r="443" spans="1:25" ht="14.25" customHeight="1">
      <c r="A443" s="191"/>
      <c r="O443" s="180"/>
      <c r="P443" s="180"/>
      <c r="Q443" s="180"/>
      <c r="R443" s="180"/>
      <c r="S443" s="180"/>
      <c r="T443" s="180"/>
      <c r="U443" s="180"/>
      <c r="V443" s="180"/>
      <c r="W443" s="180"/>
      <c r="X443" s="180"/>
      <c r="Y443" s="180"/>
    </row>
    <row r="444" spans="1:25" ht="14.25" customHeight="1">
      <c r="A444" s="191"/>
      <c r="O444" s="180"/>
      <c r="P444" s="180"/>
      <c r="Q444" s="180"/>
      <c r="R444" s="180"/>
      <c r="S444" s="180"/>
      <c r="T444" s="180"/>
      <c r="U444" s="180"/>
      <c r="V444" s="180"/>
      <c r="W444" s="180"/>
      <c r="X444" s="180"/>
      <c r="Y444" s="180"/>
    </row>
    <row r="445" spans="1:25" ht="14.25" customHeight="1">
      <c r="A445" s="191"/>
      <c r="O445" s="180"/>
      <c r="P445" s="180"/>
      <c r="Q445" s="180"/>
      <c r="R445" s="180"/>
      <c r="S445" s="180"/>
      <c r="T445" s="180"/>
      <c r="U445" s="180"/>
      <c r="V445" s="180"/>
      <c r="W445" s="180"/>
      <c r="X445" s="180"/>
      <c r="Y445" s="180"/>
    </row>
    <row r="446" spans="1:25" ht="14.25" customHeight="1">
      <c r="A446" s="191"/>
      <c r="O446" s="180"/>
      <c r="P446" s="180"/>
      <c r="Q446" s="180"/>
      <c r="R446" s="180"/>
      <c r="S446" s="180"/>
      <c r="T446" s="180"/>
      <c r="U446" s="180"/>
      <c r="V446" s="180"/>
      <c r="W446" s="180"/>
      <c r="X446" s="180"/>
      <c r="Y446" s="180"/>
    </row>
    <row r="447" spans="1:25" ht="14.25" customHeight="1">
      <c r="A447" s="191"/>
      <c r="O447" s="180"/>
      <c r="P447" s="180"/>
      <c r="Q447" s="180"/>
      <c r="R447" s="180"/>
      <c r="S447" s="180"/>
      <c r="T447" s="180"/>
      <c r="U447" s="180"/>
      <c r="V447" s="180"/>
      <c r="W447" s="180"/>
      <c r="X447" s="180"/>
      <c r="Y447" s="180"/>
    </row>
    <row r="448" spans="1:25" ht="14.25" customHeight="1">
      <c r="A448" s="191"/>
      <c r="O448" s="180"/>
      <c r="P448" s="180"/>
      <c r="Q448" s="180"/>
      <c r="R448" s="180"/>
      <c r="S448" s="180"/>
      <c r="T448" s="180"/>
      <c r="U448" s="180"/>
      <c r="V448" s="180"/>
      <c r="W448" s="180"/>
      <c r="X448" s="180"/>
      <c r="Y448" s="180"/>
    </row>
    <row r="449" spans="1:25" ht="14.25" customHeight="1">
      <c r="A449" s="191"/>
      <c r="O449" s="180"/>
      <c r="P449" s="180"/>
      <c r="Q449" s="180"/>
      <c r="R449" s="180"/>
      <c r="S449" s="180"/>
      <c r="T449" s="180"/>
      <c r="U449" s="180"/>
      <c r="V449" s="180"/>
      <c r="W449" s="180"/>
      <c r="X449" s="180"/>
      <c r="Y449" s="180"/>
    </row>
    <row r="450" spans="1:25" ht="14.25" customHeight="1">
      <c r="A450" s="191"/>
      <c r="O450" s="180"/>
      <c r="P450" s="180"/>
      <c r="Q450" s="180"/>
      <c r="R450" s="180"/>
      <c r="S450" s="180"/>
      <c r="T450" s="180"/>
      <c r="U450" s="180"/>
      <c r="V450" s="180"/>
      <c r="W450" s="180"/>
      <c r="X450" s="180"/>
      <c r="Y450" s="180"/>
    </row>
    <row r="451" spans="1:25" ht="14.25" customHeight="1">
      <c r="A451" s="191"/>
      <c r="O451" s="180"/>
      <c r="P451" s="180"/>
      <c r="Q451" s="180"/>
      <c r="R451" s="180"/>
      <c r="S451" s="180"/>
      <c r="T451" s="180"/>
      <c r="U451" s="180"/>
      <c r="V451" s="180"/>
      <c r="W451" s="180"/>
      <c r="X451" s="180"/>
      <c r="Y451" s="180"/>
    </row>
    <row r="452" spans="1:25" ht="14.25" customHeight="1">
      <c r="A452" s="191"/>
      <c r="O452" s="180"/>
      <c r="P452" s="180"/>
      <c r="Q452" s="180"/>
      <c r="R452" s="180"/>
      <c r="S452" s="180"/>
      <c r="T452" s="180"/>
      <c r="U452" s="180"/>
      <c r="V452" s="180"/>
      <c r="W452" s="180"/>
      <c r="X452" s="180"/>
      <c r="Y452" s="180"/>
    </row>
    <row r="453" spans="1:25" ht="14.25" customHeight="1">
      <c r="A453" s="191"/>
      <c r="O453" s="180"/>
      <c r="P453" s="180"/>
      <c r="Q453" s="180"/>
      <c r="R453" s="180"/>
      <c r="S453" s="180"/>
      <c r="T453" s="180"/>
      <c r="U453" s="180"/>
      <c r="V453" s="180"/>
      <c r="W453" s="180"/>
      <c r="X453" s="180"/>
      <c r="Y453" s="180"/>
    </row>
    <row r="454" spans="1:25" ht="14.25" customHeight="1">
      <c r="A454" s="191"/>
      <c r="O454" s="180"/>
      <c r="P454" s="180"/>
      <c r="Q454" s="180"/>
      <c r="R454" s="180"/>
      <c r="S454" s="180"/>
      <c r="T454" s="180"/>
      <c r="U454" s="180"/>
      <c r="V454" s="180"/>
      <c r="W454" s="180"/>
      <c r="X454" s="180"/>
      <c r="Y454" s="180"/>
    </row>
    <row r="455" spans="1:25" ht="14.25" customHeight="1">
      <c r="A455" s="191"/>
      <c r="O455" s="180"/>
      <c r="P455" s="180"/>
      <c r="Q455" s="180"/>
      <c r="R455" s="180"/>
      <c r="S455" s="180"/>
      <c r="T455" s="180"/>
      <c r="U455" s="180"/>
      <c r="V455" s="180"/>
      <c r="W455" s="180"/>
      <c r="X455" s="180"/>
      <c r="Y455" s="180"/>
    </row>
    <row r="456" spans="1:25" ht="14.25" customHeight="1">
      <c r="A456" s="191"/>
      <c r="O456" s="180"/>
      <c r="P456" s="180"/>
      <c r="Q456" s="180"/>
      <c r="R456" s="180"/>
      <c r="S456" s="180"/>
      <c r="T456" s="180"/>
      <c r="U456" s="180"/>
      <c r="V456" s="180"/>
      <c r="W456" s="180"/>
      <c r="X456" s="180"/>
      <c r="Y456" s="180"/>
    </row>
    <row r="457" spans="1:25" ht="14.25" customHeight="1">
      <c r="A457" s="191"/>
      <c r="O457" s="180"/>
      <c r="P457" s="180"/>
      <c r="Q457" s="180"/>
      <c r="R457" s="180"/>
      <c r="S457" s="180"/>
      <c r="T457" s="180"/>
      <c r="U457" s="180"/>
      <c r="V457" s="180"/>
      <c r="W457" s="180"/>
      <c r="X457" s="180"/>
      <c r="Y457" s="180"/>
    </row>
    <row r="458" spans="1:25" ht="14.25" customHeight="1">
      <c r="A458" s="191"/>
      <c r="O458" s="180"/>
      <c r="P458" s="180"/>
      <c r="Q458" s="180"/>
      <c r="R458" s="180"/>
      <c r="S458" s="180"/>
      <c r="T458" s="180"/>
      <c r="U458" s="180"/>
      <c r="V458" s="180"/>
      <c r="W458" s="180"/>
      <c r="X458" s="180"/>
      <c r="Y458" s="180"/>
    </row>
    <row r="459" spans="1:25" ht="14.25" customHeight="1">
      <c r="A459" s="191"/>
      <c r="O459" s="180"/>
      <c r="P459" s="180"/>
      <c r="Q459" s="180"/>
      <c r="R459" s="180"/>
      <c r="S459" s="180"/>
      <c r="T459" s="180"/>
      <c r="U459" s="180"/>
      <c r="V459" s="180"/>
      <c r="W459" s="180"/>
      <c r="X459" s="180"/>
      <c r="Y459" s="180"/>
    </row>
    <row r="460" spans="1:25" ht="14.25" customHeight="1">
      <c r="A460" s="191"/>
      <c r="O460" s="180"/>
      <c r="P460" s="180"/>
      <c r="Q460" s="180"/>
      <c r="R460" s="180"/>
      <c r="S460" s="180"/>
      <c r="T460" s="180"/>
      <c r="U460" s="180"/>
      <c r="V460" s="180"/>
      <c r="W460" s="180"/>
      <c r="X460" s="180"/>
      <c r="Y460" s="180"/>
    </row>
    <row r="461" spans="1:25" ht="14.25" customHeight="1">
      <c r="A461" s="191"/>
      <c r="O461" s="180"/>
      <c r="P461" s="180"/>
      <c r="Q461" s="180"/>
      <c r="R461" s="180"/>
      <c r="S461" s="180"/>
      <c r="T461" s="180"/>
      <c r="U461" s="180"/>
      <c r="V461" s="180"/>
      <c r="W461" s="180"/>
      <c r="X461" s="180"/>
      <c r="Y461" s="180"/>
    </row>
    <row r="462" spans="1:25" ht="14.25" customHeight="1">
      <c r="A462" s="191"/>
      <c r="O462" s="180"/>
      <c r="P462" s="180"/>
      <c r="Q462" s="180"/>
      <c r="R462" s="180"/>
      <c r="S462" s="180"/>
      <c r="T462" s="180"/>
      <c r="U462" s="180"/>
      <c r="V462" s="180"/>
      <c r="W462" s="180"/>
      <c r="X462" s="180"/>
      <c r="Y462" s="180"/>
    </row>
    <row r="463" spans="1:25" ht="14.25" customHeight="1">
      <c r="A463" s="191"/>
      <c r="O463" s="180"/>
      <c r="P463" s="180"/>
      <c r="Q463" s="180"/>
      <c r="R463" s="180"/>
      <c r="S463" s="180"/>
      <c r="T463" s="180"/>
      <c r="U463" s="180"/>
      <c r="V463" s="180"/>
      <c r="W463" s="180"/>
      <c r="X463" s="180"/>
      <c r="Y463" s="180"/>
    </row>
    <row r="464" spans="1:25" ht="14.25" customHeight="1">
      <c r="A464" s="191"/>
      <c r="O464" s="180"/>
      <c r="P464" s="180"/>
      <c r="Q464" s="180"/>
      <c r="R464" s="180"/>
      <c r="S464" s="180"/>
      <c r="T464" s="180"/>
      <c r="U464" s="180"/>
      <c r="V464" s="180"/>
      <c r="W464" s="180"/>
      <c r="X464" s="180"/>
      <c r="Y464" s="180"/>
    </row>
    <row r="465" spans="1:25" ht="14.25" customHeight="1">
      <c r="A465" s="191"/>
      <c r="O465" s="180"/>
      <c r="P465" s="180"/>
      <c r="Q465" s="180"/>
      <c r="R465" s="180"/>
      <c r="S465" s="180"/>
      <c r="T465" s="180"/>
      <c r="U465" s="180"/>
      <c r="V465" s="180"/>
      <c r="W465" s="180"/>
      <c r="X465" s="180"/>
      <c r="Y465" s="180"/>
    </row>
    <row r="466" spans="1:25" ht="14.25" customHeight="1">
      <c r="A466" s="191"/>
      <c r="O466" s="180"/>
      <c r="P466" s="180"/>
      <c r="Q466" s="180"/>
      <c r="R466" s="180"/>
      <c r="S466" s="180"/>
      <c r="T466" s="180"/>
      <c r="U466" s="180"/>
      <c r="V466" s="180"/>
      <c r="W466" s="180"/>
      <c r="X466" s="180"/>
      <c r="Y466" s="180"/>
    </row>
    <row r="467" spans="1:25" ht="14.25" customHeight="1">
      <c r="A467" s="191"/>
      <c r="O467" s="180"/>
      <c r="P467" s="180"/>
      <c r="Q467" s="180"/>
      <c r="R467" s="180"/>
      <c r="S467" s="180"/>
      <c r="T467" s="180"/>
      <c r="U467" s="180"/>
      <c r="V467" s="180"/>
      <c r="W467" s="180"/>
      <c r="X467" s="180"/>
      <c r="Y467" s="180"/>
    </row>
    <row r="468" spans="1:25" ht="14.25" customHeight="1">
      <c r="A468" s="191"/>
      <c r="O468" s="180"/>
      <c r="P468" s="180"/>
      <c r="Q468" s="180"/>
      <c r="R468" s="180"/>
      <c r="S468" s="180"/>
      <c r="T468" s="180"/>
      <c r="U468" s="180"/>
      <c r="V468" s="180"/>
      <c r="W468" s="180"/>
      <c r="X468" s="180"/>
      <c r="Y468" s="180"/>
    </row>
    <row r="469" spans="1:25" ht="14.25" customHeight="1">
      <c r="A469" s="191"/>
      <c r="O469" s="180"/>
      <c r="P469" s="180"/>
      <c r="Q469" s="180"/>
      <c r="R469" s="180"/>
      <c r="S469" s="180"/>
      <c r="T469" s="180"/>
      <c r="U469" s="180"/>
      <c r="V469" s="180"/>
      <c r="W469" s="180"/>
      <c r="X469" s="180"/>
      <c r="Y469" s="180"/>
    </row>
    <row r="470" spans="1:25" ht="14.25" customHeight="1">
      <c r="A470" s="191"/>
      <c r="O470" s="180"/>
      <c r="P470" s="180"/>
      <c r="Q470" s="180"/>
      <c r="R470" s="180"/>
      <c r="S470" s="180"/>
      <c r="T470" s="180"/>
      <c r="U470" s="180"/>
      <c r="V470" s="180"/>
      <c r="W470" s="180"/>
      <c r="X470" s="180"/>
      <c r="Y470" s="180"/>
    </row>
    <row r="471" spans="1:25" ht="14.25" customHeight="1">
      <c r="A471" s="191"/>
      <c r="O471" s="180"/>
      <c r="P471" s="180"/>
      <c r="Q471" s="180"/>
      <c r="R471" s="180"/>
      <c r="S471" s="180"/>
      <c r="T471" s="180"/>
      <c r="U471" s="180"/>
      <c r="V471" s="180"/>
      <c r="W471" s="180"/>
      <c r="X471" s="180"/>
      <c r="Y471" s="180"/>
    </row>
    <row r="472" spans="1:25" ht="14.25" customHeight="1">
      <c r="A472" s="191"/>
      <c r="O472" s="180"/>
      <c r="P472" s="180"/>
      <c r="Q472" s="180"/>
      <c r="R472" s="180"/>
      <c r="S472" s="180"/>
      <c r="T472" s="180"/>
      <c r="U472" s="180"/>
      <c r="V472" s="180"/>
      <c r="W472" s="180"/>
      <c r="X472" s="180"/>
      <c r="Y472" s="180"/>
    </row>
    <row r="473" spans="1:25" ht="14.25" customHeight="1">
      <c r="A473" s="191"/>
      <c r="O473" s="180"/>
      <c r="P473" s="180"/>
      <c r="Q473" s="180"/>
      <c r="R473" s="180"/>
      <c r="S473" s="180"/>
      <c r="T473" s="180"/>
      <c r="U473" s="180"/>
      <c r="V473" s="180"/>
      <c r="W473" s="180"/>
      <c r="X473" s="180"/>
      <c r="Y473" s="180"/>
    </row>
    <row r="474" spans="1:25" ht="14.25" customHeight="1">
      <c r="A474" s="191"/>
      <c r="O474" s="180"/>
      <c r="P474" s="180"/>
      <c r="Q474" s="180"/>
      <c r="R474" s="180"/>
      <c r="S474" s="180"/>
      <c r="T474" s="180"/>
      <c r="U474" s="180"/>
      <c r="V474" s="180"/>
      <c r="W474" s="180"/>
      <c r="X474" s="180"/>
      <c r="Y474" s="180"/>
    </row>
    <row r="475" spans="1:25" ht="14.25" customHeight="1">
      <c r="A475" s="191"/>
      <c r="O475" s="180"/>
      <c r="P475" s="180"/>
      <c r="Q475" s="180"/>
      <c r="R475" s="180"/>
      <c r="S475" s="180"/>
      <c r="T475" s="180"/>
      <c r="U475" s="180"/>
      <c r="V475" s="180"/>
      <c r="W475" s="180"/>
      <c r="X475" s="180"/>
      <c r="Y475" s="180"/>
    </row>
    <row r="476" spans="1:25" ht="14.25" customHeight="1">
      <c r="A476" s="191"/>
      <c r="O476" s="180"/>
      <c r="P476" s="180"/>
      <c r="Q476" s="180"/>
      <c r="R476" s="180"/>
      <c r="S476" s="180"/>
      <c r="T476" s="180"/>
      <c r="U476" s="180"/>
      <c r="V476" s="180"/>
      <c r="W476" s="180"/>
      <c r="X476" s="180"/>
      <c r="Y476" s="180"/>
    </row>
    <row r="477" spans="1:25" ht="14.25" customHeight="1">
      <c r="A477" s="191"/>
      <c r="O477" s="180"/>
      <c r="P477" s="180"/>
      <c r="Q477" s="180"/>
      <c r="R477" s="180"/>
      <c r="S477" s="180"/>
      <c r="T477" s="180"/>
      <c r="U477" s="180"/>
      <c r="V477" s="180"/>
      <c r="W477" s="180"/>
      <c r="X477" s="180"/>
      <c r="Y477" s="180"/>
    </row>
    <row r="478" spans="1:25" ht="14.25" customHeight="1">
      <c r="A478" s="191"/>
      <c r="O478" s="180"/>
      <c r="P478" s="180"/>
      <c r="Q478" s="180"/>
      <c r="R478" s="180"/>
      <c r="S478" s="180"/>
      <c r="T478" s="180"/>
      <c r="U478" s="180"/>
      <c r="V478" s="180"/>
      <c r="W478" s="180"/>
      <c r="X478" s="180"/>
      <c r="Y478" s="180"/>
    </row>
    <row r="479" spans="1:25" ht="14.25" customHeight="1">
      <c r="A479" s="191"/>
      <c r="O479" s="180"/>
      <c r="P479" s="180"/>
      <c r="Q479" s="180"/>
      <c r="R479" s="180"/>
      <c r="S479" s="180"/>
      <c r="T479" s="180"/>
      <c r="U479" s="180"/>
      <c r="V479" s="180"/>
      <c r="W479" s="180"/>
      <c r="X479" s="180"/>
      <c r="Y479" s="180"/>
    </row>
    <row r="480" spans="1:25" ht="14.25" customHeight="1">
      <c r="A480" s="191"/>
      <c r="O480" s="180"/>
      <c r="P480" s="180"/>
      <c r="Q480" s="180"/>
      <c r="R480" s="180"/>
      <c r="S480" s="180"/>
      <c r="T480" s="180"/>
      <c r="U480" s="180"/>
      <c r="V480" s="180"/>
      <c r="W480" s="180"/>
      <c r="X480" s="180"/>
      <c r="Y480" s="180"/>
    </row>
    <row r="481" spans="1:25" ht="14.25" customHeight="1">
      <c r="A481" s="191"/>
      <c r="O481" s="180"/>
      <c r="P481" s="180"/>
      <c r="Q481" s="180"/>
      <c r="R481" s="180"/>
      <c r="S481" s="180"/>
      <c r="T481" s="180"/>
      <c r="U481" s="180"/>
      <c r="V481" s="180"/>
      <c r="W481" s="180"/>
      <c r="X481" s="180"/>
      <c r="Y481" s="180"/>
    </row>
    <row r="482" spans="1:25" ht="15.75" customHeight="1">
      <c r="A482" s="180"/>
      <c r="O482" s="180"/>
      <c r="P482" s="180"/>
      <c r="Q482" s="180"/>
      <c r="R482" s="180"/>
      <c r="S482" s="180"/>
      <c r="T482" s="180"/>
      <c r="U482" s="180"/>
      <c r="V482" s="180"/>
      <c r="W482" s="180"/>
      <c r="X482" s="180"/>
      <c r="Y482" s="180"/>
    </row>
    <row r="483" spans="1:25" ht="15.75" customHeight="1">
      <c r="A483" s="180"/>
      <c r="O483" s="180"/>
      <c r="P483" s="180"/>
      <c r="Q483" s="180"/>
      <c r="R483" s="180"/>
      <c r="S483" s="180"/>
      <c r="T483" s="180"/>
      <c r="U483" s="180"/>
      <c r="V483" s="180"/>
      <c r="W483" s="180"/>
      <c r="X483" s="180"/>
      <c r="Y483" s="180"/>
    </row>
    <row r="484" spans="1:25" ht="15.75" customHeight="1">
      <c r="A484" s="180"/>
      <c r="O484" s="180"/>
      <c r="P484" s="180"/>
      <c r="Q484" s="180"/>
      <c r="R484" s="180"/>
      <c r="S484" s="180"/>
      <c r="T484" s="180"/>
      <c r="U484" s="180"/>
      <c r="V484" s="180"/>
      <c r="W484" s="180"/>
      <c r="X484" s="180"/>
      <c r="Y484" s="180"/>
    </row>
    <row r="485" spans="1:25" ht="15.75" customHeight="1">
      <c r="A485" s="180"/>
      <c r="O485" s="180"/>
      <c r="P485" s="180"/>
      <c r="Q485" s="180"/>
      <c r="R485" s="180"/>
      <c r="S485" s="180"/>
      <c r="T485" s="180"/>
      <c r="U485" s="180"/>
      <c r="V485" s="180"/>
      <c r="W485" s="180"/>
      <c r="X485" s="180"/>
      <c r="Y485" s="180"/>
    </row>
    <row r="486" spans="1:25" ht="15.75" customHeight="1">
      <c r="A486" s="180"/>
      <c r="O486" s="180"/>
      <c r="P486" s="180"/>
      <c r="Q486" s="180"/>
      <c r="R486" s="180"/>
      <c r="S486" s="180"/>
      <c r="T486" s="180"/>
      <c r="U486" s="180"/>
      <c r="V486" s="180"/>
      <c r="W486" s="180"/>
      <c r="X486" s="180"/>
      <c r="Y486" s="180"/>
    </row>
    <row r="487" spans="1:25" ht="15.75" customHeight="1">
      <c r="A487" s="180"/>
      <c r="O487" s="180"/>
      <c r="P487" s="180"/>
      <c r="Q487" s="180"/>
      <c r="R487" s="180"/>
      <c r="S487" s="180"/>
      <c r="T487" s="180"/>
      <c r="U487" s="180"/>
      <c r="V487" s="180"/>
      <c r="W487" s="180"/>
      <c r="X487" s="180"/>
      <c r="Y487" s="180"/>
    </row>
    <row r="488" spans="1:25" ht="15.75" customHeight="1">
      <c r="A488" s="180"/>
      <c r="O488" s="180"/>
      <c r="P488" s="180"/>
      <c r="Q488" s="180"/>
      <c r="R488" s="180"/>
      <c r="S488" s="180"/>
      <c r="T488" s="180"/>
      <c r="U488" s="180"/>
      <c r="V488" s="180"/>
      <c r="W488" s="180"/>
      <c r="X488" s="180"/>
      <c r="Y488" s="180"/>
    </row>
    <row r="489" spans="1:25" ht="15.75" customHeight="1">
      <c r="A489" s="180"/>
      <c r="O489" s="180"/>
      <c r="P489" s="180"/>
      <c r="Q489" s="180"/>
      <c r="R489" s="180"/>
      <c r="S489" s="180"/>
      <c r="T489" s="180"/>
      <c r="U489" s="180"/>
      <c r="V489" s="180"/>
      <c r="W489" s="180"/>
      <c r="X489" s="180"/>
      <c r="Y489" s="180"/>
    </row>
    <row r="490" spans="1:25" ht="15.75" customHeight="1">
      <c r="A490" s="180"/>
      <c r="O490" s="180"/>
      <c r="P490" s="180"/>
      <c r="Q490" s="180"/>
      <c r="R490" s="180"/>
      <c r="S490" s="180"/>
      <c r="T490" s="180"/>
      <c r="U490" s="180"/>
      <c r="V490" s="180"/>
      <c r="W490" s="180"/>
      <c r="X490" s="180"/>
      <c r="Y490" s="180"/>
    </row>
    <row r="491" spans="1:25" ht="15.75" customHeight="1">
      <c r="A491" s="180"/>
      <c r="O491" s="180"/>
      <c r="P491" s="180"/>
      <c r="Q491" s="180"/>
      <c r="R491" s="180"/>
      <c r="S491" s="180"/>
      <c r="T491" s="180"/>
      <c r="U491" s="180"/>
      <c r="V491" s="180"/>
      <c r="W491" s="180"/>
      <c r="X491" s="180"/>
      <c r="Y491" s="180"/>
    </row>
    <row r="492" spans="1:25" ht="15.75" customHeight="1">
      <c r="A492" s="180"/>
      <c r="O492" s="180"/>
      <c r="P492" s="180"/>
      <c r="Q492" s="180"/>
      <c r="R492" s="180"/>
      <c r="S492" s="180"/>
      <c r="T492" s="180"/>
      <c r="U492" s="180"/>
      <c r="V492" s="180"/>
      <c r="W492" s="180"/>
      <c r="X492" s="180"/>
      <c r="Y492" s="180"/>
    </row>
    <row r="493" spans="1:25" ht="15.75" customHeight="1">
      <c r="A493" s="180"/>
      <c r="O493" s="180"/>
      <c r="P493" s="180"/>
      <c r="Q493" s="180"/>
      <c r="R493" s="180"/>
      <c r="S493" s="180"/>
      <c r="T493" s="180"/>
      <c r="U493" s="180"/>
      <c r="V493" s="180"/>
      <c r="W493" s="180"/>
      <c r="X493" s="180"/>
      <c r="Y493" s="180"/>
    </row>
    <row r="494" spans="1:25" ht="15.75" customHeight="1">
      <c r="A494" s="180"/>
      <c r="O494" s="180"/>
      <c r="P494" s="180"/>
      <c r="Q494" s="180"/>
      <c r="R494" s="180"/>
      <c r="S494" s="180"/>
      <c r="T494" s="180"/>
      <c r="U494" s="180"/>
      <c r="V494" s="180"/>
      <c r="W494" s="180"/>
      <c r="X494" s="180"/>
      <c r="Y494" s="180"/>
    </row>
    <row r="495" spans="1:25" ht="15.75" customHeight="1">
      <c r="A495" s="180"/>
      <c r="O495" s="180"/>
      <c r="P495" s="180"/>
      <c r="Q495" s="180"/>
      <c r="R495" s="180"/>
      <c r="S495" s="180"/>
      <c r="T495" s="180"/>
      <c r="U495" s="180"/>
      <c r="V495" s="180"/>
      <c r="W495" s="180"/>
      <c r="X495" s="180"/>
      <c r="Y495" s="180"/>
    </row>
    <row r="496" spans="1:25" ht="15.75" customHeight="1">
      <c r="A496" s="180"/>
      <c r="O496" s="180"/>
      <c r="P496" s="180"/>
      <c r="Q496" s="180"/>
      <c r="R496" s="180"/>
      <c r="S496" s="180"/>
      <c r="T496" s="180"/>
      <c r="U496" s="180"/>
      <c r="V496" s="180"/>
      <c r="W496" s="180"/>
      <c r="X496" s="180"/>
      <c r="Y496" s="180"/>
    </row>
    <row r="497" spans="1:25" ht="15.75" customHeight="1">
      <c r="A497" s="180"/>
      <c r="O497" s="180"/>
      <c r="P497" s="180"/>
      <c r="Q497" s="180"/>
      <c r="R497" s="180"/>
      <c r="S497" s="180"/>
      <c r="T497" s="180"/>
      <c r="U497" s="180"/>
      <c r="V497" s="180"/>
      <c r="W497" s="180"/>
      <c r="X497" s="180"/>
      <c r="Y497" s="180"/>
    </row>
    <row r="498" spans="1:25" ht="15.75" customHeight="1">
      <c r="A498" s="180"/>
      <c r="O498" s="180"/>
      <c r="P498" s="180"/>
      <c r="Q498" s="180"/>
      <c r="R498" s="180"/>
      <c r="S498" s="180"/>
      <c r="T498" s="180"/>
      <c r="U498" s="180"/>
      <c r="V498" s="180"/>
      <c r="W498" s="180"/>
      <c r="X498" s="180"/>
      <c r="Y498" s="180"/>
    </row>
    <row r="499" spans="1:25" ht="15.75" customHeight="1">
      <c r="A499" s="180"/>
      <c r="O499" s="180"/>
      <c r="P499" s="180"/>
      <c r="Q499" s="180"/>
      <c r="R499" s="180"/>
      <c r="S499" s="180"/>
      <c r="T499" s="180"/>
      <c r="U499" s="180"/>
      <c r="V499" s="180"/>
      <c r="W499" s="180"/>
      <c r="X499" s="180"/>
      <c r="Y499" s="180"/>
    </row>
    <row r="500" spans="1:25" ht="15.75" customHeight="1">
      <c r="A500" s="180"/>
      <c r="O500" s="180"/>
      <c r="P500" s="180"/>
      <c r="Q500" s="180"/>
      <c r="R500" s="180"/>
      <c r="S500" s="180"/>
      <c r="T500" s="180"/>
      <c r="U500" s="180"/>
      <c r="V500" s="180"/>
      <c r="W500" s="180"/>
      <c r="X500" s="180"/>
      <c r="Y500" s="180"/>
    </row>
    <row r="501" spans="1:25" ht="15.75" customHeight="1">
      <c r="A501" s="180"/>
      <c r="O501" s="180"/>
      <c r="P501" s="180"/>
      <c r="Q501" s="180"/>
      <c r="R501" s="180"/>
      <c r="S501" s="180"/>
      <c r="T501" s="180"/>
      <c r="U501" s="180"/>
      <c r="V501" s="180"/>
      <c r="W501" s="180"/>
      <c r="X501" s="180"/>
      <c r="Y501" s="180"/>
    </row>
    <row r="502" spans="1:25" ht="15.75" customHeight="1">
      <c r="A502" s="180"/>
      <c r="O502" s="180"/>
      <c r="P502" s="180"/>
      <c r="Q502" s="180"/>
      <c r="R502" s="180"/>
      <c r="S502" s="180"/>
      <c r="T502" s="180"/>
      <c r="U502" s="180"/>
      <c r="V502" s="180"/>
      <c r="W502" s="180"/>
      <c r="X502" s="180"/>
      <c r="Y502" s="180"/>
    </row>
    <row r="503" spans="1:25" ht="15.75" customHeight="1">
      <c r="A503" s="180"/>
      <c r="O503" s="180"/>
      <c r="P503" s="180"/>
      <c r="Q503" s="180"/>
      <c r="R503" s="180"/>
      <c r="S503" s="180"/>
      <c r="T503" s="180"/>
      <c r="U503" s="180"/>
      <c r="V503" s="180"/>
      <c r="W503" s="180"/>
      <c r="X503" s="180"/>
      <c r="Y503" s="180"/>
    </row>
    <row r="504" spans="1:25" ht="15.75" customHeight="1">
      <c r="A504" s="180"/>
      <c r="O504" s="180"/>
      <c r="P504" s="180"/>
      <c r="Q504" s="180"/>
      <c r="R504" s="180"/>
      <c r="S504" s="180"/>
      <c r="T504" s="180"/>
      <c r="U504" s="180"/>
      <c r="V504" s="180"/>
      <c r="W504" s="180"/>
      <c r="X504" s="180"/>
      <c r="Y504" s="180"/>
    </row>
    <row r="505" spans="1:25" ht="15.75" customHeight="1">
      <c r="A505" s="180"/>
      <c r="O505" s="180"/>
      <c r="P505" s="180"/>
      <c r="Q505" s="180"/>
      <c r="R505" s="180"/>
      <c r="S505" s="180"/>
      <c r="T505" s="180"/>
      <c r="U505" s="180"/>
      <c r="V505" s="180"/>
      <c r="W505" s="180"/>
      <c r="X505" s="180"/>
      <c r="Y505" s="180"/>
    </row>
    <row r="506" spans="1:25" ht="15.75" customHeight="1">
      <c r="A506" s="180"/>
      <c r="O506" s="180"/>
      <c r="P506" s="180"/>
      <c r="Q506" s="180"/>
      <c r="R506" s="180"/>
      <c r="S506" s="180"/>
      <c r="T506" s="180"/>
      <c r="U506" s="180"/>
      <c r="V506" s="180"/>
      <c r="W506" s="180"/>
      <c r="X506" s="180"/>
      <c r="Y506" s="180"/>
    </row>
    <row r="507" spans="1:25" ht="15.75" customHeight="1">
      <c r="A507" s="180"/>
      <c r="O507" s="180"/>
      <c r="P507" s="180"/>
      <c r="Q507" s="180"/>
      <c r="R507" s="180"/>
      <c r="S507" s="180"/>
      <c r="T507" s="180"/>
      <c r="U507" s="180"/>
      <c r="V507" s="180"/>
      <c r="W507" s="180"/>
      <c r="X507" s="180"/>
      <c r="Y507" s="180"/>
    </row>
    <row r="508" spans="1:25" ht="15.75" customHeight="1">
      <c r="A508" s="180"/>
      <c r="O508" s="180"/>
      <c r="P508" s="180"/>
      <c r="Q508" s="180"/>
      <c r="R508" s="180"/>
      <c r="S508" s="180"/>
      <c r="T508" s="180"/>
      <c r="U508" s="180"/>
      <c r="V508" s="180"/>
      <c r="W508" s="180"/>
      <c r="X508" s="180"/>
      <c r="Y508" s="180"/>
    </row>
    <row r="509" spans="1:25" ht="15.75" customHeight="1">
      <c r="A509" s="180"/>
      <c r="O509" s="180"/>
      <c r="P509" s="180"/>
      <c r="Q509" s="180"/>
      <c r="R509" s="180"/>
      <c r="S509" s="180"/>
      <c r="T509" s="180"/>
      <c r="U509" s="180"/>
      <c r="V509" s="180"/>
      <c r="W509" s="180"/>
      <c r="X509" s="180"/>
      <c r="Y509" s="180"/>
    </row>
    <row r="510" spans="1:25" ht="15.75" customHeight="1">
      <c r="A510" s="180"/>
      <c r="O510" s="180"/>
      <c r="P510" s="180"/>
      <c r="Q510" s="180"/>
      <c r="R510" s="180"/>
      <c r="S510" s="180"/>
      <c r="T510" s="180"/>
      <c r="U510" s="180"/>
      <c r="V510" s="180"/>
      <c r="W510" s="180"/>
      <c r="X510" s="180"/>
      <c r="Y510" s="180"/>
    </row>
    <row r="511" spans="1:25" ht="15.75" customHeight="1">
      <c r="A511" s="180"/>
      <c r="O511" s="180"/>
      <c r="P511" s="180"/>
      <c r="Q511" s="180"/>
      <c r="R511" s="180"/>
      <c r="S511" s="180"/>
      <c r="T511" s="180"/>
      <c r="U511" s="180"/>
      <c r="V511" s="180"/>
      <c r="W511" s="180"/>
      <c r="X511" s="180"/>
      <c r="Y511" s="180"/>
    </row>
    <row r="512" spans="1:25" ht="15.75" customHeight="1">
      <c r="A512" s="180"/>
      <c r="O512" s="180"/>
      <c r="P512" s="180"/>
      <c r="Q512" s="180"/>
      <c r="R512" s="180"/>
      <c r="S512" s="180"/>
      <c r="T512" s="180"/>
      <c r="U512" s="180"/>
      <c r="V512" s="180"/>
      <c r="W512" s="180"/>
      <c r="X512" s="180"/>
      <c r="Y512" s="180"/>
    </row>
    <row r="513" spans="1:25" ht="15.75" customHeight="1">
      <c r="A513" s="180"/>
      <c r="O513" s="180"/>
      <c r="P513" s="180"/>
      <c r="Q513" s="180"/>
      <c r="R513" s="180"/>
      <c r="S513" s="180"/>
      <c r="T513" s="180"/>
      <c r="U513" s="180"/>
      <c r="V513" s="180"/>
      <c r="W513" s="180"/>
      <c r="X513" s="180"/>
      <c r="Y513" s="180"/>
    </row>
    <row r="514" spans="1:25" ht="15.75" customHeight="1">
      <c r="A514" s="180"/>
      <c r="O514" s="180"/>
      <c r="P514" s="180"/>
      <c r="Q514" s="180"/>
      <c r="R514" s="180"/>
      <c r="S514" s="180"/>
      <c r="T514" s="180"/>
      <c r="U514" s="180"/>
      <c r="V514" s="180"/>
      <c r="W514" s="180"/>
      <c r="X514" s="180"/>
      <c r="Y514" s="180"/>
    </row>
    <row r="515" spans="1:25" ht="15.75" customHeight="1">
      <c r="A515" s="180"/>
      <c r="O515" s="180"/>
      <c r="P515" s="180"/>
      <c r="Q515" s="180"/>
      <c r="R515" s="180"/>
      <c r="S515" s="180"/>
      <c r="T515" s="180"/>
      <c r="U515" s="180"/>
      <c r="V515" s="180"/>
      <c r="W515" s="180"/>
      <c r="X515" s="180"/>
      <c r="Y515" s="180"/>
    </row>
    <row r="516" spans="1:25" ht="15.75" customHeight="1">
      <c r="A516" s="180"/>
      <c r="O516" s="180"/>
      <c r="P516" s="180"/>
      <c r="Q516" s="180"/>
      <c r="R516" s="180"/>
      <c r="S516" s="180"/>
      <c r="T516" s="180"/>
      <c r="U516" s="180"/>
      <c r="V516" s="180"/>
      <c r="W516" s="180"/>
      <c r="X516" s="180"/>
      <c r="Y516" s="180"/>
    </row>
    <row r="517" spans="1:25" ht="15.75" customHeight="1">
      <c r="A517" s="180"/>
      <c r="O517" s="180"/>
      <c r="P517" s="180"/>
      <c r="Q517" s="180"/>
      <c r="R517" s="180"/>
      <c r="S517" s="180"/>
      <c r="T517" s="180"/>
      <c r="U517" s="180"/>
      <c r="V517" s="180"/>
      <c r="W517" s="180"/>
      <c r="X517" s="180"/>
      <c r="Y517" s="180"/>
    </row>
    <row r="518" spans="1:25" ht="15.75" customHeight="1">
      <c r="A518" s="180"/>
      <c r="O518" s="180"/>
      <c r="P518" s="180"/>
      <c r="Q518" s="180"/>
      <c r="R518" s="180"/>
      <c r="S518" s="180"/>
      <c r="T518" s="180"/>
      <c r="U518" s="180"/>
      <c r="V518" s="180"/>
      <c r="W518" s="180"/>
      <c r="X518" s="180"/>
      <c r="Y518" s="180"/>
    </row>
    <row r="519" spans="1:25" ht="15.75" customHeight="1">
      <c r="A519" s="180"/>
      <c r="O519" s="180"/>
      <c r="P519" s="180"/>
      <c r="Q519" s="180"/>
      <c r="R519" s="180"/>
      <c r="S519" s="180"/>
      <c r="T519" s="180"/>
      <c r="U519" s="180"/>
      <c r="V519" s="180"/>
      <c r="W519" s="180"/>
      <c r="X519" s="180"/>
      <c r="Y519" s="180"/>
    </row>
    <row r="520" spans="1:25" ht="15.75" customHeight="1">
      <c r="A520" s="180"/>
      <c r="O520" s="180"/>
      <c r="P520" s="180"/>
      <c r="Q520" s="180"/>
      <c r="R520" s="180"/>
      <c r="S520" s="180"/>
      <c r="T520" s="180"/>
      <c r="U520" s="180"/>
      <c r="V520" s="180"/>
      <c r="W520" s="180"/>
      <c r="X520" s="180"/>
      <c r="Y520" s="180"/>
    </row>
    <row r="521" spans="1:25" ht="15.75" customHeight="1">
      <c r="A521" s="180"/>
      <c r="O521" s="180"/>
      <c r="P521" s="180"/>
      <c r="Q521" s="180"/>
      <c r="R521" s="180"/>
      <c r="S521" s="180"/>
      <c r="T521" s="180"/>
      <c r="U521" s="180"/>
      <c r="V521" s="180"/>
      <c r="W521" s="180"/>
      <c r="X521" s="180"/>
      <c r="Y521" s="180"/>
    </row>
    <row r="522" spans="1:25" ht="15.75" customHeight="1">
      <c r="A522" s="180"/>
      <c r="O522" s="180"/>
      <c r="P522" s="180"/>
      <c r="Q522" s="180"/>
      <c r="R522" s="180"/>
      <c r="S522" s="180"/>
      <c r="T522" s="180"/>
      <c r="U522" s="180"/>
      <c r="V522" s="180"/>
      <c r="W522" s="180"/>
      <c r="X522" s="180"/>
      <c r="Y522" s="180"/>
    </row>
    <row r="523" spans="1:25" ht="15.75" customHeight="1">
      <c r="A523" s="180"/>
      <c r="O523" s="180"/>
      <c r="P523" s="180"/>
      <c r="Q523" s="180"/>
      <c r="R523" s="180"/>
      <c r="S523" s="180"/>
      <c r="T523" s="180"/>
      <c r="U523" s="180"/>
      <c r="V523" s="180"/>
      <c r="W523" s="180"/>
      <c r="X523" s="180"/>
      <c r="Y523" s="180"/>
    </row>
    <row r="524" spans="1:25" ht="15.75" customHeight="1">
      <c r="A524" s="180"/>
      <c r="O524" s="180"/>
      <c r="P524" s="180"/>
      <c r="Q524" s="180"/>
      <c r="R524" s="180"/>
      <c r="S524" s="180"/>
      <c r="T524" s="180"/>
      <c r="U524" s="180"/>
      <c r="V524" s="180"/>
      <c r="W524" s="180"/>
      <c r="X524" s="180"/>
      <c r="Y524" s="180"/>
    </row>
    <row r="525" spans="1:25" ht="15.75" customHeight="1">
      <c r="A525" s="180"/>
      <c r="O525" s="180"/>
      <c r="P525" s="180"/>
      <c r="Q525" s="180"/>
      <c r="R525" s="180"/>
      <c r="S525" s="180"/>
      <c r="T525" s="180"/>
      <c r="U525" s="180"/>
      <c r="V525" s="180"/>
      <c r="W525" s="180"/>
      <c r="X525" s="180"/>
      <c r="Y525" s="180"/>
    </row>
    <row r="526" spans="1:25" ht="15.75" customHeight="1">
      <c r="A526" s="180"/>
      <c r="O526" s="180"/>
      <c r="P526" s="180"/>
      <c r="Q526" s="180"/>
      <c r="R526" s="180"/>
      <c r="S526" s="180"/>
      <c r="T526" s="180"/>
      <c r="U526" s="180"/>
      <c r="V526" s="180"/>
      <c r="W526" s="180"/>
      <c r="X526" s="180"/>
      <c r="Y526" s="180"/>
    </row>
    <row r="527" spans="1:25" ht="15.75" customHeight="1">
      <c r="A527" s="180"/>
      <c r="O527" s="180"/>
      <c r="P527" s="180"/>
      <c r="Q527" s="180"/>
      <c r="R527" s="180"/>
      <c r="S527" s="180"/>
      <c r="T527" s="180"/>
      <c r="U527" s="180"/>
      <c r="V527" s="180"/>
      <c r="W527" s="180"/>
      <c r="X527" s="180"/>
      <c r="Y527" s="180"/>
    </row>
    <row r="528" spans="1:25" ht="15.75" customHeight="1">
      <c r="A528" s="180"/>
      <c r="O528" s="180"/>
      <c r="P528" s="180"/>
      <c r="Q528" s="180"/>
      <c r="R528" s="180"/>
      <c r="S528" s="180"/>
      <c r="T528" s="180"/>
      <c r="U528" s="180"/>
      <c r="V528" s="180"/>
      <c r="W528" s="180"/>
      <c r="X528" s="180"/>
      <c r="Y528" s="180"/>
    </row>
    <row r="529" spans="1:25" ht="15.75" customHeight="1">
      <c r="A529" s="180"/>
      <c r="O529" s="180"/>
      <c r="P529" s="180"/>
      <c r="Q529" s="180"/>
      <c r="R529" s="180"/>
      <c r="S529" s="180"/>
      <c r="T529" s="180"/>
      <c r="U529" s="180"/>
      <c r="V529" s="180"/>
      <c r="W529" s="180"/>
      <c r="X529" s="180"/>
      <c r="Y529" s="180"/>
    </row>
    <row r="530" spans="1:25" ht="15.75" customHeight="1">
      <c r="A530" s="180"/>
      <c r="O530" s="180"/>
      <c r="P530" s="180"/>
      <c r="Q530" s="180"/>
      <c r="R530" s="180"/>
      <c r="S530" s="180"/>
      <c r="T530" s="180"/>
      <c r="U530" s="180"/>
      <c r="V530" s="180"/>
      <c r="W530" s="180"/>
      <c r="X530" s="180"/>
      <c r="Y530" s="180"/>
    </row>
    <row r="531" spans="1:25" ht="15.75" customHeight="1">
      <c r="A531" s="180"/>
      <c r="O531" s="180"/>
      <c r="P531" s="180"/>
      <c r="Q531" s="180"/>
      <c r="R531" s="180"/>
      <c r="S531" s="180"/>
      <c r="T531" s="180"/>
      <c r="U531" s="180"/>
      <c r="V531" s="180"/>
      <c r="W531" s="180"/>
      <c r="X531" s="180"/>
      <c r="Y531" s="180"/>
    </row>
    <row r="532" spans="1:25" ht="15.75" customHeight="1">
      <c r="A532" s="180"/>
      <c r="O532" s="180"/>
      <c r="P532" s="180"/>
      <c r="Q532" s="180"/>
      <c r="R532" s="180"/>
      <c r="S532" s="180"/>
      <c r="T532" s="180"/>
      <c r="U532" s="180"/>
      <c r="V532" s="180"/>
      <c r="W532" s="180"/>
      <c r="X532" s="180"/>
      <c r="Y532" s="180"/>
    </row>
    <row r="533" spans="1:25" ht="15.75" customHeight="1">
      <c r="A533" s="180"/>
      <c r="O533" s="180"/>
      <c r="P533" s="180"/>
      <c r="Q533" s="180"/>
      <c r="R533" s="180"/>
      <c r="S533" s="180"/>
      <c r="T533" s="180"/>
      <c r="U533" s="180"/>
      <c r="V533" s="180"/>
      <c r="W533" s="180"/>
      <c r="X533" s="180"/>
      <c r="Y533" s="180"/>
    </row>
    <row r="534" spans="1:25" ht="15.75" customHeight="1">
      <c r="A534" s="180"/>
      <c r="O534" s="180"/>
      <c r="P534" s="180"/>
      <c r="Q534" s="180"/>
      <c r="R534" s="180"/>
      <c r="S534" s="180"/>
      <c r="T534" s="180"/>
      <c r="U534" s="180"/>
      <c r="V534" s="180"/>
      <c r="W534" s="180"/>
      <c r="X534" s="180"/>
      <c r="Y534" s="180"/>
    </row>
    <row r="535" spans="1:25" ht="15.75" customHeight="1">
      <c r="A535" s="180"/>
      <c r="O535" s="180"/>
      <c r="P535" s="180"/>
      <c r="Q535" s="180"/>
      <c r="R535" s="180"/>
      <c r="S535" s="180"/>
      <c r="T535" s="180"/>
      <c r="U535" s="180"/>
      <c r="V535" s="180"/>
      <c r="W535" s="180"/>
      <c r="X535" s="180"/>
      <c r="Y535" s="180"/>
    </row>
    <row r="536" spans="1:25" ht="15.75" customHeight="1">
      <c r="A536" s="180"/>
      <c r="O536" s="180"/>
      <c r="P536" s="180"/>
      <c r="Q536" s="180"/>
      <c r="R536" s="180"/>
      <c r="S536" s="180"/>
      <c r="T536" s="180"/>
      <c r="U536" s="180"/>
      <c r="V536" s="180"/>
      <c r="W536" s="180"/>
      <c r="X536" s="180"/>
      <c r="Y536" s="180"/>
    </row>
    <row r="537" spans="1:25" ht="15.75" customHeight="1">
      <c r="A537" s="180"/>
      <c r="O537" s="180"/>
      <c r="P537" s="180"/>
      <c r="Q537" s="180"/>
      <c r="R537" s="180"/>
      <c r="S537" s="180"/>
      <c r="T537" s="180"/>
      <c r="U537" s="180"/>
      <c r="V537" s="180"/>
      <c r="W537" s="180"/>
      <c r="X537" s="180"/>
      <c r="Y537" s="180"/>
    </row>
    <row r="538" spans="1:25" ht="15.75" customHeight="1">
      <c r="A538" s="180"/>
      <c r="O538" s="180"/>
      <c r="P538" s="180"/>
      <c r="Q538" s="180"/>
      <c r="R538" s="180"/>
      <c r="S538" s="180"/>
      <c r="T538" s="180"/>
      <c r="U538" s="180"/>
      <c r="V538" s="180"/>
      <c r="W538" s="180"/>
      <c r="X538" s="180"/>
      <c r="Y538" s="180"/>
    </row>
    <row r="539" spans="1:25" ht="15.75" customHeight="1">
      <c r="A539" s="180"/>
      <c r="O539" s="180"/>
      <c r="P539" s="180"/>
      <c r="Q539" s="180"/>
      <c r="R539" s="180"/>
      <c r="S539" s="180"/>
      <c r="T539" s="180"/>
      <c r="U539" s="180"/>
      <c r="V539" s="180"/>
      <c r="W539" s="180"/>
      <c r="X539" s="180"/>
      <c r="Y539" s="180"/>
    </row>
    <row r="540" spans="1:25" ht="15.75" customHeight="1">
      <c r="A540" s="180"/>
      <c r="O540" s="180"/>
      <c r="P540" s="180"/>
      <c r="Q540" s="180"/>
      <c r="R540" s="180"/>
      <c r="S540" s="180"/>
      <c r="T540" s="180"/>
      <c r="U540" s="180"/>
      <c r="V540" s="180"/>
      <c r="W540" s="180"/>
      <c r="X540" s="180"/>
      <c r="Y540" s="180"/>
    </row>
    <row r="541" spans="1:25" ht="15.75" customHeight="1">
      <c r="A541" s="180"/>
      <c r="O541" s="180"/>
      <c r="P541" s="180"/>
      <c r="Q541" s="180"/>
      <c r="R541" s="180"/>
      <c r="S541" s="180"/>
      <c r="T541" s="180"/>
      <c r="U541" s="180"/>
      <c r="V541" s="180"/>
      <c r="W541" s="180"/>
      <c r="X541" s="180"/>
      <c r="Y541" s="180"/>
    </row>
    <row r="542" spans="1:25" ht="15.75" customHeight="1">
      <c r="A542" s="180"/>
      <c r="O542" s="180"/>
      <c r="P542" s="180"/>
      <c r="Q542" s="180"/>
      <c r="R542" s="180"/>
      <c r="S542" s="180"/>
      <c r="T542" s="180"/>
      <c r="U542" s="180"/>
      <c r="V542" s="180"/>
      <c r="W542" s="180"/>
      <c r="X542" s="180"/>
      <c r="Y542" s="180"/>
    </row>
    <row r="543" spans="1:25" ht="15.75" customHeight="1">
      <c r="A543" s="180"/>
      <c r="O543" s="180"/>
      <c r="P543" s="180"/>
      <c r="Q543" s="180"/>
      <c r="R543" s="180"/>
      <c r="S543" s="180"/>
      <c r="T543" s="180"/>
      <c r="U543" s="180"/>
      <c r="V543" s="180"/>
      <c r="W543" s="180"/>
      <c r="X543" s="180"/>
      <c r="Y543" s="180"/>
    </row>
    <row r="544" spans="1:25" ht="15.75" customHeight="1">
      <c r="A544" s="180"/>
      <c r="O544" s="180"/>
      <c r="P544" s="180"/>
      <c r="Q544" s="180"/>
      <c r="R544" s="180"/>
      <c r="S544" s="180"/>
      <c r="T544" s="180"/>
      <c r="U544" s="180"/>
      <c r="V544" s="180"/>
      <c r="W544" s="180"/>
      <c r="X544" s="180"/>
      <c r="Y544" s="180"/>
    </row>
    <row r="545" spans="1:25" ht="15.75" customHeight="1">
      <c r="A545" s="180"/>
      <c r="O545" s="180"/>
      <c r="P545" s="180"/>
      <c r="Q545" s="180"/>
      <c r="R545" s="180"/>
      <c r="S545" s="180"/>
      <c r="T545" s="180"/>
      <c r="U545" s="180"/>
      <c r="V545" s="180"/>
      <c r="W545" s="180"/>
      <c r="X545" s="180"/>
      <c r="Y545" s="180"/>
    </row>
    <row r="546" spans="1:25" ht="15.75" customHeight="1">
      <c r="A546" s="180"/>
      <c r="O546" s="180"/>
      <c r="P546" s="180"/>
      <c r="Q546" s="180"/>
      <c r="R546" s="180"/>
      <c r="S546" s="180"/>
      <c r="T546" s="180"/>
      <c r="U546" s="180"/>
      <c r="V546" s="180"/>
      <c r="W546" s="180"/>
      <c r="X546" s="180"/>
      <c r="Y546" s="180"/>
    </row>
    <row r="547" spans="1:25" ht="15.75" customHeight="1">
      <c r="A547" s="180"/>
      <c r="O547" s="180"/>
      <c r="P547" s="180"/>
      <c r="Q547" s="180"/>
      <c r="R547" s="180"/>
      <c r="S547" s="180"/>
      <c r="T547" s="180"/>
      <c r="U547" s="180"/>
      <c r="V547" s="180"/>
      <c r="W547" s="180"/>
      <c r="X547" s="180"/>
      <c r="Y547" s="180"/>
    </row>
    <row r="548" spans="1:25" ht="15.75" customHeight="1">
      <c r="A548" s="180"/>
      <c r="O548" s="180"/>
      <c r="P548" s="180"/>
      <c r="Q548" s="180"/>
      <c r="R548" s="180"/>
      <c r="S548" s="180"/>
      <c r="T548" s="180"/>
      <c r="U548" s="180"/>
      <c r="V548" s="180"/>
      <c r="W548" s="180"/>
      <c r="X548" s="180"/>
      <c r="Y548" s="180"/>
    </row>
    <row r="549" spans="1:25" ht="15.75" customHeight="1">
      <c r="A549" s="180"/>
      <c r="O549" s="180"/>
      <c r="P549" s="180"/>
      <c r="Q549" s="180"/>
      <c r="R549" s="180"/>
      <c r="S549" s="180"/>
      <c r="T549" s="180"/>
      <c r="U549" s="180"/>
      <c r="V549" s="180"/>
      <c r="W549" s="180"/>
      <c r="X549" s="180"/>
      <c r="Y549" s="180"/>
    </row>
    <row r="550" spans="1:25" ht="15.75" customHeight="1">
      <c r="A550" s="180"/>
      <c r="O550" s="180"/>
      <c r="P550" s="180"/>
      <c r="Q550" s="180"/>
      <c r="R550" s="180"/>
      <c r="S550" s="180"/>
      <c r="T550" s="180"/>
      <c r="U550" s="180"/>
      <c r="V550" s="180"/>
      <c r="W550" s="180"/>
      <c r="X550" s="180"/>
      <c r="Y550" s="180"/>
    </row>
    <row r="551" spans="1:25" ht="15.75" customHeight="1">
      <c r="A551" s="180"/>
      <c r="O551" s="180"/>
      <c r="P551" s="180"/>
      <c r="Q551" s="180"/>
      <c r="R551" s="180"/>
      <c r="S551" s="180"/>
      <c r="T551" s="180"/>
      <c r="U551" s="180"/>
      <c r="V551" s="180"/>
      <c r="W551" s="180"/>
      <c r="X551" s="180"/>
      <c r="Y551" s="180"/>
    </row>
    <row r="552" spans="1:25" ht="15.75" customHeight="1">
      <c r="A552" s="180"/>
      <c r="O552" s="180"/>
      <c r="P552" s="180"/>
      <c r="Q552" s="180"/>
      <c r="R552" s="180"/>
      <c r="S552" s="180"/>
      <c r="T552" s="180"/>
      <c r="U552" s="180"/>
      <c r="V552" s="180"/>
      <c r="W552" s="180"/>
      <c r="X552" s="180"/>
      <c r="Y552" s="180"/>
    </row>
    <row r="553" spans="1:25" ht="15.75" customHeight="1">
      <c r="A553" s="180"/>
      <c r="O553" s="180"/>
      <c r="P553" s="180"/>
      <c r="Q553" s="180"/>
      <c r="R553" s="180"/>
      <c r="S553" s="180"/>
      <c r="T553" s="180"/>
      <c r="U553" s="180"/>
      <c r="V553" s="180"/>
      <c r="W553" s="180"/>
      <c r="X553" s="180"/>
      <c r="Y553" s="180"/>
    </row>
    <row r="554" spans="1:25" ht="15.75" customHeight="1">
      <c r="A554" s="180"/>
      <c r="O554" s="180"/>
      <c r="P554" s="180"/>
      <c r="Q554" s="180"/>
      <c r="R554" s="180"/>
      <c r="S554" s="180"/>
      <c r="T554" s="180"/>
      <c r="U554" s="180"/>
      <c r="V554" s="180"/>
      <c r="W554" s="180"/>
      <c r="X554" s="180"/>
      <c r="Y554" s="180"/>
    </row>
    <row r="555" spans="1:25" ht="15.75" customHeight="1">
      <c r="A555" s="180"/>
      <c r="O555" s="180"/>
      <c r="P555" s="180"/>
      <c r="Q555" s="180"/>
      <c r="R555" s="180"/>
      <c r="S555" s="180"/>
      <c r="T555" s="180"/>
      <c r="U555" s="180"/>
      <c r="V555" s="180"/>
      <c r="W555" s="180"/>
      <c r="X555" s="180"/>
      <c r="Y555" s="180"/>
    </row>
    <row r="556" spans="1:25" ht="15.75" customHeight="1">
      <c r="A556" s="180"/>
      <c r="O556" s="180"/>
      <c r="P556" s="180"/>
      <c r="Q556" s="180"/>
      <c r="R556" s="180"/>
      <c r="S556" s="180"/>
      <c r="T556" s="180"/>
      <c r="U556" s="180"/>
      <c r="V556" s="180"/>
      <c r="W556" s="180"/>
      <c r="X556" s="180"/>
      <c r="Y556" s="180"/>
    </row>
    <row r="557" spans="1:25" ht="15.75" customHeight="1">
      <c r="A557" s="180"/>
      <c r="O557" s="180"/>
      <c r="P557" s="180"/>
      <c r="Q557" s="180"/>
      <c r="R557" s="180"/>
      <c r="S557" s="180"/>
      <c r="T557" s="180"/>
      <c r="U557" s="180"/>
      <c r="V557" s="180"/>
      <c r="W557" s="180"/>
      <c r="X557" s="180"/>
      <c r="Y557" s="180"/>
    </row>
    <row r="558" spans="1:25" ht="15.75" customHeight="1">
      <c r="A558" s="180"/>
      <c r="O558" s="180"/>
      <c r="P558" s="180"/>
      <c r="Q558" s="180"/>
      <c r="R558" s="180"/>
      <c r="S558" s="180"/>
      <c r="T558" s="180"/>
      <c r="U558" s="180"/>
      <c r="V558" s="180"/>
      <c r="W558" s="180"/>
      <c r="X558" s="180"/>
      <c r="Y558" s="180"/>
    </row>
    <row r="559" spans="1:25" ht="15.75" customHeight="1">
      <c r="A559" s="180"/>
      <c r="O559" s="180"/>
      <c r="P559" s="180"/>
      <c r="Q559" s="180"/>
      <c r="R559" s="180"/>
      <c r="S559" s="180"/>
      <c r="T559" s="180"/>
      <c r="U559" s="180"/>
      <c r="V559" s="180"/>
      <c r="W559" s="180"/>
      <c r="X559" s="180"/>
      <c r="Y559" s="180"/>
    </row>
    <row r="560" spans="1:25" ht="15.75" customHeight="1">
      <c r="A560" s="180"/>
      <c r="O560" s="180"/>
      <c r="P560" s="180"/>
      <c r="Q560" s="180"/>
      <c r="R560" s="180"/>
      <c r="S560" s="180"/>
      <c r="T560" s="180"/>
      <c r="U560" s="180"/>
      <c r="V560" s="180"/>
      <c r="W560" s="180"/>
      <c r="X560" s="180"/>
      <c r="Y560" s="180"/>
    </row>
    <row r="561" spans="1:25" ht="15.75" customHeight="1">
      <c r="A561" s="180"/>
      <c r="O561" s="180"/>
      <c r="P561" s="180"/>
      <c r="Q561" s="180"/>
      <c r="R561" s="180"/>
      <c r="S561" s="180"/>
      <c r="T561" s="180"/>
      <c r="U561" s="180"/>
      <c r="V561" s="180"/>
      <c r="W561" s="180"/>
      <c r="X561" s="180"/>
      <c r="Y561" s="180"/>
    </row>
    <row r="562" spans="1:25" ht="15.75" customHeight="1">
      <c r="A562" s="180"/>
      <c r="O562" s="180"/>
      <c r="P562" s="180"/>
      <c r="Q562" s="180"/>
      <c r="R562" s="180"/>
      <c r="S562" s="180"/>
      <c r="T562" s="180"/>
      <c r="U562" s="180"/>
      <c r="V562" s="180"/>
      <c r="W562" s="180"/>
      <c r="X562" s="180"/>
      <c r="Y562" s="180"/>
    </row>
    <row r="563" spans="1:25" ht="15.75" customHeight="1">
      <c r="A563" s="180"/>
      <c r="O563" s="180"/>
      <c r="P563" s="180"/>
      <c r="Q563" s="180"/>
      <c r="R563" s="180"/>
      <c r="S563" s="180"/>
      <c r="T563" s="180"/>
      <c r="U563" s="180"/>
      <c r="V563" s="180"/>
      <c r="W563" s="180"/>
      <c r="X563" s="180"/>
      <c r="Y563" s="180"/>
    </row>
    <row r="564" spans="1:25" ht="15.75" customHeight="1">
      <c r="A564" s="180"/>
      <c r="O564" s="180"/>
      <c r="P564" s="180"/>
      <c r="Q564" s="180"/>
      <c r="R564" s="180"/>
      <c r="S564" s="180"/>
      <c r="T564" s="180"/>
      <c r="U564" s="180"/>
      <c r="V564" s="180"/>
      <c r="W564" s="180"/>
      <c r="X564" s="180"/>
      <c r="Y564" s="180"/>
    </row>
    <row r="565" spans="1:25" ht="15.75" customHeight="1">
      <c r="A565" s="180"/>
      <c r="O565" s="180"/>
      <c r="P565" s="180"/>
      <c r="Q565" s="180"/>
      <c r="R565" s="180"/>
      <c r="S565" s="180"/>
      <c r="T565" s="180"/>
      <c r="U565" s="180"/>
      <c r="V565" s="180"/>
      <c r="W565" s="180"/>
      <c r="X565" s="180"/>
      <c r="Y565" s="180"/>
    </row>
    <row r="566" spans="1:25" ht="15.75" customHeight="1">
      <c r="A566" s="180"/>
      <c r="O566" s="180"/>
      <c r="P566" s="180"/>
      <c r="Q566" s="180"/>
      <c r="R566" s="180"/>
      <c r="S566" s="180"/>
      <c r="T566" s="180"/>
      <c r="U566" s="180"/>
      <c r="V566" s="180"/>
      <c r="W566" s="180"/>
      <c r="X566" s="180"/>
      <c r="Y566" s="180"/>
    </row>
    <row r="567" spans="1:25" ht="15.75" customHeight="1">
      <c r="A567" s="180"/>
      <c r="O567" s="180"/>
      <c r="P567" s="180"/>
      <c r="Q567" s="180"/>
      <c r="R567" s="180"/>
      <c r="S567" s="180"/>
      <c r="T567" s="180"/>
      <c r="U567" s="180"/>
      <c r="V567" s="180"/>
      <c r="W567" s="180"/>
      <c r="X567" s="180"/>
      <c r="Y567" s="180"/>
    </row>
    <row r="568" spans="1:25" ht="15.75" customHeight="1">
      <c r="A568" s="180"/>
      <c r="O568" s="180"/>
      <c r="P568" s="180"/>
      <c r="Q568" s="180"/>
      <c r="R568" s="180"/>
      <c r="S568" s="180"/>
      <c r="T568" s="180"/>
      <c r="U568" s="180"/>
      <c r="V568" s="180"/>
      <c r="W568" s="180"/>
      <c r="X568" s="180"/>
      <c r="Y568" s="180"/>
    </row>
    <row r="569" spans="1:25" ht="15.75" customHeight="1">
      <c r="A569" s="180"/>
      <c r="O569" s="180"/>
      <c r="P569" s="180"/>
      <c r="Q569" s="180"/>
      <c r="R569" s="180"/>
      <c r="S569" s="180"/>
      <c r="T569" s="180"/>
      <c r="U569" s="180"/>
      <c r="V569" s="180"/>
      <c r="W569" s="180"/>
      <c r="X569" s="180"/>
      <c r="Y569" s="180"/>
    </row>
    <row r="570" spans="1:25" ht="15.75" customHeight="1">
      <c r="A570" s="180"/>
      <c r="O570" s="180"/>
      <c r="P570" s="180"/>
      <c r="Q570" s="180"/>
      <c r="R570" s="180"/>
      <c r="S570" s="180"/>
      <c r="T570" s="180"/>
      <c r="U570" s="180"/>
      <c r="V570" s="180"/>
      <c r="W570" s="180"/>
      <c r="X570" s="180"/>
      <c r="Y570" s="180"/>
    </row>
    <row r="571" spans="1:25" ht="15.75" customHeight="1">
      <c r="A571" s="180"/>
      <c r="O571" s="180"/>
      <c r="P571" s="180"/>
      <c r="Q571" s="180"/>
      <c r="R571" s="180"/>
      <c r="S571" s="180"/>
      <c r="T571" s="180"/>
      <c r="U571" s="180"/>
      <c r="V571" s="180"/>
      <c r="W571" s="180"/>
      <c r="X571" s="180"/>
      <c r="Y571" s="180"/>
    </row>
    <row r="572" spans="1:25" ht="15.75" customHeight="1">
      <c r="A572" s="180"/>
      <c r="O572" s="180"/>
      <c r="P572" s="180"/>
      <c r="Q572" s="180"/>
      <c r="R572" s="180"/>
      <c r="S572" s="180"/>
      <c r="T572" s="180"/>
      <c r="U572" s="180"/>
      <c r="V572" s="180"/>
      <c r="W572" s="180"/>
      <c r="X572" s="180"/>
      <c r="Y572" s="180"/>
    </row>
    <row r="573" spans="1:25" ht="15.75" customHeight="1">
      <c r="A573" s="180"/>
      <c r="O573" s="180"/>
      <c r="P573" s="180"/>
      <c r="Q573" s="180"/>
      <c r="R573" s="180"/>
      <c r="S573" s="180"/>
      <c r="T573" s="180"/>
      <c r="U573" s="180"/>
      <c r="V573" s="180"/>
      <c r="W573" s="180"/>
      <c r="X573" s="180"/>
      <c r="Y573" s="180"/>
    </row>
    <row r="574" spans="1:25" ht="15.75" customHeight="1">
      <c r="A574" s="180"/>
      <c r="O574" s="180"/>
      <c r="P574" s="180"/>
      <c r="Q574" s="180"/>
      <c r="R574" s="180"/>
      <c r="S574" s="180"/>
      <c r="T574" s="180"/>
      <c r="U574" s="180"/>
      <c r="V574" s="180"/>
      <c r="W574" s="180"/>
      <c r="X574" s="180"/>
      <c r="Y574" s="180"/>
    </row>
    <row r="575" spans="1:25" ht="15.75" customHeight="1">
      <c r="A575" s="180"/>
      <c r="O575" s="180"/>
      <c r="P575" s="180"/>
      <c r="Q575" s="180"/>
      <c r="R575" s="180"/>
      <c r="S575" s="180"/>
      <c r="T575" s="180"/>
      <c r="U575" s="180"/>
      <c r="V575" s="180"/>
      <c r="W575" s="180"/>
      <c r="X575" s="180"/>
      <c r="Y575" s="180"/>
    </row>
    <row r="576" spans="1:25" ht="15.75" customHeight="1">
      <c r="A576" s="180"/>
      <c r="O576" s="180"/>
      <c r="P576" s="180"/>
      <c r="Q576" s="180"/>
      <c r="R576" s="180"/>
      <c r="S576" s="180"/>
      <c r="T576" s="180"/>
      <c r="U576" s="180"/>
      <c r="V576" s="180"/>
      <c r="W576" s="180"/>
      <c r="X576" s="180"/>
      <c r="Y576" s="180"/>
    </row>
    <row r="577" spans="1:25" ht="15.75" customHeight="1">
      <c r="A577" s="180"/>
      <c r="O577" s="180"/>
      <c r="P577" s="180"/>
      <c r="Q577" s="180"/>
      <c r="R577" s="180"/>
      <c r="S577" s="180"/>
      <c r="T577" s="180"/>
      <c r="U577" s="180"/>
      <c r="V577" s="180"/>
      <c r="W577" s="180"/>
      <c r="X577" s="180"/>
      <c r="Y577" s="180"/>
    </row>
    <row r="578" spans="1:25" ht="15.75" customHeight="1">
      <c r="A578" s="180"/>
      <c r="O578" s="180"/>
      <c r="P578" s="180"/>
      <c r="Q578" s="180"/>
      <c r="R578" s="180"/>
      <c r="S578" s="180"/>
      <c r="T578" s="180"/>
      <c r="U578" s="180"/>
      <c r="V578" s="180"/>
      <c r="W578" s="180"/>
      <c r="X578" s="180"/>
      <c r="Y578" s="180"/>
    </row>
    <row r="579" spans="1:25" ht="15.75" customHeight="1">
      <c r="A579" s="180"/>
      <c r="O579" s="180"/>
      <c r="P579" s="180"/>
      <c r="Q579" s="180"/>
      <c r="R579" s="180"/>
      <c r="S579" s="180"/>
      <c r="T579" s="180"/>
      <c r="U579" s="180"/>
      <c r="V579" s="180"/>
      <c r="W579" s="180"/>
      <c r="X579" s="180"/>
      <c r="Y579" s="180"/>
    </row>
    <row r="580" spans="1:25" ht="15.75" customHeight="1">
      <c r="A580" s="180"/>
      <c r="O580" s="180"/>
      <c r="P580" s="180"/>
      <c r="Q580" s="180"/>
      <c r="R580" s="180"/>
      <c r="S580" s="180"/>
      <c r="T580" s="180"/>
      <c r="U580" s="180"/>
      <c r="V580" s="180"/>
      <c r="W580" s="180"/>
      <c r="X580" s="180"/>
      <c r="Y580" s="180"/>
    </row>
    <row r="581" spans="1:25" ht="15.75" customHeight="1">
      <c r="A581" s="180"/>
      <c r="O581" s="180"/>
      <c r="P581" s="180"/>
      <c r="Q581" s="180"/>
      <c r="R581" s="180"/>
      <c r="S581" s="180"/>
      <c r="T581" s="180"/>
      <c r="U581" s="180"/>
      <c r="V581" s="180"/>
      <c r="W581" s="180"/>
      <c r="X581" s="180"/>
      <c r="Y581" s="180"/>
    </row>
    <row r="582" spans="1:25" ht="15.75" customHeight="1">
      <c r="A582" s="180"/>
      <c r="O582" s="180"/>
      <c r="P582" s="180"/>
      <c r="Q582" s="180"/>
      <c r="R582" s="180"/>
      <c r="S582" s="180"/>
      <c r="T582" s="180"/>
      <c r="U582" s="180"/>
      <c r="V582" s="180"/>
      <c r="W582" s="180"/>
      <c r="X582" s="180"/>
      <c r="Y582" s="180"/>
    </row>
    <row r="583" spans="1:25" ht="15.75" customHeight="1">
      <c r="A583" s="180"/>
      <c r="O583" s="180"/>
      <c r="P583" s="180"/>
      <c r="Q583" s="180"/>
      <c r="R583" s="180"/>
      <c r="S583" s="180"/>
      <c r="T583" s="180"/>
      <c r="U583" s="180"/>
      <c r="V583" s="180"/>
      <c r="W583" s="180"/>
      <c r="X583" s="180"/>
      <c r="Y583" s="180"/>
    </row>
    <row r="584" spans="1:25" ht="15.75" customHeight="1">
      <c r="A584" s="180"/>
      <c r="O584" s="180"/>
      <c r="P584" s="180"/>
      <c r="Q584" s="180"/>
      <c r="R584" s="180"/>
      <c r="S584" s="180"/>
      <c r="T584" s="180"/>
      <c r="U584" s="180"/>
      <c r="V584" s="180"/>
      <c r="W584" s="180"/>
      <c r="X584" s="180"/>
      <c r="Y584" s="180"/>
    </row>
    <row r="585" spans="1:25" ht="15.75" customHeight="1">
      <c r="A585" s="180"/>
      <c r="O585" s="180"/>
      <c r="P585" s="180"/>
      <c r="Q585" s="180"/>
      <c r="R585" s="180"/>
      <c r="S585" s="180"/>
      <c r="T585" s="180"/>
      <c r="U585" s="180"/>
      <c r="V585" s="180"/>
      <c r="W585" s="180"/>
      <c r="X585" s="180"/>
      <c r="Y585" s="180"/>
    </row>
    <row r="586" spans="1:25" ht="15.75" customHeight="1">
      <c r="A586" s="180"/>
      <c r="O586" s="180"/>
      <c r="P586" s="180"/>
      <c r="Q586" s="180"/>
      <c r="R586" s="180"/>
      <c r="S586" s="180"/>
      <c r="T586" s="180"/>
      <c r="U586" s="180"/>
      <c r="V586" s="180"/>
      <c r="W586" s="180"/>
      <c r="X586" s="180"/>
      <c r="Y586" s="180"/>
    </row>
    <row r="587" spans="1:25" ht="15.75" customHeight="1">
      <c r="A587" s="180"/>
      <c r="O587" s="180"/>
      <c r="P587" s="180"/>
      <c r="Q587" s="180"/>
      <c r="R587" s="180"/>
      <c r="S587" s="180"/>
      <c r="T587" s="180"/>
      <c r="U587" s="180"/>
      <c r="V587" s="180"/>
      <c r="W587" s="180"/>
      <c r="X587" s="180"/>
      <c r="Y587" s="180"/>
    </row>
    <row r="588" spans="1:25" ht="15.75" customHeight="1">
      <c r="A588" s="180"/>
      <c r="O588" s="180"/>
      <c r="P588" s="180"/>
      <c r="Q588" s="180"/>
      <c r="R588" s="180"/>
      <c r="S588" s="180"/>
      <c r="T588" s="180"/>
      <c r="U588" s="180"/>
      <c r="V588" s="180"/>
      <c r="W588" s="180"/>
      <c r="X588" s="180"/>
      <c r="Y588" s="180"/>
    </row>
    <row r="589" spans="1:25" ht="15.75" customHeight="1">
      <c r="A589" s="180"/>
      <c r="O589" s="180"/>
      <c r="P589" s="180"/>
      <c r="Q589" s="180"/>
      <c r="R589" s="180"/>
      <c r="S589" s="180"/>
      <c r="T589" s="180"/>
      <c r="U589" s="180"/>
      <c r="V589" s="180"/>
      <c r="W589" s="180"/>
      <c r="X589" s="180"/>
      <c r="Y589" s="180"/>
    </row>
    <row r="590" spans="1:25" ht="15.75" customHeight="1">
      <c r="A590" s="180"/>
      <c r="O590" s="180"/>
      <c r="P590" s="180"/>
      <c r="Q590" s="180"/>
      <c r="R590" s="180"/>
      <c r="S590" s="180"/>
      <c r="T590" s="180"/>
      <c r="U590" s="180"/>
      <c r="V590" s="180"/>
      <c r="W590" s="180"/>
      <c r="X590" s="180"/>
      <c r="Y590" s="180"/>
    </row>
    <row r="591" spans="1:25" ht="15.75" customHeight="1">
      <c r="A591" s="180"/>
      <c r="O591" s="180"/>
      <c r="P591" s="180"/>
      <c r="Q591" s="180"/>
      <c r="R591" s="180"/>
      <c r="S591" s="180"/>
      <c r="T591" s="180"/>
      <c r="U591" s="180"/>
      <c r="V591" s="180"/>
      <c r="W591" s="180"/>
      <c r="X591" s="180"/>
      <c r="Y591" s="180"/>
    </row>
    <row r="592" spans="1:25" ht="15.75" customHeight="1">
      <c r="A592" s="180"/>
      <c r="O592" s="180"/>
      <c r="P592" s="180"/>
      <c r="Q592" s="180"/>
      <c r="R592" s="180"/>
      <c r="S592" s="180"/>
      <c r="T592" s="180"/>
      <c r="U592" s="180"/>
      <c r="V592" s="180"/>
      <c r="W592" s="180"/>
      <c r="X592" s="180"/>
      <c r="Y592" s="180"/>
    </row>
    <row r="593" spans="1:25" ht="15.75" customHeight="1">
      <c r="A593" s="180"/>
      <c r="O593" s="180"/>
      <c r="P593" s="180"/>
      <c r="Q593" s="180"/>
      <c r="R593" s="180"/>
      <c r="S593" s="180"/>
      <c r="T593" s="180"/>
      <c r="U593" s="180"/>
      <c r="V593" s="180"/>
      <c r="W593" s="180"/>
      <c r="X593" s="180"/>
      <c r="Y593" s="180"/>
    </row>
    <row r="594" spans="1:25" ht="15.75" customHeight="1">
      <c r="A594" s="180"/>
      <c r="O594" s="180"/>
      <c r="P594" s="180"/>
      <c r="Q594" s="180"/>
      <c r="R594" s="180"/>
      <c r="S594" s="180"/>
      <c r="T594" s="180"/>
      <c r="U594" s="180"/>
      <c r="V594" s="180"/>
      <c r="W594" s="180"/>
      <c r="X594" s="180"/>
      <c r="Y594" s="180"/>
    </row>
    <row r="595" spans="1:25" ht="15.75" customHeight="1">
      <c r="A595" s="180"/>
      <c r="O595" s="180"/>
      <c r="P595" s="180"/>
      <c r="Q595" s="180"/>
      <c r="R595" s="180"/>
      <c r="S595" s="180"/>
      <c r="T595" s="180"/>
      <c r="U595" s="180"/>
      <c r="V595" s="180"/>
      <c r="W595" s="180"/>
      <c r="X595" s="180"/>
      <c r="Y595" s="180"/>
    </row>
    <row r="596" spans="1:25" ht="15.75" customHeight="1">
      <c r="A596" s="180"/>
      <c r="O596" s="180"/>
      <c r="P596" s="180"/>
      <c r="Q596" s="180"/>
      <c r="R596" s="180"/>
      <c r="S596" s="180"/>
      <c r="T596" s="180"/>
      <c r="U596" s="180"/>
      <c r="V596" s="180"/>
      <c r="W596" s="180"/>
      <c r="X596" s="180"/>
      <c r="Y596" s="180"/>
    </row>
    <row r="597" spans="1:25" ht="15.75" customHeight="1">
      <c r="A597" s="180"/>
      <c r="O597" s="180"/>
      <c r="P597" s="180"/>
      <c r="Q597" s="180"/>
      <c r="R597" s="180"/>
      <c r="S597" s="180"/>
      <c r="T597" s="180"/>
      <c r="U597" s="180"/>
      <c r="V597" s="180"/>
      <c r="W597" s="180"/>
      <c r="X597" s="180"/>
      <c r="Y597" s="180"/>
    </row>
    <row r="598" spans="1:25" ht="15.75" customHeight="1">
      <c r="A598" s="180"/>
      <c r="O598" s="180"/>
      <c r="P598" s="180"/>
      <c r="Q598" s="180"/>
      <c r="R598" s="180"/>
      <c r="S598" s="180"/>
      <c r="T598" s="180"/>
      <c r="U598" s="180"/>
      <c r="V598" s="180"/>
      <c r="W598" s="180"/>
      <c r="X598" s="180"/>
      <c r="Y598" s="180"/>
    </row>
    <row r="599" spans="1:25" ht="15.75" customHeight="1">
      <c r="A599" s="180"/>
      <c r="O599" s="180"/>
      <c r="P599" s="180"/>
      <c r="Q599" s="180"/>
      <c r="R599" s="180"/>
      <c r="S599" s="180"/>
      <c r="T599" s="180"/>
      <c r="U599" s="180"/>
      <c r="V599" s="180"/>
      <c r="W599" s="180"/>
      <c r="X599" s="180"/>
      <c r="Y599" s="180"/>
    </row>
    <row r="600" spans="1:25" ht="15.75" customHeight="1">
      <c r="A600" s="180"/>
      <c r="O600" s="180"/>
      <c r="P600" s="180"/>
      <c r="Q600" s="180"/>
      <c r="R600" s="180"/>
      <c r="S600" s="180"/>
      <c r="T600" s="180"/>
      <c r="U600" s="180"/>
      <c r="V600" s="180"/>
      <c r="W600" s="180"/>
      <c r="X600" s="180"/>
      <c r="Y600" s="180"/>
    </row>
    <row r="601" spans="1:25" ht="15.75" customHeight="1">
      <c r="A601" s="180"/>
      <c r="O601" s="180"/>
      <c r="P601" s="180"/>
      <c r="Q601" s="180"/>
      <c r="R601" s="180"/>
      <c r="S601" s="180"/>
      <c r="T601" s="180"/>
      <c r="U601" s="180"/>
      <c r="V601" s="180"/>
      <c r="W601" s="180"/>
      <c r="X601" s="180"/>
      <c r="Y601" s="180"/>
    </row>
    <row r="602" spans="1:25" ht="15.75" customHeight="1">
      <c r="A602" s="180"/>
      <c r="O602" s="180"/>
      <c r="P602" s="180"/>
      <c r="Q602" s="180"/>
      <c r="R602" s="180"/>
      <c r="S602" s="180"/>
      <c r="T602" s="180"/>
      <c r="U602" s="180"/>
      <c r="V602" s="180"/>
      <c r="W602" s="180"/>
      <c r="X602" s="180"/>
      <c r="Y602" s="180"/>
    </row>
    <row r="603" spans="1:25" ht="15.75" customHeight="1">
      <c r="A603" s="180"/>
      <c r="O603" s="180"/>
      <c r="P603" s="180"/>
      <c r="Q603" s="180"/>
      <c r="R603" s="180"/>
      <c r="S603" s="180"/>
      <c r="T603" s="180"/>
      <c r="U603" s="180"/>
      <c r="V603" s="180"/>
      <c r="W603" s="180"/>
      <c r="X603" s="180"/>
      <c r="Y603" s="180"/>
    </row>
    <row r="604" spans="1:25" ht="15.75" customHeight="1">
      <c r="A604" s="180"/>
      <c r="O604" s="180"/>
      <c r="P604" s="180"/>
      <c r="Q604" s="180"/>
      <c r="R604" s="180"/>
      <c r="S604" s="180"/>
      <c r="T604" s="180"/>
      <c r="U604" s="180"/>
      <c r="V604" s="180"/>
      <c r="W604" s="180"/>
      <c r="X604" s="180"/>
      <c r="Y604" s="180"/>
    </row>
    <row r="605" spans="1:25" ht="15.75" customHeight="1">
      <c r="A605" s="180"/>
      <c r="O605" s="180"/>
      <c r="P605" s="180"/>
      <c r="Q605" s="180"/>
      <c r="R605" s="180"/>
      <c r="S605" s="180"/>
      <c r="T605" s="180"/>
      <c r="U605" s="180"/>
      <c r="V605" s="180"/>
      <c r="W605" s="180"/>
      <c r="X605" s="180"/>
      <c r="Y605" s="180"/>
    </row>
    <row r="606" spans="1:25" ht="15.75" customHeight="1">
      <c r="A606" s="180"/>
      <c r="O606" s="180"/>
      <c r="P606" s="180"/>
      <c r="Q606" s="180"/>
      <c r="R606" s="180"/>
      <c r="S606" s="180"/>
      <c r="T606" s="180"/>
      <c r="U606" s="180"/>
      <c r="V606" s="180"/>
      <c r="W606" s="180"/>
      <c r="X606" s="180"/>
      <c r="Y606" s="180"/>
    </row>
    <row r="607" spans="1:25" ht="15.75" customHeight="1">
      <c r="A607" s="180"/>
      <c r="O607" s="180"/>
      <c r="P607" s="180"/>
      <c r="Q607" s="180"/>
      <c r="R607" s="180"/>
      <c r="S607" s="180"/>
      <c r="T607" s="180"/>
      <c r="U607" s="180"/>
      <c r="V607" s="180"/>
      <c r="W607" s="180"/>
      <c r="X607" s="180"/>
      <c r="Y607" s="180"/>
    </row>
    <row r="608" spans="1:25" ht="15.75" customHeight="1">
      <c r="A608" s="180"/>
      <c r="O608" s="180"/>
      <c r="P608" s="180"/>
      <c r="Q608" s="180"/>
      <c r="R608" s="180"/>
      <c r="S608" s="180"/>
      <c r="T608" s="180"/>
      <c r="U608" s="180"/>
      <c r="V608" s="180"/>
      <c r="W608" s="180"/>
      <c r="X608" s="180"/>
      <c r="Y608" s="180"/>
    </row>
    <row r="609" spans="1:25" ht="15.75" customHeight="1">
      <c r="A609" s="180"/>
      <c r="O609" s="180"/>
      <c r="P609" s="180"/>
      <c r="Q609" s="180"/>
      <c r="R609" s="180"/>
      <c r="S609" s="180"/>
      <c r="T609" s="180"/>
      <c r="U609" s="180"/>
      <c r="V609" s="180"/>
      <c r="W609" s="180"/>
      <c r="X609" s="180"/>
      <c r="Y609" s="180"/>
    </row>
    <row r="610" spans="1:25" ht="15.75" customHeight="1">
      <c r="A610" s="180"/>
      <c r="O610" s="180"/>
      <c r="P610" s="180"/>
      <c r="Q610" s="180"/>
      <c r="R610" s="180"/>
      <c r="S610" s="180"/>
      <c r="T610" s="180"/>
      <c r="U610" s="180"/>
      <c r="V610" s="180"/>
      <c r="W610" s="180"/>
      <c r="X610" s="180"/>
      <c r="Y610" s="180"/>
    </row>
    <row r="611" spans="1:25" ht="15.75" customHeight="1">
      <c r="A611" s="180"/>
      <c r="O611" s="180"/>
      <c r="P611" s="180"/>
      <c r="Q611" s="180"/>
      <c r="R611" s="180"/>
      <c r="S611" s="180"/>
      <c r="T611" s="180"/>
      <c r="U611" s="180"/>
      <c r="V611" s="180"/>
      <c r="W611" s="180"/>
      <c r="X611" s="180"/>
      <c r="Y611" s="180"/>
    </row>
    <row r="612" spans="1:25" ht="15.75" customHeight="1">
      <c r="A612" s="180"/>
      <c r="O612" s="180"/>
      <c r="P612" s="180"/>
      <c r="Q612" s="180"/>
      <c r="R612" s="180"/>
      <c r="S612" s="180"/>
      <c r="T612" s="180"/>
      <c r="U612" s="180"/>
      <c r="V612" s="180"/>
      <c r="W612" s="180"/>
      <c r="X612" s="180"/>
      <c r="Y612" s="180"/>
    </row>
    <row r="613" spans="1:25" ht="15.75" customHeight="1">
      <c r="A613" s="180"/>
      <c r="O613" s="180"/>
      <c r="P613" s="180"/>
      <c r="Q613" s="180"/>
      <c r="R613" s="180"/>
      <c r="S613" s="180"/>
      <c r="T613" s="180"/>
      <c r="U613" s="180"/>
      <c r="V613" s="180"/>
      <c r="W613" s="180"/>
      <c r="X613" s="180"/>
      <c r="Y613" s="180"/>
    </row>
    <row r="614" spans="1:25" ht="15.75" customHeight="1">
      <c r="A614" s="180"/>
      <c r="O614" s="180"/>
      <c r="P614" s="180"/>
      <c r="Q614" s="180"/>
      <c r="R614" s="180"/>
      <c r="S614" s="180"/>
      <c r="T614" s="180"/>
      <c r="U614" s="180"/>
      <c r="V614" s="180"/>
      <c r="W614" s="180"/>
      <c r="X614" s="180"/>
      <c r="Y614" s="180"/>
    </row>
    <row r="615" spans="1:25" ht="15.75" customHeight="1">
      <c r="A615" s="180"/>
      <c r="O615" s="180"/>
      <c r="P615" s="180"/>
      <c r="Q615" s="180"/>
      <c r="R615" s="180"/>
      <c r="S615" s="180"/>
      <c r="T615" s="180"/>
      <c r="U615" s="180"/>
      <c r="V615" s="180"/>
      <c r="W615" s="180"/>
      <c r="X615" s="180"/>
      <c r="Y615" s="180"/>
    </row>
    <row r="616" spans="1:25" ht="15.75" customHeight="1">
      <c r="A616" s="180"/>
      <c r="O616" s="180"/>
      <c r="P616" s="180"/>
      <c r="Q616" s="180"/>
      <c r="R616" s="180"/>
      <c r="S616" s="180"/>
      <c r="T616" s="180"/>
      <c r="U616" s="180"/>
      <c r="V616" s="180"/>
      <c r="W616" s="180"/>
      <c r="X616" s="180"/>
      <c r="Y616" s="180"/>
    </row>
    <row r="617" spans="1:25" ht="15.75" customHeight="1">
      <c r="A617" s="180"/>
      <c r="O617" s="180"/>
      <c r="P617" s="180"/>
      <c r="Q617" s="180"/>
      <c r="R617" s="180"/>
      <c r="S617" s="180"/>
      <c r="T617" s="180"/>
      <c r="U617" s="180"/>
      <c r="V617" s="180"/>
      <c r="W617" s="180"/>
      <c r="X617" s="180"/>
      <c r="Y617" s="180"/>
    </row>
    <row r="618" spans="1:25" ht="15.75" customHeight="1">
      <c r="A618" s="180"/>
      <c r="O618" s="180"/>
      <c r="P618" s="180"/>
      <c r="Q618" s="180"/>
      <c r="R618" s="180"/>
      <c r="S618" s="180"/>
      <c r="T618" s="180"/>
      <c r="U618" s="180"/>
      <c r="V618" s="180"/>
      <c r="W618" s="180"/>
      <c r="X618" s="180"/>
      <c r="Y618" s="180"/>
    </row>
    <row r="619" spans="1:25" ht="15.75" customHeight="1">
      <c r="A619" s="180"/>
      <c r="O619" s="180"/>
      <c r="P619" s="180"/>
      <c r="Q619" s="180"/>
      <c r="R619" s="180"/>
      <c r="S619" s="180"/>
      <c r="T619" s="180"/>
      <c r="U619" s="180"/>
      <c r="V619" s="180"/>
      <c r="W619" s="180"/>
      <c r="X619" s="180"/>
      <c r="Y619" s="180"/>
    </row>
    <row r="620" spans="1:25" ht="15.75" customHeight="1">
      <c r="A620" s="180"/>
      <c r="O620" s="180"/>
      <c r="P620" s="180"/>
      <c r="Q620" s="180"/>
      <c r="R620" s="180"/>
      <c r="S620" s="180"/>
      <c r="T620" s="180"/>
      <c r="U620" s="180"/>
      <c r="V620" s="180"/>
      <c r="W620" s="180"/>
      <c r="X620" s="180"/>
      <c r="Y620" s="180"/>
    </row>
    <row r="621" spans="1:25" ht="15.75" customHeight="1">
      <c r="A621" s="180"/>
      <c r="O621" s="180"/>
      <c r="P621" s="180"/>
      <c r="Q621" s="180"/>
      <c r="R621" s="180"/>
      <c r="S621" s="180"/>
      <c r="T621" s="180"/>
      <c r="U621" s="180"/>
      <c r="V621" s="180"/>
      <c r="W621" s="180"/>
      <c r="X621" s="180"/>
      <c r="Y621" s="180"/>
    </row>
    <row r="622" spans="1:25" ht="15.75" customHeight="1">
      <c r="A622" s="180"/>
      <c r="O622" s="180"/>
      <c r="P622" s="180"/>
      <c r="Q622" s="180"/>
      <c r="R622" s="180"/>
      <c r="S622" s="180"/>
      <c r="T622" s="180"/>
      <c r="U622" s="180"/>
      <c r="V622" s="180"/>
      <c r="W622" s="180"/>
      <c r="X622" s="180"/>
      <c r="Y622" s="180"/>
    </row>
    <row r="623" spans="1:25" ht="15.75" customHeight="1">
      <c r="A623" s="180"/>
      <c r="O623" s="180"/>
      <c r="P623" s="180"/>
      <c r="Q623" s="180"/>
      <c r="R623" s="180"/>
      <c r="S623" s="180"/>
      <c r="T623" s="180"/>
      <c r="U623" s="180"/>
      <c r="V623" s="180"/>
      <c r="W623" s="180"/>
      <c r="X623" s="180"/>
      <c r="Y623" s="180"/>
    </row>
    <row r="624" spans="1:25" ht="15.75" customHeight="1">
      <c r="A624" s="180"/>
      <c r="O624" s="180"/>
      <c r="P624" s="180"/>
      <c r="Q624" s="180"/>
      <c r="R624" s="180"/>
      <c r="S624" s="180"/>
      <c r="T624" s="180"/>
      <c r="U624" s="180"/>
      <c r="V624" s="180"/>
      <c r="W624" s="180"/>
      <c r="X624" s="180"/>
      <c r="Y624" s="180"/>
    </row>
    <row r="625" spans="1:25" ht="15.75" customHeight="1">
      <c r="A625" s="180"/>
      <c r="O625" s="180"/>
      <c r="P625" s="180"/>
      <c r="Q625" s="180"/>
      <c r="R625" s="180"/>
      <c r="S625" s="180"/>
      <c r="T625" s="180"/>
      <c r="U625" s="180"/>
      <c r="V625" s="180"/>
      <c r="W625" s="180"/>
      <c r="X625" s="180"/>
      <c r="Y625" s="180"/>
    </row>
    <row r="626" spans="1:25" ht="15.75" customHeight="1">
      <c r="A626" s="180"/>
      <c r="O626" s="180"/>
      <c r="P626" s="180"/>
      <c r="Q626" s="180"/>
      <c r="R626" s="180"/>
      <c r="S626" s="180"/>
      <c r="T626" s="180"/>
      <c r="U626" s="180"/>
      <c r="V626" s="180"/>
      <c r="W626" s="180"/>
      <c r="X626" s="180"/>
      <c r="Y626" s="180"/>
    </row>
    <row r="627" spans="1:25" ht="15.75" customHeight="1">
      <c r="A627" s="180"/>
      <c r="O627" s="180"/>
      <c r="P627" s="180"/>
      <c r="Q627" s="180"/>
      <c r="R627" s="180"/>
      <c r="S627" s="180"/>
      <c r="T627" s="180"/>
      <c r="U627" s="180"/>
      <c r="V627" s="180"/>
      <c r="W627" s="180"/>
      <c r="X627" s="180"/>
      <c r="Y627" s="180"/>
    </row>
    <row r="628" spans="1:25" ht="15.75" customHeight="1">
      <c r="A628" s="180"/>
      <c r="O628" s="180"/>
      <c r="P628" s="180"/>
      <c r="Q628" s="180"/>
      <c r="R628" s="180"/>
      <c r="S628" s="180"/>
      <c r="T628" s="180"/>
      <c r="U628" s="180"/>
      <c r="V628" s="180"/>
      <c r="W628" s="180"/>
      <c r="X628" s="180"/>
      <c r="Y628" s="180"/>
    </row>
    <row r="629" spans="1:25" ht="15.75" customHeight="1">
      <c r="A629" s="180"/>
      <c r="O629" s="180"/>
      <c r="P629" s="180"/>
      <c r="Q629" s="180"/>
      <c r="R629" s="180"/>
      <c r="S629" s="180"/>
      <c r="T629" s="180"/>
      <c r="U629" s="180"/>
      <c r="V629" s="180"/>
      <c r="W629" s="180"/>
      <c r="X629" s="180"/>
      <c r="Y629" s="180"/>
    </row>
    <row r="630" spans="1:25" ht="15.75" customHeight="1">
      <c r="A630" s="180"/>
      <c r="O630" s="180"/>
      <c r="P630" s="180"/>
      <c r="Q630" s="180"/>
      <c r="R630" s="180"/>
      <c r="S630" s="180"/>
      <c r="T630" s="180"/>
      <c r="U630" s="180"/>
      <c r="V630" s="180"/>
      <c r="W630" s="180"/>
      <c r="X630" s="180"/>
      <c r="Y630" s="180"/>
    </row>
    <row r="631" spans="1:25" ht="15.75" customHeight="1">
      <c r="A631" s="180"/>
      <c r="O631" s="180"/>
      <c r="P631" s="180"/>
      <c r="Q631" s="180"/>
      <c r="R631" s="180"/>
      <c r="S631" s="180"/>
      <c r="T631" s="180"/>
      <c r="U631" s="180"/>
      <c r="V631" s="180"/>
      <c r="W631" s="180"/>
      <c r="X631" s="180"/>
      <c r="Y631" s="180"/>
    </row>
    <row r="632" spans="1:25" ht="15.75" customHeight="1">
      <c r="A632" s="180"/>
      <c r="O632" s="180"/>
      <c r="P632" s="180"/>
      <c r="Q632" s="180"/>
      <c r="R632" s="180"/>
      <c r="S632" s="180"/>
      <c r="T632" s="180"/>
      <c r="U632" s="180"/>
      <c r="V632" s="180"/>
      <c r="W632" s="180"/>
      <c r="X632" s="180"/>
      <c r="Y632" s="180"/>
    </row>
    <row r="633" spans="1:25" ht="15.75" customHeight="1">
      <c r="A633" s="180"/>
      <c r="O633" s="180"/>
      <c r="P633" s="180"/>
      <c r="Q633" s="180"/>
      <c r="R633" s="180"/>
      <c r="S633" s="180"/>
      <c r="T633" s="180"/>
      <c r="U633" s="180"/>
      <c r="V633" s="180"/>
      <c r="W633" s="180"/>
      <c r="X633" s="180"/>
      <c r="Y633" s="180"/>
    </row>
    <row r="634" spans="1:25" ht="15.75" customHeight="1">
      <c r="A634" s="180"/>
      <c r="O634" s="180"/>
      <c r="P634" s="180"/>
      <c r="Q634" s="180"/>
      <c r="R634" s="180"/>
      <c r="S634" s="180"/>
      <c r="T634" s="180"/>
      <c r="U634" s="180"/>
      <c r="V634" s="180"/>
      <c r="W634" s="180"/>
      <c r="X634" s="180"/>
      <c r="Y634" s="180"/>
    </row>
    <row r="635" spans="1:25" ht="15.75" customHeight="1">
      <c r="A635" s="180"/>
      <c r="O635" s="180"/>
      <c r="P635" s="180"/>
      <c r="Q635" s="180"/>
      <c r="R635" s="180"/>
      <c r="S635" s="180"/>
      <c r="T635" s="180"/>
      <c r="U635" s="180"/>
      <c r="V635" s="180"/>
      <c r="W635" s="180"/>
      <c r="X635" s="180"/>
      <c r="Y635" s="180"/>
    </row>
    <row r="636" spans="1:25" ht="15.75" customHeight="1">
      <c r="A636" s="180"/>
      <c r="O636" s="180"/>
      <c r="P636" s="180"/>
      <c r="Q636" s="180"/>
      <c r="R636" s="180"/>
      <c r="S636" s="180"/>
      <c r="T636" s="180"/>
      <c r="U636" s="180"/>
      <c r="V636" s="180"/>
      <c r="W636" s="180"/>
      <c r="X636" s="180"/>
      <c r="Y636" s="180"/>
    </row>
    <row r="637" spans="1:25" ht="15.75" customHeight="1">
      <c r="A637" s="180"/>
      <c r="O637" s="180"/>
      <c r="P637" s="180"/>
      <c r="Q637" s="180"/>
      <c r="R637" s="180"/>
      <c r="S637" s="180"/>
      <c r="T637" s="180"/>
      <c r="U637" s="180"/>
      <c r="V637" s="180"/>
      <c r="W637" s="180"/>
      <c r="X637" s="180"/>
      <c r="Y637" s="180"/>
    </row>
    <row r="638" spans="1:25" ht="15.75" customHeight="1">
      <c r="A638" s="180"/>
      <c r="O638" s="180"/>
      <c r="P638" s="180"/>
      <c r="Q638" s="180"/>
      <c r="R638" s="180"/>
      <c r="S638" s="180"/>
      <c r="T638" s="180"/>
      <c r="U638" s="180"/>
      <c r="V638" s="180"/>
      <c r="W638" s="180"/>
      <c r="X638" s="180"/>
      <c r="Y638" s="180"/>
    </row>
    <row r="639" spans="1:25" ht="15.75" customHeight="1">
      <c r="A639" s="180"/>
      <c r="O639" s="180"/>
      <c r="P639" s="180"/>
      <c r="Q639" s="180"/>
      <c r="R639" s="180"/>
      <c r="S639" s="180"/>
      <c r="T639" s="180"/>
      <c r="U639" s="180"/>
      <c r="V639" s="180"/>
      <c r="W639" s="180"/>
      <c r="X639" s="180"/>
      <c r="Y639" s="180"/>
    </row>
    <row r="640" spans="1:25" ht="15.75" customHeight="1">
      <c r="A640" s="180"/>
      <c r="O640" s="180"/>
      <c r="P640" s="180"/>
      <c r="Q640" s="180"/>
      <c r="R640" s="180"/>
      <c r="S640" s="180"/>
      <c r="T640" s="180"/>
      <c r="U640" s="180"/>
      <c r="V640" s="180"/>
      <c r="W640" s="180"/>
      <c r="X640" s="180"/>
      <c r="Y640" s="180"/>
    </row>
    <row r="641" spans="1:25" ht="15.75" customHeight="1">
      <c r="A641" s="180"/>
      <c r="O641" s="180"/>
      <c r="P641" s="180"/>
      <c r="Q641" s="180"/>
      <c r="R641" s="180"/>
      <c r="S641" s="180"/>
      <c r="T641" s="180"/>
      <c r="U641" s="180"/>
      <c r="V641" s="180"/>
      <c r="W641" s="180"/>
      <c r="X641" s="180"/>
      <c r="Y641" s="180"/>
    </row>
    <row r="642" spans="1:25" ht="15.75" customHeight="1">
      <c r="A642" s="180"/>
      <c r="O642" s="180"/>
      <c r="P642" s="180"/>
      <c r="Q642" s="180"/>
      <c r="R642" s="180"/>
      <c r="S642" s="180"/>
      <c r="T642" s="180"/>
      <c r="U642" s="180"/>
      <c r="V642" s="180"/>
      <c r="W642" s="180"/>
      <c r="X642" s="180"/>
      <c r="Y642" s="180"/>
    </row>
    <row r="643" spans="1:25" ht="15.75" customHeight="1">
      <c r="A643" s="180"/>
      <c r="O643" s="180"/>
      <c r="P643" s="180"/>
      <c r="Q643" s="180"/>
      <c r="R643" s="180"/>
      <c r="S643" s="180"/>
      <c r="T643" s="180"/>
      <c r="U643" s="180"/>
      <c r="V643" s="180"/>
      <c r="W643" s="180"/>
      <c r="X643" s="180"/>
      <c r="Y643" s="180"/>
    </row>
    <row r="644" spans="1:25" ht="15.75" customHeight="1">
      <c r="A644" s="180"/>
      <c r="O644" s="180"/>
      <c r="P644" s="180"/>
      <c r="Q644" s="180"/>
      <c r="R644" s="180"/>
      <c r="S644" s="180"/>
      <c r="T644" s="180"/>
      <c r="U644" s="180"/>
      <c r="V644" s="180"/>
      <c r="W644" s="180"/>
      <c r="X644" s="180"/>
      <c r="Y644" s="180"/>
    </row>
    <row r="645" spans="1:25" ht="15.75" customHeight="1">
      <c r="A645" s="180"/>
      <c r="O645" s="180"/>
      <c r="P645" s="180"/>
      <c r="Q645" s="180"/>
      <c r="R645" s="180"/>
      <c r="S645" s="180"/>
      <c r="T645" s="180"/>
      <c r="U645" s="180"/>
      <c r="V645" s="180"/>
      <c r="W645" s="180"/>
      <c r="X645" s="180"/>
      <c r="Y645" s="180"/>
    </row>
    <row r="646" spans="1:25" ht="15.75" customHeight="1">
      <c r="A646" s="180"/>
      <c r="O646" s="180"/>
      <c r="P646" s="180"/>
      <c r="Q646" s="180"/>
      <c r="R646" s="180"/>
      <c r="S646" s="180"/>
      <c r="T646" s="180"/>
      <c r="U646" s="180"/>
      <c r="V646" s="180"/>
      <c r="W646" s="180"/>
      <c r="X646" s="180"/>
      <c r="Y646" s="180"/>
    </row>
    <row r="647" spans="1:25" ht="15.75" customHeight="1">
      <c r="A647" s="180"/>
      <c r="O647" s="180"/>
      <c r="P647" s="180"/>
      <c r="Q647" s="180"/>
      <c r="R647" s="180"/>
      <c r="S647" s="180"/>
      <c r="T647" s="180"/>
      <c r="U647" s="180"/>
      <c r="V647" s="180"/>
      <c r="W647" s="180"/>
      <c r="X647" s="180"/>
      <c r="Y647" s="180"/>
    </row>
    <row r="648" spans="1:25" ht="15.75" customHeight="1">
      <c r="A648" s="180"/>
      <c r="O648" s="180"/>
      <c r="P648" s="180"/>
      <c r="Q648" s="180"/>
      <c r="R648" s="180"/>
      <c r="S648" s="180"/>
      <c r="T648" s="180"/>
      <c r="U648" s="180"/>
      <c r="V648" s="180"/>
      <c r="W648" s="180"/>
      <c r="X648" s="180"/>
      <c r="Y648" s="180"/>
    </row>
    <row r="649" spans="1:25" ht="15.75" customHeight="1">
      <c r="A649" s="180"/>
      <c r="O649" s="180"/>
      <c r="P649" s="180"/>
      <c r="Q649" s="180"/>
      <c r="R649" s="180"/>
      <c r="S649" s="180"/>
      <c r="T649" s="180"/>
      <c r="U649" s="180"/>
      <c r="V649" s="180"/>
      <c r="W649" s="180"/>
      <c r="X649" s="180"/>
      <c r="Y649" s="180"/>
    </row>
    <row r="650" spans="1:25" ht="15.75" customHeight="1">
      <c r="A650" s="180"/>
      <c r="O650" s="180"/>
      <c r="P650" s="180"/>
      <c r="Q650" s="180"/>
      <c r="R650" s="180"/>
      <c r="S650" s="180"/>
      <c r="T650" s="180"/>
      <c r="U650" s="180"/>
      <c r="V650" s="180"/>
      <c r="W650" s="180"/>
      <c r="X650" s="180"/>
      <c r="Y650" s="180"/>
    </row>
    <row r="651" spans="1:25" ht="15.75" customHeight="1">
      <c r="A651" s="180"/>
      <c r="O651" s="180"/>
      <c r="P651" s="180"/>
      <c r="Q651" s="180"/>
      <c r="R651" s="180"/>
      <c r="S651" s="180"/>
      <c r="T651" s="180"/>
      <c r="U651" s="180"/>
      <c r="V651" s="180"/>
      <c r="W651" s="180"/>
      <c r="X651" s="180"/>
      <c r="Y651" s="180"/>
    </row>
    <row r="652" spans="1:25" ht="15.75" customHeight="1">
      <c r="A652" s="180"/>
      <c r="O652" s="180"/>
      <c r="P652" s="180"/>
      <c r="Q652" s="180"/>
      <c r="R652" s="180"/>
      <c r="S652" s="180"/>
      <c r="T652" s="180"/>
      <c r="U652" s="180"/>
      <c r="V652" s="180"/>
      <c r="W652" s="180"/>
      <c r="X652" s="180"/>
      <c r="Y652" s="180"/>
    </row>
    <row r="653" spans="1:25" ht="15.75" customHeight="1">
      <c r="A653" s="180"/>
      <c r="O653" s="180"/>
      <c r="P653" s="180"/>
      <c r="Q653" s="180"/>
      <c r="R653" s="180"/>
      <c r="S653" s="180"/>
      <c r="T653" s="180"/>
      <c r="U653" s="180"/>
      <c r="V653" s="180"/>
      <c r="W653" s="180"/>
      <c r="X653" s="180"/>
      <c r="Y653" s="180"/>
    </row>
    <row r="654" spans="1:25" ht="15.75" customHeight="1">
      <c r="A654" s="180"/>
      <c r="O654" s="180"/>
      <c r="P654" s="180"/>
      <c r="Q654" s="180"/>
      <c r="R654" s="180"/>
      <c r="S654" s="180"/>
      <c r="T654" s="180"/>
      <c r="U654" s="180"/>
      <c r="V654" s="180"/>
      <c r="W654" s="180"/>
      <c r="X654" s="180"/>
      <c r="Y654" s="180"/>
    </row>
    <row r="655" spans="1:25" ht="15.75" customHeight="1">
      <c r="A655" s="180"/>
      <c r="O655" s="180"/>
      <c r="P655" s="180"/>
      <c r="Q655" s="180"/>
      <c r="R655" s="180"/>
      <c r="S655" s="180"/>
      <c r="T655" s="180"/>
      <c r="U655" s="180"/>
      <c r="V655" s="180"/>
      <c r="W655" s="180"/>
      <c r="X655" s="180"/>
      <c r="Y655" s="180"/>
    </row>
    <row r="656" spans="1:25" ht="15.75" customHeight="1">
      <c r="A656" s="180"/>
      <c r="O656" s="180"/>
      <c r="P656" s="180"/>
      <c r="Q656" s="180"/>
      <c r="R656" s="180"/>
      <c r="S656" s="180"/>
      <c r="T656" s="180"/>
      <c r="U656" s="180"/>
      <c r="V656" s="180"/>
      <c r="W656" s="180"/>
      <c r="X656" s="180"/>
      <c r="Y656" s="180"/>
    </row>
    <row r="657" spans="1:25" ht="15.75" customHeight="1">
      <c r="A657" s="180"/>
      <c r="O657" s="180"/>
      <c r="P657" s="180"/>
      <c r="Q657" s="180"/>
      <c r="R657" s="180"/>
      <c r="S657" s="180"/>
      <c r="T657" s="180"/>
      <c r="U657" s="180"/>
      <c r="V657" s="180"/>
      <c r="W657" s="180"/>
      <c r="X657" s="180"/>
      <c r="Y657" s="180"/>
    </row>
    <row r="658" spans="1:25" ht="15.75" customHeight="1">
      <c r="A658" s="180"/>
      <c r="O658" s="180"/>
      <c r="P658" s="180"/>
      <c r="Q658" s="180"/>
      <c r="R658" s="180"/>
      <c r="S658" s="180"/>
      <c r="T658" s="180"/>
      <c r="U658" s="180"/>
      <c r="V658" s="180"/>
      <c r="W658" s="180"/>
      <c r="X658" s="180"/>
      <c r="Y658" s="180"/>
    </row>
    <row r="659" spans="1:25" ht="15.75" customHeight="1">
      <c r="A659" s="180"/>
      <c r="O659" s="180"/>
      <c r="P659" s="180"/>
      <c r="Q659" s="180"/>
      <c r="R659" s="180"/>
      <c r="S659" s="180"/>
      <c r="T659" s="180"/>
      <c r="U659" s="180"/>
      <c r="V659" s="180"/>
      <c r="W659" s="180"/>
      <c r="X659" s="180"/>
      <c r="Y659" s="180"/>
    </row>
    <row r="660" spans="1:25" ht="15.75" customHeight="1">
      <c r="A660" s="180"/>
      <c r="O660" s="180"/>
      <c r="P660" s="180"/>
      <c r="Q660" s="180"/>
      <c r="R660" s="180"/>
      <c r="S660" s="180"/>
      <c r="T660" s="180"/>
      <c r="U660" s="180"/>
      <c r="V660" s="180"/>
      <c r="W660" s="180"/>
      <c r="X660" s="180"/>
      <c r="Y660" s="180"/>
    </row>
    <row r="661" spans="1:25" ht="15.75" customHeight="1">
      <c r="A661" s="180"/>
      <c r="O661" s="180"/>
      <c r="P661" s="180"/>
      <c r="Q661" s="180"/>
      <c r="R661" s="180"/>
      <c r="S661" s="180"/>
      <c r="T661" s="180"/>
      <c r="U661" s="180"/>
      <c r="V661" s="180"/>
      <c r="W661" s="180"/>
      <c r="X661" s="180"/>
      <c r="Y661" s="180"/>
    </row>
    <row r="662" spans="1:25" ht="15.75" customHeight="1">
      <c r="A662" s="180"/>
      <c r="O662" s="180"/>
      <c r="P662" s="180"/>
      <c r="Q662" s="180"/>
      <c r="R662" s="180"/>
      <c r="S662" s="180"/>
      <c r="T662" s="180"/>
      <c r="U662" s="180"/>
      <c r="V662" s="180"/>
      <c r="W662" s="180"/>
      <c r="X662" s="180"/>
      <c r="Y662" s="180"/>
    </row>
    <row r="663" spans="1:25" ht="15.75" customHeight="1">
      <c r="A663" s="180"/>
      <c r="O663" s="180"/>
      <c r="P663" s="180"/>
      <c r="Q663" s="180"/>
      <c r="R663" s="180"/>
      <c r="S663" s="180"/>
      <c r="T663" s="180"/>
      <c r="U663" s="180"/>
      <c r="V663" s="180"/>
      <c r="W663" s="180"/>
      <c r="X663" s="180"/>
      <c r="Y663" s="180"/>
    </row>
    <row r="664" spans="1:25" ht="15.75" customHeight="1">
      <c r="A664" s="180"/>
      <c r="O664" s="180"/>
      <c r="P664" s="180"/>
      <c r="Q664" s="180"/>
      <c r="R664" s="180"/>
      <c r="S664" s="180"/>
      <c r="T664" s="180"/>
      <c r="U664" s="180"/>
      <c r="V664" s="180"/>
      <c r="W664" s="180"/>
      <c r="X664" s="180"/>
      <c r="Y664" s="180"/>
    </row>
    <row r="665" spans="1:25" ht="15.75" customHeight="1">
      <c r="A665" s="180"/>
      <c r="O665" s="180"/>
      <c r="P665" s="180"/>
      <c r="Q665" s="180"/>
      <c r="R665" s="180"/>
      <c r="S665" s="180"/>
      <c r="T665" s="180"/>
      <c r="U665" s="180"/>
      <c r="V665" s="180"/>
      <c r="W665" s="180"/>
      <c r="X665" s="180"/>
      <c r="Y665" s="180"/>
    </row>
    <row r="666" spans="1:25" ht="15.75" customHeight="1">
      <c r="A666" s="180"/>
      <c r="O666" s="180"/>
      <c r="P666" s="180"/>
      <c r="Q666" s="180"/>
      <c r="R666" s="180"/>
      <c r="S666" s="180"/>
      <c r="T666" s="180"/>
      <c r="U666" s="180"/>
      <c r="V666" s="180"/>
      <c r="W666" s="180"/>
      <c r="X666" s="180"/>
      <c r="Y666" s="180"/>
    </row>
    <row r="667" spans="1:25" ht="15.75" customHeight="1">
      <c r="A667" s="180"/>
      <c r="O667" s="180"/>
      <c r="P667" s="180"/>
      <c r="Q667" s="180"/>
      <c r="R667" s="180"/>
      <c r="S667" s="180"/>
      <c r="T667" s="180"/>
      <c r="U667" s="180"/>
      <c r="V667" s="180"/>
      <c r="W667" s="180"/>
      <c r="X667" s="180"/>
      <c r="Y667" s="180"/>
    </row>
    <row r="668" spans="1:25" ht="15.75" customHeight="1">
      <c r="A668" s="180"/>
      <c r="O668" s="180"/>
      <c r="P668" s="180"/>
      <c r="Q668" s="180"/>
      <c r="R668" s="180"/>
      <c r="S668" s="180"/>
      <c r="T668" s="180"/>
      <c r="U668" s="180"/>
      <c r="V668" s="180"/>
      <c r="W668" s="180"/>
      <c r="X668" s="180"/>
      <c r="Y668" s="180"/>
    </row>
    <row r="669" spans="1:25" ht="15.75" customHeight="1">
      <c r="A669" s="180"/>
      <c r="O669" s="180"/>
      <c r="P669" s="180"/>
      <c r="Q669" s="180"/>
      <c r="R669" s="180"/>
      <c r="S669" s="180"/>
      <c r="T669" s="180"/>
      <c r="U669" s="180"/>
      <c r="V669" s="180"/>
      <c r="W669" s="180"/>
      <c r="X669" s="180"/>
      <c r="Y669" s="180"/>
    </row>
    <row r="670" spans="1:25" ht="15.75" customHeight="1">
      <c r="A670" s="180"/>
      <c r="O670" s="180"/>
      <c r="P670" s="180"/>
      <c r="Q670" s="180"/>
      <c r="R670" s="180"/>
      <c r="S670" s="180"/>
      <c r="T670" s="180"/>
      <c r="U670" s="180"/>
      <c r="V670" s="180"/>
      <c r="W670" s="180"/>
      <c r="X670" s="180"/>
      <c r="Y670" s="180"/>
    </row>
    <row r="671" spans="1:25" ht="15.75" customHeight="1">
      <c r="A671" s="180"/>
      <c r="O671" s="180"/>
      <c r="P671" s="180"/>
      <c r="Q671" s="180"/>
      <c r="R671" s="180"/>
      <c r="S671" s="180"/>
      <c r="T671" s="180"/>
      <c r="U671" s="180"/>
      <c r="V671" s="180"/>
      <c r="W671" s="180"/>
      <c r="X671" s="180"/>
      <c r="Y671" s="180"/>
    </row>
    <row r="672" spans="1:25" ht="15.75" customHeight="1">
      <c r="A672" s="180"/>
      <c r="O672" s="180"/>
      <c r="P672" s="180"/>
      <c r="Q672" s="180"/>
      <c r="R672" s="180"/>
      <c r="S672" s="180"/>
      <c r="T672" s="180"/>
      <c r="U672" s="180"/>
      <c r="V672" s="180"/>
      <c r="W672" s="180"/>
      <c r="X672" s="180"/>
      <c r="Y672" s="180"/>
    </row>
    <row r="673" spans="1:25" ht="15.75" customHeight="1">
      <c r="A673" s="180"/>
      <c r="O673" s="180"/>
      <c r="P673" s="180"/>
      <c r="Q673" s="180"/>
      <c r="R673" s="180"/>
      <c r="S673" s="180"/>
      <c r="T673" s="180"/>
      <c r="U673" s="180"/>
      <c r="V673" s="180"/>
      <c r="W673" s="180"/>
      <c r="X673" s="180"/>
      <c r="Y673" s="180"/>
    </row>
    <row r="674" spans="1:25" ht="15.75" customHeight="1">
      <c r="A674" s="180"/>
      <c r="O674" s="180"/>
      <c r="P674" s="180"/>
      <c r="Q674" s="180"/>
      <c r="R674" s="180"/>
      <c r="S674" s="180"/>
      <c r="T674" s="180"/>
      <c r="U674" s="180"/>
      <c r="V674" s="180"/>
      <c r="W674" s="180"/>
      <c r="X674" s="180"/>
      <c r="Y674" s="180"/>
    </row>
    <row r="675" spans="1:25" ht="15.75" customHeight="1">
      <c r="A675" s="180"/>
      <c r="O675" s="180"/>
      <c r="P675" s="180"/>
      <c r="Q675" s="180"/>
      <c r="R675" s="180"/>
      <c r="S675" s="180"/>
      <c r="T675" s="180"/>
      <c r="U675" s="180"/>
      <c r="V675" s="180"/>
      <c r="W675" s="180"/>
      <c r="X675" s="180"/>
      <c r="Y675" s="180"/>
    </row>
    <row r="676" spans="1:25" ht="15.75" customHeight="1">
      <c r="A676" s="180"/>
      <c r="O676" s="180"/>
      <c r="P676" s="180"/>
      <c r="Q676" s="180"/>
      <c r="R676" s="180"/>
      <c r="S676" s="180"/>
      <c r="T676" s="180"/>
      <c r="U676" s="180"/>
      <c r="V676" s="180"/>
      <c r="W676" s="180"/>
      <c r="X676" s="180"/>
      <c r="Y676" s="180"/>
    </row>
    <row r="677" spans="1:25" ht="15.75" customHeight="1">
      <c r="A677" s="180"/>
      <c r="O677" s="180"/>
      <c r="P677" s="180"/>
      <c r="Q677" s="180"/>
      <c r="R677" s="180"/>
      <c r="S677" s="180"/>
      <c r="T677" s="180"/>
      <c r="U677" s="180"/>
      <c r="V677" s="180"/>
      <c r="W677" s="180"/>
      <c r="X677" s="180"/>
      <c r="Y677" s="180"/>
    </row>
    <row r="678" spans="1:25" ht="15.75" customHeight="1">
      <c r="A678" s="180"/>
      <c r="O678" s="180"/>
      <c r="P678" s="180"/>
      <c r="Q678" s="180"/>
      <c r="R678" s="180"/>
      <c r="S678" s="180"/>
      <c r="T678" s="180"/>
      <c r="U678" s="180"/>
      <c r="V678" s="180"/>
      <c r="W678" s="180"/>
      <c r="X678" s="180"/>
      <c r="Y678" s="180"/>
    </row>
    <row r="679" spans="1:25" ht="15.75" customHeight="1">
      <c r="A679" s="180"/>
      <c r="O679" s="180"/>
      <c r="P679" s="180"/>
      <c r="Q679" s="180"/>
      <c r="R679" s="180"/>
      <c r="S679" s="180"/>
      <c r="T679" s="180"/>
      <c r="U679" s="180"/>
      <c r="V679" s="180"/>
      <c r="W679" s="180"/>
      <c r="X679" s="180"/>
      <c r="Y679" s="180"/>
    </row>
    <row r="680" spans="1:25" ht="15.75" customHeight="1">
      <c r="A680" s="180"/>
      <c r="O680" s="180"/>
      <c r="P680" s="180"/>
      <c r="Q680" s="180"/>
      <c r="R680" s="180"/>
      <c r="S680" s="180"/>
      <c r="T680" s="180"/>
      <c r="U680" s="180"/>
      <c r="V680" s="180"/>
      <c r="W680" s="180"/>
      <c r="X680" s="180"/>
      <c r="Y680" s="180"/>
    </row>
    <row r="681" spans="1:25" ht="15.75" customHeight="1">
      <c r="A681" s="180"/>
      <c r="O681" s="180"/>
      <c r="P681" s="180"/>
      <c r="Q681" s="180"/>
      <c r="R681" s="180"/>
      <c r="S681" s="180"/>
      <c r="T681" s="180"/>
      <c r="U681" s="180"/>
      <c r="V681" s="180"/>
      <c r="W681" s="180"/>
      <c r="X681" s="180"/>
      <c r="Y681" s="180"/>
    </row>
    <row r="682" spans="1:25" ht="15.75" customHeight="1">
      <c r="A682" s="180"/>
      <c r="O682" s="180"/>
      <c r="P682" s="180"/>
      <c r="Q682" s="180"/>
      <c r="R682" s="180"/>
      <c r="S682" s="180"/>
      <c r="T682" s="180"/>
      <c r="U682" s="180"/>
      <c r="V682" s="180"/>
      <c r="W682" s="180"/>
      <c r="X682" s="180"/>
      <c r="Y682" s="180"/>
    </row>
    <row r="683" spans="1:25" ht="15.75" customHeight="1">
      <c r="A683" s="180"/>
      <c r="O683" s="180"/>
      <c r="P683" s="180"/>
      <c r="Q683" s="180"/>
      <c r="R683" s="180"/>
      <c r="S683" s="180"/>
      <c r="T683" s="180"/>
      <c r="U683" s="180"/>
      <c r="V683" s="180"/>
      <c r="W683" s="180"/>
      <c r="X683" s="180"/>
      <c r="Y683" s="180"/>
    </row>
    <row r="684" spans="1:25" ht="15.75" customHeight="1">
      <c r="A684" s="180"/>
      <c r="O684" s="180"/>
      <c r="P684" s="180"/>
      <c r="Q684" s="180"/>
      <c r="R684" s="180"/>
      <c r="S684" s="180"/>
      <c r="T684" s="180"/>
      <c r="U684" s="180"/>
      <c r="V684" s="180"/>
      <c r="W684" s="180"/>
      <c r="X684" s="180"/>
      <c r="Y684" s="180"/>
    </row>
    <row r="685" spans="1:25" ht="15.75" customHeight="1">
      <c r="A685" s="180"/>
      <c r="O685" s="180"/>
      <c r="P685" s="180"/>
      <c r="Q685" s="180"/>
      <c r="R685" s="180"/>
      <c r="S685" s="180"/>
      <c r="T685" s="180"/>
      <c r="U685" s="180"/>
      <c r="V685" s="180"/>
      <c r="W685" s="180"/>
      <c r="X685" s="180"/>
      <c r="Y685" s="180"/>
    </row>
    <row r="686" spans="1:25" ht="15.75" customHeight="1">
      <c r="A686" s="180"/>
      <c r="O686" s="180"/>
      <c r="P686" s="180"/>
      <c r="Q686" s="180"/>
      <c r="R686" s="180"/>
      <c r="S686" s="180"/>
      <c r="T686" s="180"/>
      <c r="U686" s="180"/>
      <c r="V686" s="180"/>
      <c r="W686" s="180"/>
      <c r="X686" s="180"/>
      <c r="Y686" s="180"/>
    </row>
    <row r="687" spans="1:25" ht="15.75" customHeight="1">
      <c r="A687" s="180"/>
      <c r="O687" s="180"/>
      <c r="P687" s="180"/>
      <c r="Q687" s="180"/>
      <c r="R687" s="180"/>
      <c r="S687" s="180"/>
      <c r="T687" s="180"/>
      <c r="U687" s="180"/>
      <c r="V687" s="180"/>
      <c r="W687" s="180"/>
      <c r="X687" s="180"/>
      <c r="Y687" s="180"/>
    </row>
    <row r="688" spans="1:25" ht="15.75" customHeight="1">
      <c r="A688" s="180"/>
      <c r="O688" s="180"/>
      <c r="P688" s="180"/>
      <c r="Q688" s="180"/>
      <c r="R688" s="180"/>
      <c r="S688" s="180"/>
      <c r="T688" s="180"/>
      <c r="U688" s="180"/>
      <c r="V688" s="180"/>
      <c r="W688" s="180"/>
      <c r="X688" s="180"/>
      <c r="Y688" s="180"/>
    </row>
    <row r="689" spans="1:25" ht="15.75" customHeight="1">
      <c r="A689" s="180"/>
      <c r="O689" s="180"/>
      <c r="P689" s="180"/>
      <c r="Q689" s="180"/>
      <c r="R689" s="180"/>
      <c r="S689" s="180"/>
      <c r="T689" s="180"/>
      <c r="U689" s="180"/>
      <c r="V689" s="180"/>
      <c r="W689" s="180"/>
      <c r="X689" s="180"/>
      <c r="Y689" s="180"/>
    </row>
    <row r="690" spans="1:25" ht="15.75" customHeight="1">
      <c r="A690" s="180"/>
      <c r="O690" s="180"/>
      <c r="P690" s="180"/>
      <c r="Q690" s="180"/>
      <c r="R690" s="180"/>
      <c r="S690" s="180"/>
      <c r="T690" s="180"/>
      <c r="U690" s="180"/>
      <c r="V690" s="180"/>
      <c r="W690" s="180"/>
      <c r="X690" s="180"/>
      <c r="Y690" s="180"/>
    </row>
    <row r="691" spans="1:25" ht="15.75" customHeight="1">
      <c r="A691" s="180"/>
      <c r="O691" s="180"/>
      <c r="P691" s="180"/>
      <c r="Q691" s="180"/>
      <c r="R691" s="180"/>
      <c r="S691" s="180"/>
      <c r="T691" s="180"/>
      <c r="U691" s="180"/>
      <c r="V691" s="180"/>
      <c r="W691" s="180"/>
      <c r="X691" s="180"/>
      <c r="Y691" s="180"/>
    </row>
    <row r="692" spans="1:25" ht="15.75" customHeight="1">
      <c r="A692" s="180"/>
      <c r="O692" s="180"/>
      <c r="P692" s="180"/>
      <c r="Q692" s="180"/>
      <c r="R692" s="180"/>
      <c r="S692" s="180"/>
      <c r="T692" s="180"/>
      <c r="U692" s="180"/>
      <c r="V692" s="180"/>
      <c r="W692" s="180"/>
      <c r="X692" s="180"/>
      <c r="Y692" s="180"/>
    </row>
    <row r="693" spans="1:25" ht="15.75" customHeight="1">
      <c r="A693" s="180"/>
      <c r="O693" s="180"/>
      <c r="P693" s="180"/>
      <c r="Q693" s="180"/>
      <c r="R693" s="180"/>
      <c r="S693" s="180"/>
      <c r="T693" s="180"/>
      <c r="U693" s="180"/>
      <c r="V693" s="180"/>
      <c r="W693" s="180"/>
      <c r="X693" s="180"/>
      <c r="Y693" s="180"/>
    </row>
    <row r="694" spans="1:25" ht="15.75" customHeight="1">
      <c r="A694" s="180"/>
      <c r="O694" s="180"/>
      <c r="P694" s="180"/>
      <c r="Q694" s="180"/>
      <c r="R694" s="180"/>
      <c r="S694" s="180"/>
      <c r="T694" s="180"/>
      <c r="U694" s="180"/>
      <c r="V694" s="180"/>
      <c r="W694" s="180"/>
      <c r="X694" s="180"/>
      <c r="Y694" s="180"/>
    </row>
    <row r="695" spans="1:25" ht="15.75" customHeight="1">
      <c r="A695" s="180"/>
      <c r="O695" s="180"/>
      <c r="P695" s="180"/>
      <c r="Q695" s="180"/>
      <c r="R695" s="180"/>
      <c r="S695" s="180"/>
      <c r="T695" s="180"/>
      <c r="U695" s="180"/>
      <c r="V695" s="180"/>
      <c r="W695" s="180"/>
      <c r="X695" s="180"/>
      <c r="Y695" s="180"/>
    </row>
    <row r="696" spans="1:25" ht="15.75" customHeight="1">
      <c r="A696" s="180"/>
      <c r="O696" s="180"/>
      <c r="P696" s="180"/>
      <c r="Q696" s="180"/>
      <c r="R696" s="180"/>
      <c r="S696" s="180"/>
      <c r="T696" s="180"/>
      <c r="U696" s="180"/>
      <c r="V696" s="180"/>
      <c r="W696" s="180"/>
      <c r="X696" s="180"/>
      <c r="Y696" s="180"/>
    </row>
    <row r="697" spans="1:25" ht="15.75" customHeight="1">
      <c r="A697" s="180"/>
      <c r="O697" s="180"/>
      <c r="P697" s="180"/>
      <c r="Q697" s="180"/>
      <c r="R697" s="180"/>
      <c r="S697" s="180"/>
      <c r="T697" s="180"/>
      <c r="U697" s="180"/>
      <c r="V697" s="180"/>
      <c r="W697" s="180"/>
      <c r="X697" s="180"/>
      <c r="Y697" s="180"/>
    </row>
    <row r="698" spans="1:25" ht="15.75" customHeight="1">
      <c r="A698" s="180"/>
      <c r="O698" s="180"/>
      <c r="P698" s="180"/>
      <c r="Q698" s="180"/>
      <c r="R698" s="180"/>
      <c r="S698" s="180"/>
      <c r="T698" s="180"/>
      <c r="U698" s="180"/>
      <c r="V698" s="180"/>
      <c r="W698" s="180"/>
      <c r="X698" s="180"/>
      <c r="Y698" s="180"/>
    </row>
    <row r="699" spans="1:25" ht="15.75" customHeight="1">
      <c r="A699" s="180"/>
      <c r="O699" s="180"/>
      <c r="P699" s="180"/>
      <c r="Q699" s="180"/>
      <c r="R699" s="180"/>
      <c r="S699" s="180"/>
      <c r="T699" s="180"/>
      <c r="U699" s="180"/>
      <c r="V699" s="180"/>
      <c r="W699" s="180"/>
      <c r="X699" s="180"/>
      <c r="Y699" s="180"/>
    </row>
    <row r="700" spans="1:25" ht="15.75" customHeight="1">
      <c r="A700" s="180"/>
      <c r="O700" s="180"/>
      <c r="P700" s="180"/>
      <c r="Q700" s="180"/>
      <c r="R700" s="180"/>
      <c r="S700" s="180"/>
      <c r="T700" s="180"/>
      <c r="U700" s="180"/>
      <c r="V700" s="180"/>
      <c r="W700" s="180"/>
      <c r="X700" s="180"/>
      <c r="Y700" s="180"/>
    </row>
    <row r="701" spans="1:25" ht="15.75" customHeight="1">
      <c r="A701" s="180"/>
      <c r="O701" s="180"/>
      <c r="P701" s="180"/>
      <c r="Q701" s="180"/>
      <c r="R701" s="180"/>
      <c r="S701" s="180"/>
      <c r="T701" s="180"/>
      <c r="U701" s="180"/>
      <c r="V701" s="180"/>
      <c r="W701" s="180"/>
      <c r="X701" s="180"/>
      <c r="Y701" s="180"/>
    </row>
    <row r="702" spans="1:25" ht="15.75" customHeight="1">
      <c r="A702" s="180"/>
      <c r="O702" s="180"/>
      <c r="P702" s="180"/>
      <c r="Q702" s="180"/>
      <c r="R702" s="180"/>
      <c r="S702" s="180"/>
      <c r="T702" s="180"/>
      <c r="U702" s="180"/>
      <c r="V702" s="180"/>
      <c r="W702" s="180"/>
      <c r="X702" s="180"/>
      <c r="Y702" s="180"/>
    </row>
    <row r="703" spans="1:25" ht="15.75" customHeight="1">
      <c r="A703" s="180"/>
      <c r="O703" s="180"/>
      <c r="P703" s="180"/>
      <c r="Q703" s="180"/>
      <c r="R703" s="180"/>
      <c r="S703" s="180"/>
      <c r="T703" s="180"/>
      <c r="U703" s="180"/>
      <c r="V703" s="180"/>
      <c r="W703" s="180"/>
      <c r="X703" s="180"/>
      <c r="Y703" s="180"/>
    </row>
    <row r="704" spans="1:25" ht="15.75" customHeight="1">
      <c r="A704" s="180"/>
      <c r="O704" s="180"/>
      <c r="P704" s="180"/>
      <c r="Q704" s="180"/>
      <c r="R704" s="180"/>
      <c r="S704" s="180"/>
      <c r="T704" s="180"/>
      <c r="U704" s="180"/>
      <c r="V704" s="180"/>
      <c r="W704" s="180"/>
      <c r="X704" s="180"/>
      <c r="Y704" s="180"/>
    </row>
    <row r="705" spans="1:25" ht="15.75" customHeight="1">
      <c r="A705" s="180"/>
      <c r="O705" s="180"/>
      <c r="P705" s="180"/>
      <c r="Q705" s="180"/>
      <c r="R705" s="180"/>
      <c r="S705" s="180"/>
      <c r="T705" s="180"/>
      <c r="U705" s="180"/>
      <c r="V705" s="180"/>
      <c r="W705" s="180"/>
      <c r="X705" s="180"/>
      <c r="Y705" s="180"/>
    </row>
    <row r="706" spans="1:25" ht="15.75" customHeight="1">
      <c r="A706" s="180"/>
      <c r="O706" s="180"/>
      <c r="P706" s="180"/>
      <c r="Q706" s="180"/>
      <c r="R706" s="180"/>
      <c r="S706" s="180"/>
      <c r="T706" s="180"/>
      <c r="U706" s="180"/>
      <c r="V706" s="180"/>
      <c r="W706" s="180"/>
      <c r="X706" s="180"/>
      <c r="Y706" s="180"/>
    </row>
    <row r="707" spans="1:25" ht="15.75" customHeight="1">
      <c r="A707" s="180"/>
      <c r="O707" s="180"/>
      <c r="P707" s="180"/>
      <c r="Q707" s="180"/>
      <c r="R707" s="180"/>
      <c r="S707" s="180"/>
      <c r="T707" s="180"/>
      <c r="U707" s="180"/>
      <c r="V707" s="180"/>
      <c r="W707" s="180"/>
      <c r="X707" s="180"/>
      <c r="Y707" s="180"/>
    </row>
    <row r="708" spans="1:25" ht="15.75" customHeight="1">
      <c r="A708" s="180"/>
      <c r="O708" s="180"/>
      <c r="P708" s="180"/>
      <c r="Q708" s="180"/>
      <c r="R708" s="180"/>
      <c r="S708" s="180"/>
      <c r="T708" s="180"/>
      <c r="U708" s="180"/>
      <c r="V708" s="180"/>
      <c r="W708" s="180"/>
      <c r="X708" s="180"/>
      <c r="Y708" s="180"/>
    </row>
    <row r="709" spans="1:25" ht="15.75" customHeight="1">
      <c r="A709" s="180"/>
      <c r="O709" s="180"/>
      <c r="P709" s="180"/>
      <c r="Q709" s="180"/>
      <c r="R709" s="180"/>
      <c r="S709" s="180"/>
      <c r="T709" s="180"/>
      <c r="U709" s="180"/>
      <c r="V709" s="180"/>
      <c r="W709" s="180"/>
      <c r="X709" s="180"/>
      <c r="Y709" s="180"/>
    </row>
    <row r="710" spans="1:25" ht="15.75" customHeight="1">
      <c r="A710" s="180"/>
      <c r="O710" s="180"/>
      <c r="P710" s="180"/>
      <c r="Q710" s="180"/>
      <c r="R710" s="180"/>
      <c r="S710" s="180"/>
      <c r="T710" s="180"/>
      <c r="U710" s="180"/>
      <c r="V710" s="180"/>
      <c r="W710" s="180"/>
      <c r="X710" s="180"/>
      <c r="Y710" s="180"/>
    </row>
    <row r="711" spans="1:25" ht="15.75" customHeight="1">
      <c r="A711" s="180"/>
      <c r="O711" s="180"/>
      <c r="P711" s="180"/>
      <c r="Q711" s="180"/>
      <c r="R711" s="180"/>
      <c r="S711" s="180"/>
      <c r="T711" s="180"/>
      <c r="U711" s="180"/>
      <c r="V711" s="180"/>
      <c r="W711" s="180"/>
      <c r="X711" s="180"/>
      <c r="Y711" s="180"/>
    </row>
    <row r="712" spans="1:25" ht="15.75" customHeight="1">
      <c r="A712" s="180"/>
      <c r="O712" s="180"/>
      <c r="P712" s="180"/>
      <c r="Q712" s="180"/>
      <c r="R712" s="180"/>
      <c r="S712" s="180"/>
      <c r="T712" s="180"/>
      <c r="U712" s="180"/>
      <c r="V712" s="180"/>
      <c r="W712" s="180"/>
      <c r="X712" s="180"/>
      <c r="Y712" s="180"/>
    </row>
    <row r="713" spans="1:25" ht="15.75" customHeight="1">
      <c r="A713" s="180"/>
      <c r="O713" s="180"/>
      <c r="P713" s="180"/>
      <c r="Q713" s="180"/>
      <c r="R713" s="180"/>
      <c r="S713" s="180"/>
      <c r="T713" s="180"/>
      <c r="U713" s="180"/>
      <c r="V713" s="180"/>
      <c r="W713" s="180"/>
      <c r="X713" s="180"/>
      <c r="Y713" s="180"/>
    </row>
    <row r="714" spans="1:25" ht="15.75" customHeight="1">
      <c r="A714" s="180"/>
      <c r="O714" s="180"/>
      <c r="P714" s="180"/>
      <c r="Q714" s="180"/>
      <c r="R714" s="180"/>
      <c r="S714" s="180"/>
      <c r="T714" s="180"/>
      <c r="U714" s="180"/>
      <c r="V714" s="180"/>
      <c r="W714" s="180"/>
      <c r="X714" s="180"/>
      <c r="Y714" s="180"/>
    </row>
    <row r="715" spans="1:25" ht="15.75" customHeight="1">
      <c r="A715" s="180"/>
      <c r="O715" s="180"/>
      <c r="P715" s="180"/>
      <c r="Q715" s="180"/>
      <c r="R715" s="180"/>
      <c r="S715" s="180"/>
      <c r="T715" s="180"/>
      <c r="U715" s="180"/>
      <c r="V715" s="180"/>
      <c r="W715" s="180"/>
      <c r="X715" s="180"/>
      <c r="Y715" s="180"/>
    </row>
    <row r="716" spans="1:25" ht="15.75" customHeight="1">
      <c r="A716" s="180"/>
      <c r="O716" s="180"/>
      <c r="P716" s="180"/>
      <c r="Q716" s="180"/>
      <c r="R716" s="180"/>
      <c r="S716" s="180"/>
      <c r="T716" s="180"/>
      <c r="U716" s="180"/>
      <c r="V716" s="180"/>
      <c r="W716" s="180"/>
      <c r="X716" s="180"/>
      <c r="Y716" s="180"/>
    </row>
    <row r="717" spans="1:25" ht="15.75" customHeight="1">
      <c r="A717" s="180"/>
      <c r="O717" s="180"/>
      <c r="P717" s="180"/>
      <c r="Q717" s="180"/>
      <c r="R717" s="180"/>
      <c r="S717" s="180"/>
      <c r="T717" s="180"/>
      <c r="U717" s="180"/>
      <c r="V717" s="180"/>
      <c r="W717" s="180"/>
      <c r="X717" s="180"/>
      <c r="Y717" s="180"/>
    </row>
    <row r="718" spans="1:25" ht="15.75" customHeight="1">
      <c r="A718" s="180"/>
      <c r="O718" s="180"/>
      <c r="P718" s="180"/>
      <c r="Q718" s="180"/>
      <c r="R718" s="180"/>
      <c r="S718" s="180"/>
      <c r="T718" s="180"/>
      <c r="U718" s="180"/>
      <c r="V718" s="180"/>
      <c r="W718" s="180"/>
      <c r="X718" s="180"/>
      <c r="Y718" s="180"/>
    </row>
    <row r="719" spans="1:25" ht="15.75" customHeight="1">
      <c r="A719" s="180"/>
      <c r="O719" s="180"/>
      <c r="P719" s="180"/>
      <c r="Q719" s="180"/>
      <c r="R719" s="180"/>
      <c r="S719" s="180"/>
      <c r="T719" s="180"/>
      <c r="U719" s="180"/>
      <c r="V719" s="180"/>
      <c r="W719" s="180"/>
      <c r="X719" s="180"/>
      <c r="Y719" s="180"/>
    </row>
    <row r="720" spans="1:25" ht="15.75" customHeight="1">
      <c r="A720" s="180"/>
      <c r="O720" s="180"/>
      <c r="P720" s="180"/>
      <c r="Q720" s="180"/>
      <c r="R720" s="180"/>
      <c r="S720" s="180"/>
      <c r="T720" s="180"/>
      <c r="U720" s="180"/>
      <c r="V720" s="180"/>
      <c r="W720" s="180"/>
      <c r="X720" s="180"/>
      <c r="Y720" s="180"/>
    </row>
    <row r="721" spans="1:25" ht="15.75" customHeight="1">
      <c r="A721" s="180"/>
      <c r="O721" s="180"/>
      <c r="P721" s="180"/>
      <c r="Q721" s="180"/>
      <c r="R721" s="180"/>
      <c r="S721" s="180"/>
      <c r="T721" s="180"/>
      <c r="U721" s="180"/>
      <c r="V721" s="180"/>
      <c r="W721" s="180"/>
      <c r="X721" s="180"/>
      <c r="Y721" s="180"/>
    </row>
    <row r="722" spans="1:25" ht="15.75" customHeight="1">
      <c r="A722" s="180"/>
      <c r="O722" s="180"/>
      <c r="P722" s="180"/>
      <c r="Q722" s="180"/>
      <c r="R722" s="180"/>
      <c r="S722" s="180"/>
      <c r="T722" s="180"/>
      <c r="U722" s="180"/>
      <c r="V722" s="180"/>
      <c r="W722" s="180"/>
      <c r="X722" s="180"/>
      <c r="Y722" s="180"/>
    </row>
    <row r="723" spans="1:25" ht="15.75" customHeight="1">
      <c r="A723" s="180"/>
      <c r="O723" s="180"/>
      <c r="P723" s="180"/>
      <c r="Q723" s="180"/>
      <c r="R723" s="180"/>
      <c r="S723" s="180"/>
      <c r="T723" s="180"/>
      <c r="U723" s="180"/>
      <c r="V723" s="180"/>
      <c r="W723" s="180"/>
      <c r="X723" s="180"/>
      <c r="Y723" s="180"/>
    </row>
    <row r="724" spans="1:25" ht="15.75" customHeight="1">
      <c r="A724" s="180"/>
      <c r="O724" s="180"/>
      <c r="P724" s="180"/>
      <c r="Q724" s="180"/>
      <c r="R724" s="180"/>
      <c r="S724" s="180"/>
      <c r="T724" s="180"/>
      <c r="U724" s="180"/>
      <c r="V724" s="180"/>
      <c r="W724" s="180"/>
      <c r="X724" s="180"/>
      <c r="Y724" s="180"/>
    </row>
    <row r="725" spans="1:25" ht="15.75" customHeight="1">
      <c r="A725" s="180"/>
      <c r="O725" s="180"/>
      <c r="P725" s="180"/>
      <c r="Q725" s="180"/>
      <c r="R725" s="180"/>
      <c r="S725" s="180"/>
      <c r="T725" s="180"/>
      <c r="U725" s="180"/>
      <c r="V725" s="180"/>
      <c r="W725" s="180"/>
      <c r="X725" s="180"/>
      <c r="Y725" s="180"/>
    </row>
    <row r="726" spans="1:25" ht="15.75" customHeight="1">
      <c r="A726" s="180"/>
      <c r="O726" s="180"/>
      <c r="P726" s="180"/>
      <c r="Q726" s="180"/>
      <c r="R726" s="180"/>
      <c r="S726" s="180"/>
      <c r="T726" s="180"/>
      <c r="U726" s="180"/>
      <c r="V726" s="180"/>
      <c r="W726" s="180"/>
      <c r="X726" s="180"/>
      <c r="Y726" s="180"/>
    </row>
    <row r="727" spans="1:25" ht="15.75" customHeight="1">
      <c r="A727" s="180"/>
      <c r="O727" s="180"/>
      <c r="P727" s="180"/>
      <c r="Q727" s="180"/>
      <c r="R727" s="180"/>
      <c r="S727" s="180"/>
      <c r="T727" s="180"/>
      <c r="U727" s="180"/>
      <c r="V727" s="180"/>
      <c r="W727" s="180"/>
      <c r="X727" s="180"/>
      <c r="Y727" s="180"/>
    </row>
    <row r="728" spans="1:25" ht="15.75" customHeight="1">
      <c r="A728" s="180"/>
      <c r="O728" s="180"/>
      <c r="P728" s="180"/>
      <c r="Q728" s="180"/>
      <c r="R728" s="180"/>
      <c r="S728" s="180"/>
      <c r="T728" s="180"/>
      <c r="U728" s="180"/>
      <c r="V728" s="180"/>
      <c r="W728" s="180"/>
      <c r="X728" s="180"/>
      <c r="Y728" s="180"/>
    </row>
    <row r="729" spans="1:25" ht="15.75" customHeight="1">
      <c r="A729" s="180"/>
      <c r="O729" s="180"/>
      <c r="P729" s="180"/>
      <c r="Q729" s="180"/>
      <c r="R729" s="180"/>
      <c r="S729" s="180"/>
      <c r="T729" s="180"/>
      <c r="U729" s="180"/>
      <c r="V729" s="180"/>
      <c r="W729" s="180"/>
      <c r="X729" s="180"/>
      <c r="Y729" s="180"/>
    </row>
    <row r="730" spans="1:25" ht="15.75" customHeight="1">
      <c r="A730" s="180"/>
      <c r="O730" s="180"/>
      <c r="P730" s="180"/>
      <c r="Q730" s="180"/>
      <c r="R730" s="180"/>
      <c r="S730" s="180"/>
      <c r="T730" s="180"/>
      <c r="U730" s="180"/>
      <c r="V730" s="180"/>
      <c r="W730" s="180"/>
      <c r="X730" s="180"/>
      <c r="Y730" s="180"/>
    </row>
    <row r="731" spans="1:25" ht="15.75" customHeight="1">
      <c r="A731" s="180"/>
      <c r="O731" s="180"/>
      <c r="P731" s="180"/>
      <c r="Q731" s="180"/>
      <c r="R731" s="180"/>
      <c r="S731" s="180"/>
      <c r="T731" s="180"/>
      <c r="U731" s="180"/>
      <c r="V731" s="180"/>
      <c r="W731" s="180"/>
      <c r="X731" s="180"/>
      <c r="Y731" s="180"/>
    </row>
    <row r="732" spans="1:25" ht="15.75" customHeight="1">
      <c r="A732" s="180"/>
      <c r="O732" s="180"/>
      <c r="P732" s="180"/>
      <c r="Q732" s="180"/>
      <c r="R732" s="180"/>
      <c r="S732" s="180"/>
      <c r="T732" s="180"/>
      <c r="U732" s="180"/>
      <c r="V732" s="180"/>
      <c r="W732" s="180"/>
      <c r="X732" s="180"/>
      <c r="Y732" s="180"/>
    </row>
    <row r="733" spans="1:25" ht="15.75" customHeight="1">
      <c r="A733" s="180"/>
      <c r="O733" s="180"/>
      <c r="P733" s="180"/>
      <c r="Q733" s="180"/>
      <c r="R733" s="180"/>
      <c r="S733" s="180"/>
      <c r="T733" s="180"/>
      <c r="U733" s="180"/>
      <c r="V733" s="180"/>
      <c r="W733" s="180"/>
      <c r="X733" s="180"/>
      <c r="Y733" s="180"/>
    </row>
    <row r="734" spans="1:25" ht="15.75" customHeight="1">
      <c r="A734" s="180"/>
      <c r="O734" s="180"/>
      <c r="P734" s="180"/>
      <c r="Q734" s="180"/>
      <c r="R734" s="180"/>
      <c r="S734" s="180"/>
      <c r="T734" s="180"/>
      <c r="U734" s="180"/>
      <c r="V734" s="180"/>
      <c r="W734" s="180"/>
      <c r="X734" s="180"/>
      <c r="Y734" s="180"/>
    </row>
    <row r="735" spans="1:25" ht="15.75" customHeight="1">
      <c r="A735" s="180"/>
      <c r="O735" s="180"/>
      <c r="P735" s="180"/>
      <c r="Q735" s="180"/>
      <c r="R735" s="180"/>
      <c r="S735" s="180"/>
      <c r="T735" s="180"/>
      <c r="U735" s="180"/>
      <c r="V735" s="180"/>
      <c r="W735" s="180"/>
      <c r="X735" s="180"/>
      <c r="Y735" s="180"/>
    </row>
    <row r="736" spans="1:25" ht="15.75" customHeight="1">
      <c r="A736" s="180"/>
      <c r="O736" s="180"/>
      <c r="P736" s="180"/>
      <c r="Q736" s="180"/>
      <c r="R736" s="180"/>
      <c r="S736" s="180"/>
      <c r="T736" s="180"/>
      <c r="U736" s="180"/>
      <c r="V736" s="180"/>
      <c r="W736" s="180"/>
      <c r="X736" s="180"/>
      <c r="Y736" s="180"/>
    </row>
    <row r="737" spans="1:25" ht="15.75" customHeight="1">
      <c r="A737" s="180"/>
      <c r="O737" s="180"/>
      <c r="P737" s="180"/>
      <c r="Q737" s="180"/>
      <c r="R737" s="180"/>
      <c r="S737" s="180"/>
      <c r="T737" s="180"/>
      <c r="U737" s="180"/>
      <c r="V737" s="180"/>
      <c r="W737" s="180"/>
      <c r="X737" s="180"/>
      <c r="Y737" s="180"/>
    </row>
    <row r="738" spans="1:25" ht="15.75" customHeight="1">
      <c r="A738" s="180"/>
      <c r="O738" s="180"/>
      <c r="P738" s="180"/>
      <c r="Q738" s="180"/>
      <c r="R738" s="180"/>
      <c r="S738" s="180"/>
      <c r="T738" s="180"/>
      <c r="U738" s="180"/>
      <c r="V738" s="180"/>
      <c r="W738" s="180"/>
      <c r="X738" s="180"/>
      <c r="Y738" s="180"/>
    </row>
    <row r="739" spans="1:25" ht="15.75" customHeight="1">
      <c r="A739" s="180"/>
      <c r="O739" s="180"/>
      <c r="P739" s="180"/>
      <c r="Q739" s="180"/>
      <c r="R739" s="180"/>
      <c r="S739" s="180"/>
      <c r="T739" s="180"/>
      <c r="U739" s="180"/>
      <c r="V739" s="180"/>
      <c r="W739" s="180"/>
      <c r="X739" s="180"/>
      <c r="Y739" s="180"/>
    </row>
    <row r="740" spans="1:25" ht="15.75" customHeight="1">
      <c r="A740" s="180"/>
      <c r="O740" s="180"/>
      <c r="P740" s="180"/>
      <c r="Q740" s="180"/>
      <c r="R740" s="180"/>
      <c r="S740" s="180"/>
      <c r="T740" s="180"/>
      <c r="U740" s="180"/>
      <c r="V740" s="180"/>
      <c r="W740" s="180"/>
      <c r="X740" s="180"/>
      <c r="Y740" s="180"/>
    </row>
    <row r="741" spans="1:25" ht="15.75" customHeight="1">
      <c r="A741" s="180"/>
      <c r="O741" s="180"/>
      <c r="P741" s="180"/>
      <c r="Q741" s="180"/>
      <c r="R741" s="180"/>
      <c r="S741" s="180"/>
      <c r="T741" s="180"/>
      <c r="U741" s="180"/>
      <c r="V741" s="180"/>
      <c r="W741" s="180"/>
      <c r="X741" s="180"/>
      <c r="Y741" s="180"/>
    </row>
    <row r="742" spans="1:25" ht="15.75" customHeight="1">
      <c r="A742" s="180"/>
      <c r="O742" s="180"/>
      <c r="P742" s="180"/>
      <c r="Q742" s="180"/>
      <c r="R742" s="180"/>
      <c r="S742" s="180"/>
      <c r="T742" s="180"/>
      <c r="U742" s="180"/>
      <c r="V742" s="180"/>
      <c r="W742" s="180"/>
      <c r="X742" s="180"/>
      <c r="Y742" s="180"/>
    </row>
    <row r="743" spans="1:25" ht="15.75" customHeight="1">
      <c r="A743" s="180"/>
      <c r="O743" s="180"/>
      <c r="P743" s="180"/>
      <c r="Q743" s="180"/>
      <c r="R743" s="180"/>
      <c r="S743" s="180"/>
      <c r="T743" s="180"/>
      <c r="U743" s="180"/>
      <c r="V743" s="180"/>
      <c r="W743" s="180"/>
      <c r="X743" s="180"/>
      <c r="Y743" s="180"/>
    </row>
    <row r="744" spans="1:25" ht="15.75" customHeight="1">
      <c r="A744" s="180"/>
      <c r="O744" s="180"/>
      <c r="P744" s="180"/>
      <c r="Q744" s="180"/>
      <c r="R744" s="180"/>
      <c r="S744" s="180"/>
      <c r="T744" s="180"/>
      <c r="U744" s="180"/>
      <c r="V744" s="180"/>
      <c r="W744" s="180"/>
      <c r="X744" s="180"/>
      <c r="Y744" s="180"/>
    </row>
    <row r="745" spans="1:25" ht="15.75" customHeight="1">
      <c r="A745" s="180"/>
      <c r="O745" s="180"/>
      <c r="P745" s="180"/>
      <c r="Q745" s="180"/>
      <c r="R745" s="180"/>
      <c r="S745" s="180"/>
      <c r="T745" s="180"/>
      <c r="U745" s="180"/>
      <c r="V745" s="180"/>
      <c r="W745" s="180"/>
      <c r="X745" s="180"/>
      <c r="Y745" s="180"/>
    </row>
    <row r="746" spans="1:25" ht="15.75" customHeight="1">
      <c r="A746" s="180"/>
      <c r="O746" s="180"/>
      <c r="P746" s="180"/>
      <c r="Q746" s="180"/>
      <c r="R746" s="180"/>
      <c r="S746" s="180"/>
      <c r="T746" s="180"/>
      <c r="U746" s="180"/>
      <c r="V746" s="180"/>
      <c r="W746" s="180"/>
      <c r="X746" s="180"/>
      <c r="Y746" s="180"/>
    </row>
    <row r="747" spans="1:25" ht="15.75" customHeight="1">
      <c r="A747" s="180"/>
      <c r="O747" s="180"/>
      <c r="P747" s="180"/>
      <c r="Q747" s="180"/>
      <c r="R747" s="180"/>
      <c r="S747" s="180"/>
      <c r="T747" s="180"/>
      <c r="U747" s="180"/>
      <c r="V747" s="180"/>
      <c r="W747" s="180"/>
      <c r="X747" s="180"/>
      <c r="Y747" s="180"/>
    </row>
    <row r="748" spans="1:25" ht="15.75" customHeight="1">
      <c r="A748" s="180"/>
      <c r="O748" s="180"/>
      <c r="P748" s="180"/>
      <c r="Q748" s="180"/>
      <c r="R748" s="180"/>
      <c r="S748" s="180"/>
      <c r="T748" s="180"/>
      <c r="U748" s="180"/>
      <c r="V748" s="180"/>
      <c r="W748" s="180"/>
      <c r="X748" s="180"/>
      <c r="Y748" s="180"/>
    </row>
    <row r="749" spans="1:25" ht="15.75" customHeight="1">
      <c r="A749" s="180"/>
      <c r="O749" s="180"/>
      <c r="P749" s="180"/>
      <c r="Q749" s="180"/>
      <c r="R749" s="180"/>
      <c r="S749" s="180"/>
      <c r="T749" s="180"/>
      <c r="U749" s="180"/>
      <c r="V749" s="180"/>
      <c r="W749" s="180"/>
      <c r="X749" s="180"/>
      <c r="Y749" s="180"/>
    </row>
    <row r="750" spans="1:25" ht="15.75" customHeight="1">
      <c r="A750" s="180"/>
      <c r="O750" s="180"/>
      <c r="P750" s="180"/>
      <c r="Q750" s="180"/>
      <c r="R750" s="180"/>
      <c r="S750" s="180"/>
      <c r="T750" s="180"/>
      <c r="U750" s="180"/>
      <c r="V750" s="180"/>
      <c r="W750" s="180"/>
      <c r="X750" s="180"/>
      <c r="Y750" s="180"/>
    </row>
    <row r="751" spans="1:25" ht="15.75" customHeight="1">
      <c r="A751" s="180"/>
      <c r="O751" s="180"/>
      <c r="P751" s="180"/>
      <c r="Q751" s="180"/>
      <c r="R751" s="180"/>
      <c r="S751" s="180"/>
      <c r="T751" s="180"/>
      <c r="U751" s="180"/>
      <c r="V751" s="180"/>
      <c r="W751" s="180"/>
      <c r="X751" s="180"/>
      <c r="Y751" s="180"/>
    </row>
    <row r="752" spans="1:25" ht="15.75" customHeight="1">
      <c r="A752" s="180"/>
      <c r="O752" s="180"/>
      <c r="P752" s="180"/>
      <c r="Q752" s="180"/>
      <c r="R752" s="180"/>
      <c r="S752" s="180"/>
      <c r="T752" s="180"/>
      <c r="U752" s="180"/>
      <c r="V752" s="180"/>
      <c r="W752" s="180"/>
      <c r="X752" s="180"/>
      <c r="Y752" s="180"/>
    </row>
    <row r="753" spans="1:25" ht="15.75" customHeight="1">
      <c r="A753" s="180"/>
      <c r="O753" s="180"/>
      <c r="P753" s="180"/>
      <c r="Q753" s="180"/>
      <c r="R753" s="180"/>
      <c r="S753" s="180"/>
      <c r="T753" s="180"/>
      <c r="U753" s="180"/>
      <c r="V753" s="180"/>
      <c r="W753" s="180"/>
      <c r="X753" s="180"/>
      <c r="Y753" s="180"/>
    </row>
    <row r="754" spans="1:25" ht="15.75" customHeight="1">
      <c r="A754" s="180"/>
      <c r="O754" s="180"/>
      <c r="P754" s="180"/>
      <c r="Q754" s="180"/>
      <c r="R754" s="180"/>
      <c r="S754" s="180"/>
      <c r="T754" s="180"/>
      <c r="U754" s="180"/>
      <c r="V754" s="180"/>
      <c r="W754" s="180"/>
      <c r="X754" s="180"/>
      <c r="Y754" s="180"/>
    </row>
    <row r="755" spans="1:25" ht="15.75" customHeight="1">
      <c r="A755" s="180"/>
      <c r="O755" s="180"/>
      <c r="P755" s="180"/>
      <c r="Q755" s="180"/>
      <c r="R755" s="180"/>
      <c r="S755" s="180"/>
      <c r="T755" s="180"/>
      <c r="U755" s="180"/>
      <c r="V755" s="180"/>
      <c r="W755" s="180"/>
      <c r="X755" s="180"/>
      <c r="Y755" s="180"/>
    </row>
    <row r="756" spans="1:25" ht="15.75" customHeight="1">
      <c r="A756" s="180"/>
      <c r="O756" s="180"/>
      <c r="P756" s="180"/>
      <c r="Q756" s="180"/>
      <c r="R756" s="180"/>
      <c r="S756" s="180"/>
      <c r="T756" s="180"/>
      <c r="U756" s="180"/>
      <c r="V756" s="180"/>
      <c r="W756" s="180"/>
      <c r="X756" s="180"/>
      <c r="Y756" s="180"/>
    </row>
    <row r="757" spans="1:25" ht="15.75" customHeight="1">
      <c r="A757" s="180"/>
      <c r="O757" s="180"/>
      <c r="P757" s="180"/>
      <c r="Q757" s="180"/>
      <c r="R757" s="180"/>
      <c r="S757" s="180"/>
      <c r="T757" s="180"/>
      <c r="U757" s="180"/>
      <c r="V757" s="180"/>
      <c r="W757" s="180"/>
      <c r="X757" s="180"/>
      <c r="Y757" s="180"/>
    </row>
    <row r="758" spans="1:25" ht="15.75" customHeight="1">
      <c r="A758" s="180"/>
      <c r="O758" s="180"/>
      <c r="P758" s="180"/>
      <c r="Q758" s="180"/>
      <c r="R758" s="180"/>
      <c r="S758" s="180"/>
      <c r="T758" s="180"/>
      <c r="U758" s="180"/>
      <c r="V758" s="180"/>
      <c r="W758" s="180"/>
      <c r="X758" s="180"/>
      <c r="Y758" s="180"/>
    </row>
    <row r="759" spans="1:25" ht="15.75" customHeight="1">
      <c r="A759" s="180"/>
      <c r="O759" s="180"/>
      <c r="P759" s="180"/>
      <c r="Q759" s="180"/>
      <c r="R759" s="180"/>
      <c r="S759" s="180"/>
      <c r="T759" s="180"/>
      <c r="U759" s="180"/>
      <c r="V759" s="180"/>
      <c r="W759" s="180"/>
      <c r="X759" s="180"/>
      <c r="Y759" s="180"/>
    </row>
    <row r="760" spans="1:25" ht="15.75" customHeight="1">
      <c r="A760" s="180"/>
      <c r="O760" s="180"/>
      <c r="P760" s="180"/>
      <c r="Q760" s="180"/>
      <c r="R760" s="180"/>
      <c r="S760" s="180"/>
      <c r="T760" s="180"/>
      <c r="U760" s="180"/>
      <c r="V760" s="180"/>
      <c r="W760" s="180"/>
      <c r="X760" s="180"/>
      <c r="Y760" s="180"/>
    </row>
    <row r="761" spans="1:25" ht="15.75" customHeight="1">
      <c r="A761" s="180"/>
      <c r="O761" s="180"/>
      <c r="P761" s="180"/>
      <c r="Q761" s="180"/>
      <c r="R761" s="180"/>
      <c r="S761" s="180"/>
      <c r="T761" s="180"/>
      <c r="U761" s="180"/>
      <c r="V761" s="180"/>
      <c r="W761" s="180"/>
      <c r="X761" s="180"/>
      <c r="Y761" s="180"/>
    </row>
    <row r="762" spans="1:25" ht="15.75" customHeight="1">
      <c r="A762" s="180"/>
      <c r="O762" s="180"/>
      <c r="P762" s="180"/>
      <c r="Q762" s="180"/>
      <c r="R762" s="180"/>
      <c r="S762" s="180"/>
      <c r="T762" s="180"/>
      <c r="U762" s="180"/>
      <c r="V762" s="180"/>
      <c r="W762" s="180"/>
      <c r="X762" s="180"/>
      <c r="Y762" s="180"/>
    </row>
    <row r="763" spans="1:25" ht="15.75" customHeight="1">
      <c r="A763" s="180"/>
      <c r="O763" s="180"/>
      <c r="P763" s="180"/>
      <c r="Q763" s="180"/>
      <c r="R763" s="180"/>
      <c r="S763" s="180"/>
      <c r="T763" s="180"/>
      <c r="U763" s="180"/>
      <c r="V763" s="180"/>
      <c r="W763" s="180"/>
      <c r="X763" s="180"/>
      <c r="Y763" s="180"/>
    </row>
    <row r="764" spans="1:25" ht="15.75" customHeight="1">
      <c r="A764" s="180"/>
      <c r="O764" s="180"/>
      <c r="P764" s="180"/>
      <c r="Q764" s="180"/>
      <c r="R764" s="180"/>
      <c r="S764" s="180"/>
      <c r="T764" s="180"/>
      <c r="U764" s="180"/>
      <c r="V764" s="180"/>
      <c r="W764" s="180"/>
      <c r="X764" s="180"/>
      <c r="Y764" s="180"/>
    </row>
    <row r="765" spans="1:25" ht="15.75" customHeight="1">
      <c r="A765" s="180"/>
      <c r="O765" s="180"/>
      <c r="P765" s="180"/>
      <c r="Q765" s="180"/>
      <c r="R765" s="180"/>
      <c r="S765" s="180"/>
      <c r="T765" s="180"/>
      <c r="U765" s="180"/>
      <c r="V765" s="180"/>
      <c r="W765" s="180"/>
      <c r="X765" s="180"/>
      <c r="Y765" s="180"/>
    </row>
    <row r="766" spans="1:25" ht="15.75" customHeight="1">
      <c r="A766" s="180"/>
      <c r="O766" s="180"/>
      <c r="P766" s="180"/>
      <c r="Q766" s="180"/>
      <c r="R766" s="180"/>
      <c r="S766" s="180"/>
      <c r="T766" s="180"/>
      <c r="U766" s="180"/>
      <c r="V766" s="180"/>
      <c r="W766" s="180"/>
      <c r="X766" s="180"/>
      <c r="Y766" s="180"/>
    </row>
    <row r="767" spans="1:25" ht="15.75" customHeight="1">
      <c r="A767" s="180"/>
      <c r="O767" s="180"/>
      <c r="P767" s="180"/>
      <c r="Q767" s="180"/>
      <c r="R767" s="180"/>
      <c r="S767" s="180"/>
      <c r="T767" s="180"/>
      <c r="U767" s="180"/>
      <c r="V767" s="180"/>
      <c r="W767" s="180"/>
      <c r="X767" s="180"/>
      <c r="Y767" s="180"/>
    </row>
    <row r="768" spans="1:25" ht="15.75" customHeight="1">
      <c r="A768" s="180"/>
      <c r="O768" s="180"/>
      <c r="P768" s="180"/>
      <c r="Q768" s="180"/>
      <c r="R768" s="180"/>
      <c r="S768" s="180"/>
      <c r="T768" s="180"/>
      <c r="U768" s="180"/>
      <c r="V768" s="180"/>
      <c r="W768" s="180"/>
      <c r="X768" s="180"/>
      <c r="Y768" s="180"/>
    </row>
    <row r="769" spans="1:25" ht="15.75" customHeight="1">
      <c r="A769" s="180"/>
      <c r="O769" s="180"/>
      <c r="P769" s="180"/>
      <c r="Q769" s="180"/>
      <c r="R769" s="180"/>
      <c r="S769" s="180"/>
      <c r="T769" s="180"/>
      <c r="U769" s="180"/>
      <c r="V769" s="180"/>
      <c r="W769" s="180"/>
      <c r="X769" s="180"/>
      <c r="Y769" s="180"/>
    </row>
    <row r="770" spans="1:25" ht="15.75" customHeight="1">
      <c r="A770" s="180"/>
      <c r="O770" s="180"/>
      <c r="P770" s="180"/>
      <c r="Q770" s="180"/>
      <c r="R770" s="180"/>
      <c r="S770" s="180"/>
      <c r="T770" s="180"/>
      <c r="U770" s="180"/>
      <c r="V770" s="180"/>
      <c r="W770" s="180"/>
      <c r="X770" s="180"/>
      <c r="Y770" s="180"/>
    </row>
    <row r="771" spans="1:25" ht="15.75" customHeight="1">
      <c r="A771" s="180"/>
      <c r="O771" s="180"/>
      <c r="P771" s="180"/>
      <c r="Q771" s="180"/>
      <c r="R771" s="180"/>
      <c r="S771" s="180"/>
      <c r="T771" s="180"/>
      <c r="U771" s="180"/>
      <c r="V771" s="180"/>
      <c r="W771" s="180"/>
      <c r="X771" s="180"/>
      <c r="Y771" s="180"/>
    </row>
    <row r="772" spans="1:25" ht="15.75" customHeight="1">
      <c r="A772" s="180"/>
      <c r="O772" s="180"/>
      <c r="P772" s="180"/>
      <c r="Q772" s="180"/>
      <c r="R772" s="180"/>
      <c r="S772" s="180"/>
      <c r="T772" s="180"/>
      <c r="U772" s="180"/>
      <c r="V772" s="180"/>
      <c r="W772" s="180"/>
      <c r="X772" s="180"/>
      <c r="Y772" s="180"/>
    </row>
    <row r="773" spans="1:25" ht="15.75" customHeight="1">
      <c r="A773" s="180"/>
      <c r="O773" s="180"/>
      <c r="P773" s="180"/>
      <c r="Q773" s="180"/>
      <c r="R773" s="180"/>
      <c r="S773" s="180"/>
      <c r="T773" s="180"/>
      <c r="U773" s="180"/>
      <c r="V773" s="180"/>
      <c r="W773" s="180"/>
      <c r="X773" s="180"/>
      <c r="Y773" s="180"/>
    </row>
    <row r="774" spans="1:25" ht="15.75" customHeight="1">
      <c r="A774" s="180"/>
      <c r="O774" s="180"/>
      <c r="P774" s="180"/>
      <c r="Q774" s="180"/>
      <c r="R774" s="180"/>
      <c r="S774" s="180"/>
      <c r="T774" s="180"/>
      <c r="U774" s="180"/>
      <c r="V774" s="180"/>
      <c r="W774" s="180"/>
      <c r="X774" s="180"/>
      <c r="Y774" s="180"/>
    </row>
    <row r="775" spans="1:25" ht="15.75" customHeight="1">
      <c r="A775" s="180"/>
      <c r="O775" s="180"/>
      <c r="P775" s="180"/>
      <c r="Q775" s="180"/>
      <c r="R775" s="180"/>
      <c r="S775" s="180"/>
      <c r="T775" s="180"/>
      <c r="U775" s="180"/>
      <c r="V775" s="180"/>
      <c r="W775" s="180"/>
      <c r="X775" s="180"/>
      <c r="Y775" s="180"/>
    </row>
    <row r="776" spans="1:25" ht="15.75" customHeight="1">
      <c r="A776" s="180"/>
      <c r="O776" s="180"/>
      <c r="P776" s="180"/>
      <c r="Q776" s="180"/>
      <c r="R776" s="180"/>
      <c r="S776" s="180"/>
      <c r="T776" s="180"/>
      <c r="U776" s="180"/>
      <c r="V776" s="180"/>
      <c r="W776" s="180"/>
      <c r="X776" s="180"/>
      <c r="Y776" s="180"/>
    </row>
    <row r="777" spans="1:25" ht="15.75" customHeight="1">
      <c r="A777" s="180"/>
      <c r="O777" s="180"/>
      <c r="P777" s="180"/>
      <c r="Q777" s="180"/>
      <c r="R777" s="180"/>
      <c r="S777" s="180"/>
      <c r="T777" s="180"/>
      <c r="U777" s="180"/>
      <c r="V777" s="180"/>
      <c r="W777" s="180"/>
      <c r="X777" s="180"/>
      <c r="Y777" s="180"/>
    </row>
    <row r="778" spans="1:25" ht="15.75" customHeight="1">
      <c r="A778" s="180"/>
      <c r="O778" s="180"/>
      <c r="P778" s="180"/>
      <c r="Q778" s="180"/>
      <c r="R778" s="180"/>
      <c r="S778" s="180"/>
      <c r="T778" s="180"/>
      <c r="U778" s="180"/>
      <c r="V778" s="180"/>
      <c r="W778" s="180"/>
      <c r="X778" s="180"/>
      <c r="Y778" s="180"/>
    </row>
    <row r="779" spans="1:25" ht="15.75" customHeight="1">
      <c r="A779" s="180"/>
      <c r="O779" s="180"/>
      <c r="P779" s="180"/>
      <c r="Q779" s="180"/>
      <c r="R779" s="180"/>
      <c r="S779" s="180"/>
      <c r="T779" s="180"/>
      <c r="U779" s="180"/>
      <c r="V779" s="180"/>
      <c r="W779" s="180"/>
      <c r="X779" s="180"/>
      <c r="Y779" s="180"/>
    </row>
    <row r="780" spans="1:25" ht="15.75" customHeight="1">
      <c r="A780" s="180"/>
      <c r="O780" s="180"/>
      <c r="P780" s="180"/>
      <c r="Q780" s="180"/>
      <c r="R780" s="180"/>
      <c r="S780" s="180"/>
      <c r="T780" s="180"/>
      <c r="U780" s="180"/>
      <c r="V780" s="180"/>
      <c r="W780" s="180"/>
      <c r="X780" s="180"/>
      <c r="Y780" s="180"/>
    </row>
    <row r="781" spans="1:25" ht="15.75" customHeight="1">
      <c r="A781" s="180"/>
      <c r="O781" s="180"/>
      <c r="P781" s="180"/>
      <c r="Q781" s="180"/>
      <c r="R781" s="180"/>
      <c r="S781" s="180"/>
      <c r="T781" s="180"/>
      <c r="U781" s="180"/>
      <c r="V781" s="180"/>
      <c r="W781" s="180"/>
      <c r="X781" s="180"/>
      <c r="Y781" s="180"/>
    </row>
    <row r="782" spans="1:25" ht="15.75" customHeight="1">
      <c r="A782" s="180"/>
      <c r="O782" s="180"/>
      <c r="P782" s="180"/>
      <c r="Q782" s="180"/>
      <c r="R782" s="180"/>
      <c r="S782" s="180"/>
      <c r="T782" s="180"/>
      <c r="U782" s="180"/>
      <c r="V782" s="180"/>
      <c r="W782" s="180"/>
      <c r="X782" s="180"/>
      <c r="Y782" s="180"/>
    </row>
    <row r="783" spans="1:25" ht="15.75" customHeight="1">
      <c r="A783" s="180"/>
      <c r="O783" s="180"/>
      <c r="P783" s="180"/>
      <c r="Q783" s="180"/>
      <c r="R783" s="180"/>
      <c r="S783" s="180"/>
      <c r="T783" s="180"/>
      <c r="U783" s="180"/>
      <c r="V783" s="180"/>
      <c r="W783" s="180"/>
      <c r="X783" s="180"/>
      <c r="Y783" s="180"/>
    </row>
    <row r="784" spans="1:25" ht="15.75" customHeight="1">
      <c r="A784" s="180"/>
      <c r="O784" s="180"/>
      <c r="P784" s="180"/>
      <c r="Q784" s="180"/>
      <c r="R784" s="180"/>
      <c r="S784" s="180"/>
      <c r="T784" s="180"/>
      <c r="U784" s="180"/>
      <c r="V784" s="180"/>
      <c r="W784" s="180"/>
      <c r="X784" s="180"/>
      <c r="Y784" s="180"/>
    </row>
    <row r="785" spans="1:25" ht="15.75" customHeight="1">
      <c r="A785" s="180"/>
      <c r="O785" s="180"/>
      <c r="P785" s="180"/>
      <c r="Q785" s="180"/>
      <c r="R785" s="180"/>
      <c r="S785" s="180"/>
      <c r="T785" s="180"/>
      <c r="U785" s="180"/>
      <c r="V785" s="180"/>
      <c r="W785" s="180"/>
      <c r="X785" s="180"/>
      <c r="Y785" s="180"/>
    </row>
    <row r="786" spans="1:25" ht="15.75" customHeight="1">
      <c r="A786" s="180"/>
      <c r="O786" s="180"/>
      <c r="P786" s="180"/>
      <c r="Q786" s="180"/>
      <c r="R786" s="180"/>
      <c r="S786" s="180"/>
      <c r="T786" s="180"/>
      <c r="U786" s="180"/>
      <c r="V786" s="180"/>
      <c r="W786" s="180"/>
      <c r="X786" s="180"/>
      <c r="Y786" s="180"/>
    </row>
    <row r="787" spans="1:25" ht="15.75" customHeight="1">
      <c r="A787" s="180"/>
      <c r="O787" s="180"/>
      <c r="P787" s="180"/>
      <c r="Q787" s="180"/>
      <c r="R787" s="180"/>
      <c r="S787" s="180"/>
      <c r="T787" s="180"/>
      <c r="U787" s="180"/>
      <c r="V787" s="180"/>
      <c r="W787" s="180"/>
      <c r="X787" s="180"/>
      <c r="Y787" s="180"/>
    </row>
    <row r="788" spans="1:25" ht="15.75" customHeight="1">
      <c r="A788" s="180"/>
      <c r="O788" s="180"/>
      <c r="P788" s="180"/>
      <c r="Q788" s="180"/>
      <c r="R788" s="180"/>
      <c r="S788" s="180"/>
      <c r="T788" s="180"/>
      <c r="U788" s="180"/>
      <c r="V788" s="180"/>
      <c r="W788" s="180"/>
      <c r="X788" s="180"/>
      <c r="Y788" s="180"/>
    </row>
    <row r="789" spans="1:25" ht="15.75" customHeight="1">
      <c r="A789" s="180"/>
      <c r="O789" s="180"/>
      <c r="P789" s="180"/>
      <c r="Q789" s="180"/>
      <c r="R789" s="180"/>
      <c r="S789" s="180"/>
      <c r="T789" s="180"/>
      <c r="U789" s="180"/>
      <c r="V789" s="180"/>
      <c r="W789" s="180"/>
      <c r="X789" s="180"/>
      <c r="Y789" s="180"/>
    </row>
    <row r="790" spans="1:25" ht="15.75" customHeight="1">
      <c r="A790" s="180"/>
      <c r="O790" s="180"/>
      <c r="P790" s="180"/>
      <c r="Q790" s="180"/>
      <c r="R790" s="180"/>
      <c r="S790" s="180"/>
      <c r="T790" s="180"/>
      <c r="U790" s="180"/>
      <c r="V790" s="180"/>
      <c r="W790" s="180"/>
      <c r="X790" s="180"/>
      <c r="Y790" s="180"/>
    </row>
    <row r="791" spans="1:25" ht="15.75" customHeight="1">
      <c r="A791" s="180"/>
      <c r="O791" s="180"/>
      <c r="P791" s="180"/>
      <c r="Q791" s="180"/>
      <c r="R791" s="180"/>
      <c r="S791" s="180"/>
      <c r="T791" s="180"/>
      <c r="U791" s="180"/>
      <c r="V791" s="180"/>
      <c r="W791" s="180"/>
      <c r="X791" s="180"/>
      <c r="Y791" s="180"/>
    </row>
    <row r="792" spans="1:25" ht="15.75" customHeight="1">
      <c r="A792" s="180"/>
      <c r="O792" s="180"/>
      <c r="P792" s="180"/>
      <c r="Q792" s="180"/>
      <c r="R792" s="180"/>
      <c r="S792" s="180"/>
      <c r="T792" s="180"/>
      <c r="U792" s="180"/>
      <c r="V792" s="180"/>
      <c r="W792" s="180"/>
      <c r="X792" s="180"/>
      <c r="Y792" s="180"/>
    </row>
    <row r="793" spans="1:25" ht="15.75" customHeight="1">
      <c r="A793" s="180"/>
      <c r="O793" s="180"/>
      <c r="P793" s="180"/>
      <c r="Q793" s="180"/>
      <c r="R793" s="180"/>
      <c r="S793" s="180"/>
      <c r="T793" s="180"/>
      <c r="U793" s="180"/>
      <c r="V793" s="180"/>
      <c r="W793" s="180"/>
      <c r="X793" s="180"/>
      <c r="Y793" s="180"/>
    </row>
    <row r="794" spans="1:25" ht="15.75" customHeight="1">
      <c r="A794" s="180"/>
      <c r="O794" s="180"/>
      <c r="P794" s="180"/>
      <c r="Q794" s="180"/>
      <c r="R794" s="180"/>
      <c r="S794" s="180"/>
      <c r="T794" s="180"/>
      <c r="U794" s="180"/>
      <c r="V794" s="180"/>
      <c r="W794" s="180"/>
      <c r="X794" s="180"/>
      <c r="Y794" s="180"/>
    </row>
    <row r="795" spans="1:25" ht="15.75" customHeight="1">
      <c r="A795" s="180"/>
      <c r="O795" s="180"/>
      <c r="P795" s="180"/>
      <c r="Q795" s="180"/>
      <c r="R795" s="180"/>
      <c r="S795" s="180"/>
      <c r="T795" s="180"/>
      <c r="U795" s="180"/>
      <c r="V795" s="180"/>
      <c r="W795" s="180"/>
      <c r="X795" s="180"/>
      <c r="Y795" s="180"/>
    </row>
    <row r="796" spans="1:25" ht="15.75" customHeight="1">
      <c r="A796" s="180"/>
      <c r="O796" s="180"/>
      <c r="P796" s="180"/>
      <c r="Q796" s="180"/>
      <c r="R796" s="180"/>
      <c r="S796" s="180"/>
      <c r="T796" s="180"/>
      <c r="U796" s="180"/>
      <c r="V796" s="180"/>
      <c r="W796" s="180"/>
      <c r="X796" s="180"/>
      <c r="Y796" s="180"/>
    </row>
    <row r="797" spans="1:25" ht="15.75" customHeight="1">
      <c r="A797" s="180"/>
      <c r="O797" s="180"/>
      <c r="P797" s="180"/>
      <c r="Q797" s="180"/>
      <c r="R797" s="180"/>
      <c r="S797" s="180"/>
      <c r="T797" s="180"/>
      <c r="U797" s="180"/>
      <c r="V797" s="180"/>
      <c r="W797" s="180"/>
      <c r="X797" s="180"/>
      <c r="Y797" s="180"/>
    </row>
    <row r="798" spans="1:25" ht="15.75" customHeight="1">
      <c r="A798" s="180"/>
      <c r="O798" s="180"/>
      <c r="P798" s="180"/>
      <c r="Q798" s="180"/>
      <c r="R798" s="180"/>
      <c r="S798" s="180"/>
      <c r="T798" s="180"/>
      <c r="U798" s="180"/>
      <c r="V798" s="180"/>
      <c r="W798" s="180"/>
      <c r="X798" s="180"/>
      <c r="Y798" s="180"/>
    </row>
    <row r="799" spans="1:25" ht="15.75" customHeight="1">
      <c r="A799" s="180"/>
      <c r="O799" s="180"/>
      <c r="P799" s="180"/>
      <c r="Q799" s="180"/>
      <c r="R799" s="180"/>
      <c r="S799" s="180"/>
      <c r="T799" s="180"/>
      <c r="U799" s="180"/>
      <c r="V799" s="180"/>
      <c r="W799" s="180"/>
      <c r="X799" s="180"/>
      <c r="Y799" s="180"/>
    </row>
    <row r="800" spans="1:25" ht="15.75" customHeight="1">
      <c r="A800" s="180"/>
      <c r="O800" s="180"/>
      <c r="P800" s="180"/>
      <c r="Q800" s="180"/>
      <c r="R800" s="180"/>
      <c r="S800" s="180"/>
      <c r="T800" s="180"/>
      <c r="U800" s="180"/>
      <c r="V800" s="180"/>
      <c r="W800" s="180"/>
      <c r="X800" s="180"/>
      <c r="Y800" s="180"/>
    </row>
    <row r="801" spans="1:25" ht="15.75" customHeight="1">
      <c r="A801" s="180"/>
      <c r="O801" s="180"/>
      <c r="P801" s="180"/>
      <c r="Q801" s="180"/>
      <c r="R801" s="180"/>
      <c r="S801" s="180"/>
      <c r="T801" s="180"/>
      <c r="U801" s="180"/>
      <c r="V801" s="180"/>
      <c r="W801" s="180"/>
      <c r="X801" s="180"/>
      <c r="Y801" s="180"/>
    </row>
    <row r="802" spans="1:25" ht="15.75" customHeight="1">
      <c r="A802" s="180"/>
      <c r="O802" s="180"/>
      <c r="P802" s="180"/>
      <c r="Q802" s="180"/>
      <c r="R802" s="180"/>
      <c r="S802" s="180"/>
      <c r="T802" s="180"/>
      <c r="U802" s="180"/>
      <c r="V802" s="180"/>
      <c r="W802" s="180"/>
      <c r="X802" s="180"/>
      <c r="Y802" s="180"/>
    </row>
    <row r="803" spans="1:25" ht="15.75" customHeight="1">
      <c r="A803" s="180"/>
      <c r="O803" s="180"/>
      <c r="P803" s="180"/>
      <c r="Q803" s="180"/>
      <c r="R803" s="180"/>
      <c r="S803" s="180"/>
      <c r="T803" s="180"/>
      <c r="U803" s="180"/>
      <c r="V803" s="180"/>
      <c r="W803" s="180"/>
      <c r="X803" s="180"/>
      <c r="Y803" s="180"/>
    </row>
    <row r="804" spans="1:25" ht="15.75" customHeight="1">
      <c r="A804" s="180"/>
      <c r="O804" s="180"/>
      <c r="P804" s="180"/>
      <c r="Q804" s="180"/>
      <c r="R804" s="180"/>
      <c r="S804" s="180"/>
      <c r="T804" s="180"/>
      <c r="U804" s="180"/>
      <c r="V804" s="180"/>
      <c r="W804" s="180"/>
      <c r="X804" s="180"/>
      <c r="Y804" s="180"/>
    </row>
    <row r="805" spans="1:25" ht="15.75" customHeight="1">
      <c r="A805" s="180"/>
      <c r="O805" s="180"/>
      <c r="P805" s="180"/>
      <c r="Q805" s="180"/>
      <c r="R805" s="180"/>
      <c r="S805" s="180"/>
      <c r="T805" s="180"/>
      <c r="U805" s="180"/>
      <c r="V805" s="180"/>
      <c r="W805" s="180"/>
      <c r="X805" s="180"/>
      <c r="Y805" s="180"/>
    </row>
    <row r="806" spans="1:25" ht="15.75" customHeight="1">
      <c r="A806" s="180"/>
      <c r="O806" s="180"/>
      <c r="P806" s="180"/>
      <c r="Q806" s="180"/>
      <c r="R806" s="180"/>
      <c r="S806" s="180"/>
      <c r="T806" s="180"/>
      <c r="U806" s="180"/>
      <c r="V806" s="180"/>
      <c r="W806" s="180"/>
      <c r="X806" s="180"/>
      <c r="Y806" s="180"/>
    </row>
    <row r="807" spans="1:25" ht="15.75" customHeight="1">
      <c r="A807" s="180"/>
      <c r="O807" s="180"/>
      <c r="P807" s="180"/>
      <c r="Q807" s="180"/>
      <c r="R807" s="180"/>
      <c r="S807" s="180"/>
      <c r="T807" s="180"/>
      <c r="U807" s="180"/>
      <c r="V807" s="180"/>
      <c r="W807" s="180"/>
      <c r="X807" s="180"/>
      <c r="Y807" s="180"/>
    </row>
    <row r="808" spans="1:25" ht="15.75" customHeight="1">
      <c r="A808" s="180"/>
      <c r="O808" s="180"/>
      <c r="P808" s="180"/>
      <c r="Q808" s="180"/>
      <c r="R808" s="180"/>
      <c r="S808" s="180"/>
      <c r="T808" s="180"/>
      <c r="U808" s="180"/>
      <c r="V808" s="180"/>
      <c r="W808" s="180"/>
      <c r="X808" s="180"/>
      <c r="Y808" s="180"/>
    </row>
    <row r="809" spans="1:25" ht="15.75" customHeight="1">
      <c r="A809" s="180"/>
      <c r="O809" s="180"/>
      <c r="P809" s="180"/>
      <c r="Q809" s="180"/>
      <c r="R809" s="180"/>
      <c r="S809" s="180"/>
      <c r="T809" s="180"/>
      <c r="U809" s="180"/>
      <c r="V809" s="180"/>
      <c r="W809" s="180"/>
      <c r="X809" s="180"/>
      <c r="Y809" s="180"/>
    </row>
    <row r="810" spans="1:25" ht="15.75" customHeight="1">
      <c r="A810" s="180"/>
      <c r="O810" s="180"/>
      <c r="P810" s="180"/>
      <c r="Q810" s="180"/>
      <c r="R810" s="180"/>
      <c r="S810" s="180"/>
      <c r="T810" s="180"/>
      <c r="U810" s="180"/>
      <c r="V810" s="180"/>
      <c r="W810" s="180"/>
      <c r="X810" s="180"/>
      <c r="Y810" s="180"/>
    </row>
    <row r="811" spans="1:25" ht="15.75" customHeight="1">
      <c r="A811" s="180"/>
      <c r="O811" s="180"/>
      <c r="P811" s="180"/>
      <c r="Q811" s="180"/>
      <c r="R811" s="180"/>
      <c r="S811" s="180"/>
      <c r="T811" s="180"/>
      <c r="U811" s="180"/>
      <c r="V811" s="180"/>
      <c r="W811" s="180"/>
      <c r="X811" s="180"/>
      <c r="Y811" s="180"/>
    </row>
    <row r="812" spans="1:25" ht="15.75" customHeight="1">
      <c r="A812" s="180"/>
      <c r="O812" s="180"/>
      <c r="P812" s="180"/>
      <c r="Q812" s="180"/>
      <c r="R812" s="180"/>
      <c r="S812" s="180"/>
      <c r="T812" s="180"/>
      <c r="U812" s="180"/>
      <c r="V812" s="180"/>
      <c r="W812" s="180"/>
      <c r="X812" s="180"/>
      <c r="Y812" s="180"/>
    </row>
    <row r="813" spans="1:25" ht="15.75" customHeight="1">
      <c r="A813" s="180"/>
      <c r="O813" s="180"/>
      <c r="P813" s="180"/>
      <c r="Q813" s="180"/>
      <c r="R813" s="180"/>
      <c r="S813" s="180"/>
      <c r="T813" s="180"/>
      <c r="U813" s="180"/>
      <c r="V813" s="180"/>
      <c r="W813" s="180"/>
      <c r="X813" s="180"/>
      <c r="Y813" s="180"/>
    </row>
    <row r="814" spans="1:25" ht="15.75" customHeight="1">
      <c r="A814" s="180"/>
      <c r="O814" s="180"/>
      <c r="P814" s="180"/>
      <c r="Q814" s="180"/>
      <c r="R814" s="180"/>
      <c r="S814" s="180"/>
      <c r="T814" s="180"/>
      <c r="U814" s="180"/>
      <c r="V814" s="180"/>
      <c r="W814" s="180"/>
      <c r="X814" s="180"/>
      <c r="Y814" s="180"/>
    </row>
    <row r="815" spans="1:25" ht="15.75" customHeight="1">
      <c r="A815" s="180"/>
      <c r="O815" s="180"/>
      <c r="P815" s="180"/>
      <c r="Q815" s="180"/>
      <c r="R815" s="180"/>
      <c r="S815" s="180"/>
      <c r="T815" s="180"/>
      <c r="U815" s="180"/>
      <c r="V815" s="180"/>
      <c r="W815" s="180"/>
      <c r="X815" s="180"/>
      <c r="Y815" s="180"/>
    </row>
    <row r="816" spans="1:25" ht="15.75" customHeight="1">
      <c r="A816" s="180"/>
      <c r="O816" s="180"/>
      <c r="P816" s="180"/>
      <c r="Q816" s="180"/>
      <c r="R816" s="180"/>
      <c r="S816" s="180"/>
      <c r="T816" s="180"/>
      <c r="U816" s="180"/>
      <c r="V816" s="180"/>
      <c r="W816" s="180"/>
      <c r="X816" s="180"/>
      <c r="Y816" s="180"/>
    </row>
    <row r="817" spans="1:25" ht="15.75" customHeight="1">
      <c r="A817" s="180"/>
      <c r="O817" s="180"/>
      <c r="P817" s="180"/>
      <c r="Q817" s="180"/>
      <c r="R817" s="180"/>
      <c r="S817" s="180"/>
      <c r="T817" s="180"/>
      <c r="U817" s="180"/>
      <c r="V817" s="180"/>
      <c r="W817" s="180"/>
      <c r="X817" s="180"/>
      <c r="Y817" s="180"/>
    </row>
    <row r="818" spans="1:25" ht="15.75" customHeight="1">
      <c r="A818" s="180"/>
      <c r="O818" s="180"/>
      <c r="P818" s="180"/>
      <c r="Q818" s="180"/>
      <c r="R818" s="180"/>
      <c r="S818" s="180"/>
      <c r="T818" s="180"/>
      <c r="U818" s="180"/>
      <c r="V818" s="180"/>
      <c r="W818" s="180"/>
      <c r="X818" s="180"/>
      <c r="Y818" s="180"/>
    </row>
    <row r="819" spans="1:25" ht="15.75" customHeight="1">
      <c r="A819" s="180"/>
      <c r="O819" s="180"/>
      <c r="P819" s="180"/>
      <c r="Q819" s="180"/>
      <c r="R819" s="180"/>
      <c r="S819" s="180"/>
      <c r="T819" s="180"/>
      <c r="U819" s="180"/>
      <c r="V819" s="180"/>
      <c r="W819" s="180"/>
      <c r="X819" s="180"/>
      <c r="Y819" s="180"/>
    </row>
    <row r="820" spans="1:25" ht="15.75" customHeight="1">
      <c r="A820" s="180"/>
      <c r="O820" s="180"/>
      <c r="P820" s="180"/>
      <c r="Q820" s="180"/>
      <c r="R820" s="180"/>
      <c r="S820" s="180"/>
      <c r="T820" s="180"/>
      <c r="U820" s="180"/>
      <c r="V820" s="180"/>
      <c r="W820" s="180"/>
      <c r="X820" s="180"/>
      <c r="Y820" s="180"/>
    </row>
    <row r="821" spans="1:25" ht="15.75" customHeight="1">
      <c r="A821" s="180"/>
      <c r="O821" s="180"/>
      <c r="P821" s="180"/>
      <c r="Q821" s="180"/>
      <c r="R821" s="180"/>
      <c r="S821" s="180"/>
      <c r="T821" s="180"/>
      <c r="U821" s="180"/>
      <c r="V821" s="180"/>
      <c r="W821" s="180"/>
      <c r="X821" s="180"/>
      <c r="Y821" s="180"/>
    </row>
    <row r="822" spans="1:25" ht="15.75" customHeight="1">
      <c r="A822" s="180"/>
      <c r="O822" s="180"/>
      <c r="P822" s="180"/>
      <c r="Q822" s="180"/>
      <c r="R822" s="180"/>
      <c r="S822" s="180"/>
      <c r="T822" s="180"/>
      <c r="U822" s="180"/>
      <c r="V822" s="180"/>
      <c r="W822" s="180"/>
      <c r="X822" s="180"/>
      <c r="Y822" s="180"/>
    </row>
    <row r="823" spans="1:25" ht="15.75" customHeight="1">
      <c r="A823" s="180"/>
      <c r="O823" s="180"/>
      <c r="P823" s="180"/>
      <c r="Q823" s="180"/>
      <c r="R823" s="180"/>
      <c r="S823" s="180"/>
      <c r="T823" s="180"/>
      <c r="U823" s="180"/>
      <c r="V823" s="180"/>
      <c r="W823" s="180"/>
      <c r="X823" s="180"/>
      <c r="Y823" s="180"/>
    </row>
    <row r="824" spans="1:25" ht="15.75" customHeight="1">
      <c r="A824" s="180"/>
      <c r="O824" s="180"/>
      <c r="P824" s="180"/>
      <c r="Q824" s="180"/>
      <c r="R824" s="180"/>
      <c r="S824" s="180"/>
      <c r="T824" s="180"/>
      <c r="U824" s="180"/>
      <c r="V824" s="180"/>
      <c r="W824" s="180"/>
      <c r="X824" s="180"/>
      <c r="Y824" s="180"/>
    </row>
    <row r="825" spans="1:25" ht="15.75" customHeight="1">
      <c r="A825" s="180"/>
      <c r="O825" s="180"/>
      <c r="P825" s="180"/>
      <c r="Q825" s="180"/>
      <c r="R825" s="180"/>
      <c r="S825" s="180"/>
      <c r="T825" s="180"/>
      <c r="U825" s="180"/>
      <c r="V825" s="180"/>
      <c r="W825" s="180"/>
      <c r="X825" s="180"/>
      <c r="Y825" s="180"/>
    </row>
    <row r="826" spans="1:25" ht="15.75" customHeight="1">
      <c r="A826" s="180"/>
      <c r="O826" s="180"/>
      <c r="P826" s="180"/>
      <c r="Q826" s="180"/>
      <c r="R826" s="180"/>
      <c r="S826" s="180"/>
      <c r="T826" s="180"/>
      <c r="U826" s="180"/>
      <c r="V826" s="180"/>
      <c r="W826" s="180"/>
      <c r="X826" s="180"/>
      <c r="Y826" s="180"/>
    </row>
    <row r="827" spans="1:25" ht="15.75" customHeight="1">
      <c r="A827" s="180"/>
      <c r="O827" s="180"/>
      <c r="P827" s="180"/>
      <c r="Q827" s="180"/>
      <c r="R827" s="180"/>
      <c r="S827" s="180"/>
      <c r="T827" s="180"/>
      <c r="U827" s="180"/>
      <c r="V827" s="180"/>
      <c r="W827" s="180"/>
      <c r="X827" s="180"/>
      <c r="Y827" s="180"/>
    </row>
    <row r="828" spans="1:25" ht="15.75" customHeight="1">
      <c r="A828" s="180"/>
      <c r="O828" s="180"/>
      <c r="P828" s="180"/>
      <c r="Q828" s="180"/>
      <c r="R828" s="180"/>
      <c r="S828" s="180"/>
      <c r="T828" s="180"/>
      <c r="U828" s="180"/>
      <c r="V828" s="180"/>
      <c r="W828" s="180"/>
      <c r="X828" s="180"/>
      <c r="Y828" s="180"/>
    </row>
    <row r="829" spans="1:25" ht="15.75" customHeight="1">
      <c r="A829" s="180"/>
      <c r="O829" s="180"/>
      <c r="P829" s="180"/>
      <c r="Q829" s="180"/>
      <c r="R829" s="180"/>
      <c r="S829" s="180"/>
      <c r="T829" s="180"/>
      <c r="U829" s="180"/>
      <c r="V829" s="180"/>
      <c r="W829" s="180"/>
      <c r="X829" s="180"/>
      <c r="Y829" s="180"/>
    </row>
    <row r="830" spans="1:25" ht="15.75" customHeight="1">
      <c r="A830" s="180"/>
      <c r="O830" s="180"/>
      <c r="P830" s="180"/>
      <c r="Q830" s="180"/>
      <c r="R830" s="180"/>
      <c r="S830" s="180"/>
      <c r="T830" s="180"/>
      <c r="U830" s="180"/>
      <c r="V830" s="180"/>
      <c r="W830" s="180"/>
      <c r="X830" s="180"/>
      <c r="Y830" s="180"/>
    </row>
    <row r="831" spans="1:25" ht="15.75" customHeight="1">
      <c r="A831" s="180"/>
      <c r="O831" s="180"/>
      <c r="P831" s="180"/>
      <c r="Q831" s="180"/>
      <c r="R831" s="180"/>
      <c r="S831" s="180"/>
      <c r="T831" s="180"/>
      <c r="U831" s="180"/>
      <c r="V831" s="180"/>
      <c r="W831" s="180"/>
      <c r="X831" s="180"/>
      <c r="Y831" s="180"/>
    </row>
    <row r="832" spans="1:25" ht="15.75" customHeight="1">
      <c r="A832" s="180"/>
      <c r="O832" s="180"/>
      <c r="P832" s="180"/>
      <c r="Q832" s="180"/>
      <c r="R832" s="180"/>
      <c r="S832" s="180"/>
      <c r="T832" s="180"/>
      <c r="U832" s="180"/>
      <c r="V832" s="180"/>
      <c r="W832" s="180"/>
      <c r="X832" s="180"/>
      <c r="Y832" s="180"/>
    </row>
    <row r="833" spans="1:25" ht="15.75" customHeight="1">
      <c r="A833" s="180"/>
      <c r="O833" s="180"/>
      <c r="P833" s="180"/>
      <c r="Q833" s="180"/>
      <c r="R833" s="180"/>
      <c r="S833" s="180"/>
      <c r="T833" s="180"/>
      <c r="U833" s="180"/>
      <c r="V833" s="180"/>
      <c r="W833" s="180"/>
      <c r="X833" s="180"/>
      <c r="Y833" s="180"/>
    </row>
    <row r="834" spans="1:25" ht="15.75" customHeight="1">
      <c r="A834" s="180"/>
      <c r="O834" s="180"/>
      <c r="P834" s="180"/>
      <c r="Q834" s="180"/>
      <c r="R834" s="180"/>
      <c r="S834" s="180"/>
      <c r="T834" s="180"/>
      <c r="U834" s="180"/>
      <c r="V834" s="180"/>
      <c r="W834" s="180"/>
      <c r="X834" s="180"/>
      <c r="Y834" s="180"/>
    </row>
    <row r="835" spans="1:25" ht="15.75" customHeight="1">
      <c r="A835" s="180"/>
      <c r="O835" s="180"/>
      <c r="P835" s="180"/>
      <c r="Q835" s="180"/>
      <c r="R835" s="180"/>
      <c r="S835" s="180"/>
      <c r="T835" s="180"/>
      <c r="U835" s="180"/>
      <c r="V835" s="180"/>
      <c r="W835" s="180"/>
      <c r="X835" s="180"/>
      <c r="Y835" s="180"/>
    </row>
    <row r="836" spans="1:25" ht="15.75" customHeight="1">
      <c r="A836" s="180"/>
      <c r="O836" s="180"/>
      <c r="P836" s="180"/>
      <c r="Q836" s="180"/>
      <c r="R836" s="180"/>
      <c r="S836" s="180"/>
      <c r="T836" s="180"/>
      <c r="U836" s="180"/>
      <c r="V836" s="180"/>
      <c r="W836" s="180"/>
      <c r="X836" s="180"/>
      <c r="Y836" s="180"/>
    </row>
    <row r="837" spans="1:25" ht="15.75" customHeight="1">
      <c r="A837" s="180"/>
      <c r="O837" s="180"/>
      <c r="P837" s="180"/>
      <c r="Q837" s="180"/>
      <c r="R837" s="180"/>
      <c r="S837" s="180"/>
      <c r="T837" s="180"/>
      <c r="U837" s="180"/>
      <c r="V837" s="180"/>
      <c r="W837" s="180"/>
      <c r="X837" s="180"/>
      <c r="Y837" s="180"/>
    </row>
    <row r="838" spans="1:25" ht="15.75" customHeight="1">
      <c r="A838" s="180"/>
      <c r="O838" s="180"/>
      <c r="P838" s="180"/>
      <c r="Q838" s="180"/>
      <c r="R838" s="180"/>
      <c r="S838" s="180"/>
      <c r="T838" s="180"/>
      <c r="U838" s="180"/>
      <c r="V838" s="180"/>
      <c r="W838" s="180"/>
      <c r="X838" s="180"/>
      <c r="Y838" s="180"/>
    </row>
    <row r="839" spans="1:25" ht="15.75" customHeight="1">
      <c r="A839" s="180"/>
      <c r="O839" s="180"/>
      <c r="P839" s="180"/>
      <c r="Q839" s="180"/>
      <c r="R839" s="180"/>
      <c r="S839" s="180"/>
      <c r="T839" s="180"/>
      <c r="U839" s="180"/>
      <c r="V839" s="180"/>
      <c r="W839" s="180"/>
      <c r="X839" s="180"/>
      <c r="Y839" s="180"/>
    </row>
    <row r="840" spans="1:25" ht="15.75" customHeight="1">
      <c r="A840" s="180"/>
      <c r="O840" s="180"/>
      <c r="P840" s="180"/>
      <c r="Q840" s="180"/>
      <c r="R840" s="180"/>
      <c r="S840" s="180"/>
      <c r="T840" s="180"/>
      <c r="U840" s="180"/>
      <c r="V840" s="180"/>
      <c r="W840" s="180"/>
      <c r="X840" s="180"/>
      <c r="Y840" s="180"/>
    </row>
    <row r="841" spans="1:25" ht="15.75" customHeight="1">
      <c r="A841" s="180"/>
      <c r="O841" s="180"/>
      <c r="P841" s="180"/>
      <c r="Q841" s="180"/>
      <c r="R841" s="180"/>
      <c r="S841" s="180"/>
      <c r="T841" s="180"/>
      <c r="U841" s="180"/>
      <c r="V841" s="180"/>
      <c r="W841" s="180"/>
      <c r="X841" s="180"/>
      <c r="Y841" s="180"/>
    </row>
    <row r="842" spans="1:25" ht="15.75" customHeight="1">
      <c r="A842" s="180"/>
      <c r="O842" s="180"/>
      <c r="P842" s="180"/>
      <c r="Q842" s="180"/>
      <c r="R842" s="180"/>
      <c r="S842" s="180"/>
      <c r="T842" s="180"/>
      <c r="U842" s="180"/>
      <c r="V842" s="180"/>
      <c r="W842" s="180"/>
      <c r="X842" s="180"/>
      <c r="Y842" s="180"/>
    </row>
    <row r="843" spans="1:25" ht="15.75" customHeight="1">
      <c r="A843" s="180"/>
      <c r="O843" s="180"/>
      <c r="P843" s="180"/>
      <c r="Q843" s="180"/>
      <c r="R843" s="180"/>
      <c r="S843" s="180"/>
      <c r="T843" s="180"/>
      <c r="U843" s="180"/>
      <c r="V843" s="180"/>
      <c r="W843" s="180"/>
      <c r="X843" s="180"/>
      <c r="Y843" s="180"/>
    </row>
    <row r="844" spans="1:25" ht="15.75" customHeight="1">
      <c r="A844" s="180"/>
      <c r="O844" s="180"/>
      <c r="P844" s="180"/>
      <c r="Q844" s="180"/>
      <c r="R844" s="180"/>
      <c r="S844" s="180"/>
      <c r="T844" s="180"/>
      <c r="U844" s="180"/>
      <c r="V844" s="180"/>
      <c r="W844" s="180"/>
      <c r="X844" s="180"/>
      <c r="Y844" s="180"/>
    </row>
    <row r="845" spans="1:25" ht="15.75" customHeight="1">
      <c r="A845" s="180"/>
      <c r="O845" s="180"/>
      <c r="P845" s="180"/>
      <c r="Q845" s="180"/>
      <c r="R845" s="180"/>
      <c r="S845" s="180"/>
      <c r="T845" s="180"/>
      <c r="U845" s="180"/>
      <c r="V845" s="180"/>
      <c r="W845" s="180"/>
      <c r="X845" s="180"/>
      <c r="Y845" s="180"/>
    </row>
    <row r="846" spans="1:25" ht="15.75" customHeight="1">
      <c r="A846" s="180"/>
      <c r="O846" s="180"/>
      <c r="P846" s="180"/>
      <c r="Q846" s="180"/>
      <c r="R846" s="180"/>
      <c r="S846" s="180"/>
      <c r="T846" s="180"/>
      <c r="U846" s="180"/>
      <c r="V846" s="180"/>
      <c r="W846" s="180"/>
      <c r="X846" s="180"/>
      <c r="Y846" s="180"/>
    </row>
    <row r="847" spans="1:25" ht="15.75" customHeight="1">
      <c r="A847" s="180"/>
      <c r="O847" s="180"/>
      <c r="P847" s="180"/>
      <c r="Q847" s="180"/>
      <c r="R847" s="180"/>
      <c r="S847" s="180"/>
      <c r="T847" s="180"/>
      <c r="U847" s="180"/>
      <c r="V847" s="180"/>
      <c r="W847" s="180"/>
      <c r="X847" s="180"/>
      <c r="Y847" s="180"/>
    </row>
    <row r="848" spans="1:25" ht="15.75" customHeight="1">
      <c r="A848" s="180"/>
      <c r="O848" s="180"/>
      <c r="P848" s="180"/>
      <c r="Q848" s="180"/>
      <c r="R848" s="180"/>
      <c r="S848" s="180"/>
      <c r="T848" s="180"/>
      <c r="U848" s="180"/>
      <c r="V848" s="180"/>
      <c r="W848" s="180"/>
      <c r="X848" s="180"/>
      <c r="Y848" s="180"/>
    </row>
    <row r="849" spans="1:25" ht="15.75" customHeight="1">
      <c r="A849" s="180"/>
      <c r="O849" s="180"/>
      <c r="P849" s="180"/>
      <c r="Q849" s="180"/>
      <c r="R849" s="180"/>
      <c r="S849" s="180"/>
      <c r="T849" s="180"/>
      <c r="U849" s="180"/>
      <c r="V849" s="180"/>
      <c r="W849" s="180"/>
      <c r="X849" s="180"/>
      <c r="Y849" s="180"/>
    </row>
    <row r="850" spans="1:25" ht="15.75" customHeight="1">
      <c r="A850" s="180"/>
      <c r="O850" s="180"/>
      <c r="P850" s="180"/>
      <c r="Q850" s="180"/>
      <c r="R850" s="180"/>
      <c r="S850" s="180"/>
      <c r="T850" s="180"/>
      <c r="U850" s="180"/>
      <c r="V850" s="180"/>
      <c r="W850" s="180"/>
      <c r="X850" s="180"/>
      <c r="Y850" s="180"/>
    </row>
    <row r="851" spans="1:25" ht="15.75" customHeight="1">
      <c r="A851" s="180"/>
      <c r="O851" s="180"/>
      <c r="P851" s="180"/>
      <c r="Q851" s="180"/>
      <c r="R851" s="180"/>
      <c r="S851" s="180"/>
      <c r="T851" s="180"/>
      <c r="U851" s="180"/>
      <c r="V851" s="180"/>
      <c r="W851" s="180"/>
      <c r="X851" s="180"/>
      <c r="Y851" s="180"/>
    </row>
    <row r="852" spans="1:25" ht="15.75" customHeight="1">
      <c r="A852" s="180"/>
      <c r="O852" s="180"/>
      <c r="P852" s="180"/>
      <c r="Q852" s="180"/>
      <c r="R852" s="180"/>
      <c r="S852" s="180"/>
      <c r="T852" s="180"/>
      <c r="U852" s="180"/>
      <c r="V852" s="180"/>
      <c r="W852" s="180"/>
      <c r="X852" s="180"/>
      <c r="Y852" s="180"/>
    </row>
    <row r="853" spans="1:25" ht="15.75" customHeight="1">
      <c r="A853" s="180"/>
      <c r="O853" s="180"/>
      <c r="P853" s="180"/>
      <c r="Q853" s="180"/>
      <c r="R853" s="180"/>
      <c r="S853" s="180"/>
      <c r="T853" s="180"/>
      <c r="U853" s="180"/>
      <c r="V853" s="180"/>
      <c r="W853" s="180"/>
      <c r="X853" s="180"/>
      <c r="Y853" s="180"/>
    </row>
    <row r="854" spans="1:25" ht="15.75" customHeight="1">
      <c r="A854" s="180"/>
      <c r="O854" s="180"/>
      <c r="P854" s="180"/>
      <c r="Q854" s="180"/>
      <c r="R854" s="180"/>
      <c r="S854" s="180"/>
      <c r="T854" s="180"/>
      <c r="U854" s="180"/>
      <c r="V854" s="180"/>
      <c r="W854" s="180"/>
      <c r="X854" s="180"/>
      <c r="Y854" s="180"/>
    </row>
    <row r="855" spans="1:25" ht="15.75" customHeight="1">
      <c r="A855" s="180"/>
      <c r="O855" s="180"/>
      <c r="P855" s="180"/>
      <c r="Q855" s="180"/>
      <c r="R855" s="180"/>
      <c r="S855" s="180"/>
      <c r="T855" s="180"/>
      <c r="U855" s="180"/>
      <c r="V855" s="180"/>
      <c r="W855" s="180"/>
      <c r="X855" s="180"/>
      <c r="Y855" s="180"/>
    </row>
    <row r="856" spans="1:25" ht="15.75" customHeight="1">
      <c r="A856" s="180"/>
      <c r="O856" s="180"/>
      <c r="P856" s="180"/>
      <c r="Q856" s="180"/>
      <c r="R856" s="180"/>
      <c r="S856" s="180"/>
      <c r="T856" s="180"/>
      <c r="U856" s="180"/>
      <c r="V856" s="180"/>
      <c r="W856" s="180"/>
      <c r="X856" s="180"/>
      <c r="Y856" s="180"/>
    </row>
    <row r="857" spans="1:25" ht="15.75" customHeight="1">
      <c r="A857" s="180"/>
      <c r="O857" s="180"/>
      <c r="P857" s="180"/>
      <c r="Q857" s="180"/>
      <c r="R857" s="180"/>
      <c r="S857" s="180"/>
      <c r="T857" s="180"/>
      <c r="U857" s="180"/>
      <c r="V857" s="180"/>
      <c r="W857" s="180"/>
      <c r="X857" s="180"/>
      <c r="Y857" s="180"/>
    </row>
    <row r="858" spans="1:25" ht="15.75" customHeight="1">
      <c r="A858" s="180"/>
      <c r="O858" s="180"/>
      <c r="P858" s="180"/>
      <c r="Q858" s="180"/>
      <c r="R858" s="180"/>
      <c r="S858" s="180"/>
      <c r="T858" s="180"/>
      <c r="U858" s="180"/>
      <c r="V858" s="180"/>
      <c r="W858" s="180"/>
      <c r="X858" s="180"/>
      <c r="Y858" s="180"/>
    </row>
    <row r="859" spans="1:25" ht="15.75" customHeight="1">
      <c r="A859" s="180"/>
      <c r="O859" s="180"/>
      <c r="P859" s="180"/>
      <c r="Q859" s="180"/>
      <c r="R859" s="180"/>
      <c r="S859" s="180"/>
      <c r="T859" s="180"/>
      <c r="U859" s="180"/>
      <c r="V859" s="180"/>
      <c r="W859" s="180"/>
      <c r="X859" s="180"/>
      <c r="Y859" s="180"/>
    </row>
    <row r="860" spans="1:25" ht="15.75" customHeight="1">
      <c r="A860" s="180"/>
      <c r="O860" s="180"/>
      <c r="P860" s="180"/>
      <c r="Q860" s="180"/>
      <c r="R860" s="180"/>
      <c r="S860" s="180"/>
      <c r="T860" s="180"/>
      <c r="U860" s="180"/>
      <c r="V860" s="180"/>
      <c r="W860" s="180"/>
      <c r="X860" s="180"/>
      <c r="Y860" s="180"/>
    </row>
    <row r="861" spans="1:25" ht="15.75" customHeight="1">
      <c r="A861" s="180"/>
      <c r="O861" s="180"/>
      <c r="P861" s="180"/>
      <c r="Q861" s="180"/>
      <c r="R861" s="180"/>
      <c r="S861" s="180"/>
      <c r="T861" s="180"/>
      <c r="U861" s="180"/>
      <c r="V861" s="180"/>
      <c r="W861" s="180"/>
      <c r="X861" s="180"/>
      <c r="Y861" s="180"/>
    </row>
    <row r="862" spans="1:25" ht="15.75" customHeight="1">
      <c r="A862" s="180"/>
      <c r="O862" s="180"/>
      <c r="P862" s="180"/>
      <c r="Q862" s="180"/>
      <c r="R862" s="180"/>
      <c r="S862" s="180"/>
      <c r="T862" s="180"/>
      <c r="U862" s="180"/>
      <c r="V862" s="180"/>
      <c r="W862" s="180"/>
      <c r="X862" s="180"/>
      <c r="Y862" s="180"/>
    </row>
    <row r="863" spans="1:25" ht="15.75" customHeight="1">
      <c r="A863" s="180"/>
      <c r="O863" s="180"/>
      <c r="P863" s="180"/>
      <c r="Q863" s="180"/>
      <c r="R863" s="180"/>
      <c r="S863" s="180"/>
      <c r="T863" s="180"/>
      <c r="U863" s="180"/>
      <c r="V863" s="180"/>
      <c r="W863" s="180"/>
      <c r="X863" s="180"/>
      <c r="Y863" s="180"/>
    </row>
    <row r="864" spans="1:25" ht="15.75" customHeight="1">
      <c r="A864" s="180"/>
      <c r="O864" s="180"/>
      <c r="P864" s="180"/>
      <c r="Q864" s="180"/>
      <c r="R864" s="180"/>
      <c r="S864" s="180"/>
      <c r="T864" s="180"/>
      <c r="U864" s="180"/>
      <c r="V864" s="180"/>
      <c r="W864" s="180"/>
      <c r="X864" s="180"/>
      <c r="Y864" s="180"/>
    </row>
    <row r="865" spans="1:25" ht="15.75" customHeight="1">
      <c r="A865" s="180"/>
      <c r="O865" s="180"/>
      <c r="P865" s="180"/>
      <c r="Q865" s="180"/>
      <c r="R865" s="180"/>
      <c r="S865" s="180"/>
      <c r="T865" s="180"/>
      <c r="U865" s="180"/>
      <c r="V865" s="180"/>
      <c r="W865" s="180"/>
      <c r="X865" s="180"/>
      <c r="Y865" s="180"/>
    </row>
    <row r="866" spans="1:25" ht="15.75" customHeight="1">
      <c r="A866" s="180"/>
      <c r="O866" s="180"/>
      <c r="P866" s="180"/>
      <c r="Q866" s="180"/>
      <c r="R866" s="180"/>
      <c r="S866" s="180"/>
      <c r="T866" s="180"/>
      <c r="U866" s="180"/>
      <c r="V866" s="180"/>
      <c r="W866" s="180"/>
      <c r="X866" s="180"/>
      <c r="Y866" s="180"/>
    </row>
    <row r="867" spans="1:25" ht="15.75" customHeight="1">
      <c r="A867" s="180"/>
      <c r="O867" s="180"/>
      <c r="P867" s="180"/>
      <c r="Q867" s="180"/>
      <c r="R867" s="180"/>
      <c r="S867" s="180"/>
      <c r="T867" s="180"/>
      <c r="U867" s="180"/>
      <c r="V867" s="180"/>
      <c r="W867" s="180"/>
      <c r="X867" s="180"/>
      <c r="Y867" s="180"/>
    </row>
    <row r="868" spans="1:25" ht="15.75" customHeight="1">
      <c r="A868" s="180"/>
      <c r="O868" s="180"/>
      <c r="P868" s="180"/>
      <c r="Q868" s="180"/>
      <c r="R868" s="180"/>
      <c r="S868" s="180"/>
      <c r="T868" s="180"/>
      <c r="U868" s="180"/>
      <c r="V868" s="180"/>
      <c r="W868" s="180"/>
      <c r="X868" s="180"/>
      <c r="Y868" s="180"/>
    </row>
    <row r="869" spans="1:25" ht="15.75" customHeight="1">
      <c r="A869" s="180"/>
      <c r="O869" s="180"/>
      <c r="P869" s="180"/>
      <c r="Q869" s="180"/>
      <c r="R869" s="180"/>
      <c r="S869" s="180"/>
      <c r="T869" s="180"/>
      <c r="U869" s="180"/>
      <c r="V869" s="180"/>
      <c r="W869" s="180"/>
      <c r="X869" s="180"/>
      <c r="Y869" s="180"/>
    </row>
    <row r="870" spans="1:25" ht="15.75" customHeight="1">
      <c r="A870" s="180"/>
      <c r="O870" s="180"/>
      <c r="P870" s="180"/>
      <c r="Q870" s="180"/>
      <c r="R870" s="180"/>
      <c r="S870" s="180"/>
      <c r="T870" s="180"/>
      <c r="U870" s="180"/>
      <c r="V870" s="180"/>
      <c r="W870" s="180"/>
      <c r="X870" s="180"/>
      <c r="Y870" s="180"/>
    </row>
    <row r="871" spans="1:25" ht="15.75" customHeight="1">
      <c r="A871" s="180"/>
      <c r="O871" s="180"/>
      <c r="P871" s="180"/>
      <c r="Q871" s="180"/>
      <c r="R871" s="180"/>
      <c r="S871" s="180"/>
      <c r="T871" s="180"/>
      <c r="U871" s="180"/>
      <c r="V871" s="180"/>
      <c r="W871" s="180"/>
      <c r="X871" s="180"/>
      <c r="Y871" s="180"/>
    </row>
    <row r="872" spans="1:25" ht="15.75" customHeight="1">
      <c r="A872" s="180"/>
      <c r="O872" s="180"/>
      <c r="P872" s="180"/>
      <c r="Q872" s="180"/>
      <c r="R872" s="180"/>
      <c r="S872" s="180"/>
      <c r="T872" s="180"/>
      <c r="U872" s="180"/>
      <c r="V872" s="180"/>
      <c r="W872" s="180"/>
      <c r="X872" s="180"/>
      <c r="Y872" s="180"/>
    </row>
    <row r="873" spans="1:25" ht="15.75" customHeight="1">
      <c r="A873" s="180"/>
      <c r="O873" s="180"/>
      <c r="P873" s="180"/>
      <c r="Q873" s="180"/>
      <c r="R873" s="180"/>
      <c r="S873" s="180"/>
      <c r="T873" s="180"/>
      <c r="U873" s="180"/>
      <c r="V873" s="180"/>
      <c r="W873" s="180"/>
      <c r="X873" s="180"/>
      <c r="Y873" s="180"/>
    </row>
    <row r="874" spans="1:25" ht="15.75" customHeight="1">
      <c r="A874" s="180"/>
      <c r="O874" s="180"/>
      <c r="P874" s="180"/>
      <c r="Q874" s="180"/>
      <c r="R874" s="180"/>
      <c r="S874" s="180"/>
      <c r="T874" s="180"/>
      <c r="U874" s="180"/>
      <c r="V874" s="180"/>
      <c r="W874" s="180"/>
      <c r="X874" s="180"/>
      <c r="Y874" s="180"/>
    </row>
    <row r="875" spans="1:25" ht="15.75" customHeight="1">
      <c r="A875" s="180"/>
      <c r="O875" s="180"/>
      <c r="P875" s="180"/>
      <c r="Q875" s="180"/>
      <c r="R875" s="180"/>
      <c r="S875" s="180"/>
      <c r="T875" s="180"/>
      <c r="U875" s="180"/>
      <c r="V875" s="180"/>
      <c r="W875" s="180"/>
      <c r="X875" s="180"/>
      <c r="Y875" s="180"/>
    </row>
    <row r="876" spans="1:25" ht="15.75" customHeight="1">
      <c r="A876" s="180"/>
      <c r="O876" s="180"/>
      <c r="P876" s="180"/>
      <c r="Q876" s="180"/>
      <c r="R876" s="180"/>
      <c r="S876" s="180"/>
      <c r="T876" s="180"/>
      <c r="U876" s="180"/>
      <c r="V876" s="180"/>
      <c r="W876" s="180"/>
      <c r="X876" s="180"/>
      <c r="Y876" s="180"/>
    </row>
    <row r="877" spans="1:25" ht="15.75" customHeight="1">
      <c r="A877" s="180"/>
      <c r="O877" s="180"/>
      <c r="P877" s="180"/>
      <c r="Q877" s="180"/>
      <c r="R877" s="180"/>
      <c r="S877" s="180"/>
      <c r="T877" s="180"/>
      <c r="U877" s="180"/>
      <c r="V877" s="180"/>
      <c r="W877" s="180"/>
      <c r="X877" s="180"/>
      <c r="Y877" s="180"/>
    </row>
    <row r="878" spans="1:25" ht="15.75" customHeight="1">
      <c r="A878" s="180"/>
      <c r="O878" s="180"/>
      <c r="P878" s="180"/>
      <c r="Q878" s="180"/>
      <c r="R878" s="180"/>
      <c r="S878" s="180"/>
      <c r="T878" s="180"/>
      <c r="U878" s="180"/>
      <c r="V878" s="180"/>
      <c r="W878" s="180"/>
      <c r="X878" s="180"/>
      <c r="Y878" s="180"/>
    </row>
    <row r="879" spans="1:25" ht="15.75" customHeight="1">
      <c r="A879" s="180"/>
      <c r="O879" s="180"/>
      <c r="P879" s="180"/>
      <c r="Q879" s="180"/>
      <c r="R879" s="180"/>
      <c r="S879" s="180"/>
      <c r="T879" s="180"/>
      <c r="U879" s="180"/>
      <c r="V879" s="180"/>
      <c r="W879" s="180"/>
      <c r="X879" s="180"/>
      <c r="Y879" s="180"/>
    </row>
    <row r="880" spans="1:25" ht="15.75" customHeight="1">
      <c r="A880" s="180"/>
      <c r="O880" s="180"/>
      <c r="P880" s="180"/>
      <c r="Q880" s="180"/>
      <c r="R880" s="180"/>
      <c r="S880" s="180"/>
      <c r="T880" s="180"/>
      <c r="U880" s="180"/>
      <c r="V880" s="180"/>
      <c r="W880" s="180"/>
      <c r="X880" s="180"/>
      <c r="Y880" s="180"/>
    </row>
    <row r="881" spans="1:25" ht="15.75" customHeight="1">
      <c r="A881" s="180"/>
      <c r="O881" s="180"/>
      <c r="P881" s="180"/>
      <c r="Q881" s="180"/>
      <c r="R881" s="180"/>
      <c r="S881" s="180"/>
      <c r="T881" s="180"/>
      <c r="U881" s="180"/>
      <c r="V881" s="180"/>
      <c r="W881" s="180"/>
      <c r="X881" s="180"/>
      <c r="Y881" s="180"/>
    </row>
    <row r="882" spans="1:25" ht="15.75" customHeight="1">
      <c r="A882" s="180"/>
      <c r="O882" s="180"/>
      <c r="P882" s="180"/>
      <c r="Q882" s="180"/>
      <c r="R882" s="180"/>
      <c r="S882" s="180"/>
      <c r="T882" s="180"/>
      <c r="U882" s="180"/>
      <c r="V882" s="180"/>
      <c r="W882" s="180"/>
      <c r="X882" s="180"/>
      <c r="Y882" s="180"/>
    </row>
    <row r="883" spans="1:25" ht="15.75" customHeight="1">
      <c r="A883" s="180"/>
      <c r="O883" s="180"/>
      <c r="P883" s="180"/>
      <c r="Q883" s="180"/>
      <c r="R883" s="180"/>
      <c r="S883" s="180"/>
      <c r="T883" s="180"/>
      <c r="U883" s="180"/>
      <c r="V883" s="180"/>
      <c r="W883" s="180"/>
      <c r="X883" s="180"/>
      <c r="Y883" s="180"/>
    </row>
    <row r="884" spans="1:25" ht="15.75" customHeight="1">
      <c r="A884" s="180"/>
      <c r="O884" s="180"/>
      <c r="P884" s="180"/>
      <c r="Q884" s="180"/>
      <c r="R884" s="180"/>
      <c r="S884" s="180"/>
      <c r="T884" s="180"/>
      <c r="U884" s="180"/>
      <c r="V884" s="180"/>
      <c r="W884" s="180"/>
      <c r="X884" s="180"/>
      <c r="Y884" s="180"/>
    </row>
    <row r="885" spans="1:25" ht="15.75" customHeight="1">
      <c r="A885" s="180"/>
      <c r="O885" s="180"/>
      <c r="P885" s="180"/>
      <c r="Q885" s="180"/>
      <c r="R885" s="180"/>
      <c r="S885" s="180"/>
      <c r="T885" s="180"/>
      <c r="U885" s="180"/>
      <c r="V885" s="180"/>
      <c r="W885" s="180"/>
      <c r="X885" s="180"/>
      <c r="Y885" s="180"/>
    </row>
    <row r="886" spans="1:25" ht="15.75" customHeight="1">
      <c r="A886" s="180"/>
      <c r="O886" s="180"/>
      <c r="P886" s="180"/>
      <c r="Q886" s="180"/>
      <c r="R886" s="180"/>
      <c r="S886" s="180"/>
      <c r="T886" s="180"/>
      <c r="U886" s="180"/>
      <c r="V886" s="180"/>
      <c r="W886" s="180"/>
      <c r="X886" s="180"/>
      <c r="Y886" s="180"/>
    </row>
    <row r="887" spans="1:25" ht="15.75" customHeight="1">
      <c r="A887" s="180"/>
      <c r="O887" s="180"/>
      <c r="P887" s="180"/>
      <c r="Q887" s="180"/>
      <c r="R887" s="180"/>
      <c r="S887" s="180"/>
      <c r="T887" s="180"/>
      <c r="U887" s="180"/>
      <c r="V887" s="180"/>
      <c r="W887" s="180"/>
      <c r="X887" s="180"/>
      <c r="Y887" s="180"/>
    </row>
    <row r="888" spans="1:25" ht="15.75" customHeight="1">
      <c r="A888" s="180"/>
      <c r="O888" s="180"/>
      <c r="P888" s="180"/>
      <c r="Q888" s="180"/>
      <c r="R888" s="180"/>
      <c r="S888" s="180"/>
      <c r="T888" s="180"/>
      <c r="U888" s="180"/>
      <c r="V888" s="180"/>
      <c r="W888" s="180"/>
      <c r="X888" s="180"/>
      <c r="Y888" s="180"/>
    </row>
    <row r="889" spans="1:25" ht="15.75" customHeight="1">
      <c r="A889" s="180"/>
      <c r="O889" s="180"/>
      <c r="P889" s="180"/>
      <c r="Q889" s="180"/>
      <c r="R889" s="180"/>
      <c r="S889" s="180"/>
      <c r="T889" s="180"/>
      <c r="U889" s="180"/>
      <c r="V889" s="180"/>
      <c r="W889" s="180"/>
      <c r="X889" s="180"/>
      <c r="Y889" s="180"/>
    </row>
    <row r="890" spans="1:25" ht="15.75" customHeight="1">
      <c r="A890" s="180"/>
      <c r="O890" s="180"/>
      <c r="P890" s="180"/>
      <c r="Q890" s="180"/>
      <c r="R890" s="180"/>
      <c r="S890" s="180"/>
      <c r="T890" s="180"/>
      <c r="U890" s="180"/>
      <c r="V890" s="180"/>
      <c r="W890" s="180"/>
      <c r="X890" s="180"/>
      <c r="Y890" s="180"/>
    </row>
    <row r="891" spans="1:25" ht="15.75" customHeight="1">
      <c r="A891" s="180"/>
      <c r="O891" s="180"/>
      <c r="P891" s="180"/>
      <c r="Q891" s="180"/>
      <c r="R891" s="180"/>
      <c r="S891" s="180"/>
      <c r="T891" s="180"/>
      <c r="U891" s="180"/>
      <c r="V891" s="180"/>
      <c r="W891" s="180"/>
      <c r="X891" s="180"/>
      <c r="Y891" s="180"/>
    </row>
    <row r="892" spans="1:25" ht="15.75" customHeight="1">
      <c r="A892" s="180"/>
      <c r="O892" s="180"/>
      <c r="P892" s="180"/>
      <c r="Q892" s="180"/>
      <c r="R892" s="180"/>
      <c r="S892" s="180"/>
      <c r="T892" s="180"/>
      <c r="U892" s="180"/>
      <c r="V892" s="180"/>
      <c r="W892" s="180"/>
      <c r="X892" s="180"/>
      <c r="Y892" s="180"/>
    </row>
    <row r="893" spans="1:25" ht="15.75" customHeight="1">
      <c r="A893" s="180"/>
      <c r="O893" s="180"/>
      <c r="P893" s="180"/>
      <c r="Q893" s="180"/>
      <c r="R893" s="180"/>
      <c r="S893" s="180"/>
      <c r="T893" s="180"/>
      <c r="U893" s="180"/>
      <c r="V893" s="180"/>
      <c r="W893" s="180"/>
      <c r="X893" s="180"/>
      <c r="Y893" s="180"/>
    </row>
    <row r="894" spans="1:25" ht="15.75" customHeight="1">
      <c r="A894" s="180"/>
      <c r="O894" s="180"/>
      <c r="P894" s="180"/>
      <c r="Q894" s="180"/>
      <c r="R894" s="180"/>
      <c r="S894" s="180"/>
      <c r="T894" s="180"/>
      <c r="U894" s="180"/>
      <c r="V894" s="180"/>
      <c r="W894" s="180"/>
      <c r="X894" s="180"/>
      <c r="Y894" s="180"/>
    </row>
    <row r="895" spans="1:25" ht="15.75" customHeight="1">
      <c r="A895" s="180"/>
      <c r="O895" s="180"/>
      <c r="P895" s="180"/>
      <c r="Q895" s="180"/>
      <c r="R895" s="180"/>
      <c r="S895" s="180"/>
      <c r="T895" s="180"/>
      <c r="U895" s="180"/>
      <c r="V895" s="180"/>
      <c r="W895" s="180"/>
      <c r="X895" s="180"/>
      <c r="Y895" s="180"/>
    </row>
    <row r="896" spans="1:25" ht="15.75" customHeight="1">
      <c r="A896" s="180"/>
      <c r="O896" s="180"/>
      <c r="P896" s="180"/>
      <c r="Q896" s="180"/>
      <c r="R896" s="180"/>
      <c r="S896" s="180"/>
      <c r="T896" s="180"/>
      <c r="U896" s="180"/>
      <c r="V896" s="180"/>
      <c r="W896" s="180"/>
      <c r="X896" s="180"/>
      <c r="Y896" s="180"/>
    </row>
    <row r="897" spans="1:25" ht="15.75" customHeight="1">
      <c r="A897" s="180"/>
      <c r="O897" s="180"/>
      <c r="P897" s="180"/>
      <c r="Q897" s="180"/>
      <c r="R897" s="180"/>
      <c r="S897" s="180"/>
      <c r="T897" s="180"/>
      <c r="U897" s="180"/>
      <c r="V897" s="180"/>
      <c r="W897" s="180"/>
      <c r="X897" s="180"/>
      <c r="Y897" s="180"/>
    </row>
    <row r="898" spans="1:25" ht="15.75" customHeight="1">
      <c r="A898" s="180"/>
      <c r="O898" s="180"/>
      <c r="P898" s="180"/>
      <c r="Q898" s="180"/>
      <c r="R898" s="180"/>
      <c r="S898" s="180"/>
      <c r="T898" s="180"/>
      <c r="U898" s="180"/>
      <c r="V898" s="180"/>
      <c r="W898" s="180"/>
      <c r="X898" s="180"/>
      <c r="Y898" s="180"/>
    </row>
    <row r="899" spans="1:25" ht="15.75" customHeight="1">
      <c r="A899" s="180"/>
      <c r="O899" s="180"/>
      <c r="P899" s="180"/>
      <c r="Q899" s="180"/>
      <c r="R899" s="180"/>
      <c r="S899" s="180"/>
      <c r="T899" s="180"/>
      <c r="U899" s="180"/>
      <c r="V899" s="180"/>
      <c r="W899" s="180"/>
      <c r="X899" s="180"/>
      <c r="Y899" s="180"/>
    </row>
    <row r="900" spans="1:25" ht="15.75" customHeight="1">
      <c r="A900" s="180"/>
      <c r="O900" s="180"/>
      <c r="P900" s="180"/>
      <c r="Q900" s="180"/>
      <c r="R900" s="180"/>
      <c r="S900" s="180"/>
      <c r="T900" s="180"/>
      <c r="U900" s="180"/>
      <c r="V900" s="180"/>
      <c r="W900" s="180"/>
      <c r="X900" s="180"/>
      <c r="Y900" s="180"/>
    </row>
    <row r="901" spans="1:25" ht="15.75" customHeight="1">
      <c r="A901" s="180"/>
      <c r="O901" s="180"/>
      <c r="P901" s="180"/>
      <c r="Q901" s="180"/>
      <c r="R901" s="180"/>
      <c r="S901" s="180"/>
      <c r="T901" s="180"/>
      <c r="U901" s="180"/>
      <c r="V901" s="180"/>
      <c r="W901" s="180"/>
      <c r="X901" s="180"/>
      <c r="Y901" s="180"/>
    </row>
    <row r="902" spans="1:25" ht="15.75" customHeight="1">
      <c r="A902" s="180"/>
      <c r="O902" s="180"/>
      <c r="P902" s="180"/>
      <c r="Q902" s="180"/>
      <c r="R902" s="180"/>
      <c r="S902" s="180"/>
      <c r="T902" s="180"/>
      <c r="U902" s="180"/>
      <c r="V902" s="180"/>
      <c r="W902" s="180"/>
      <c r="X902" s="180"/>
      <c r="Y902" s="180"/>
    </row>
    <row r="903" spans="1:25" ht="15.75" customHeight="1">
      <c r="A903" s="180"/>
      <c r="O903" s="180"/>
      <c r="P903" s="180"/>
      <c r="Q903" s="180"/>
      <c r="R903" s="180"/>
      <c r="S903" s="180"/>
      <c r="T903" s="180"/>
      <c r="U903" s="180"/>
      <c r="V903" s="180"/>
      <c r="W903" s="180"/>
      <c r="X903" s="180"/>
      <c r="Y903" s="180"/>
    </row>
    <row r="904" spans="1:25" ht="15.75" customHeight="1">
      <c r="A904" s="180"/>
      <c r="O904" s="180"/>
      <c r="P904" s="180"/>
      <c r="Q904" s="180"/>
      <c r="R904" s="180"/>
      <c r="S904" s="180"/>
      <c r="T904" s="180"/>
      <c r="U904" s="180"/>
      <c r="V904" s="180"/>
      <c r="W904" s="180"/>
      <c r="X904" s="180"/>
      <c r="Y904" s="180"/>
    </row>
    <row r="905" spans="1:25" ht="15.75" customHeight="1">
      <c r="A905" s="180"/>
      <c r="O905" s="180"/>
      <c r="P905" s="180"/>
      <c r="Q905" s="180"/>
      <c r="R905" s="180"/>
      <c r="S905" s="180"/>
      <c r="T905" s="180"/>
      <c r="U905" s="180"/>
      <c r="V905" s="180"/>
      <c r="W905" s="180"/>
      <c r="X905" s="180"/>
      <c r="Y905" s="180"/>
    </row>
    <row r="906" spans="1:25" ht="15.75" customHeight="1">
      <c r="A906" s="180"/>
      <c r="O906" s="180"/>
      <c r="P906" s="180"/>
      <c r="Q906" s="180"/>
      <c r="R906" s="180"/>
      <c r="S906" s="180"/>
      <c r="T906" s="180"/>
      <c r="U906" s="180"/>
      <c r="V906" s="180"/>
      <c r="W906" s="180"/>
      <c r="X906" s="180"/>
      <c r="Y906" s="180"/>
    </row>
    <row r="907" spans="1:25" ht="15.75" customHeight="1">
      <c r="A907" s="180"/>
      <c r="O907" s="180"/>
      <c r="P907" s="180"/>
      <c r="Q907" s="180"/>
      <c r="R907" s="180"/>
      <c r="S907" s="180"/>
      <c r="T907" s="180"/>
      <c r="U907" s="180"/>
      <c r="V907" s="180"/>
      <c r="W907" s="180"/>
      <c r="X907" s="180"/>
      <c r="Y907" s="180"/>
    </row>
    <row r="908" spans="1:25" ht="15.75" customHeight="1">
      <c r="A908" s="180"/>
      <c r="O908" s="180"/>
      <c r="P908" s="180"/>
      <c r="Q908" s="180"/>
      <c r="R908" s="180"/>
      <c r="S908" s="180"/>
      <c r="T908" s="180"/>
      <c r="U908" s="180"/>
      <c r="V908" s="180"/>
      <c r="W908" s="180"/>
      <c r="X908" s="180"/>
      <c r="Y908" s="180"/>
    </row>
    <row r="909" spans="1:25" ht="15.75" customHeight="1">
      <c r="A909" s="180"/>
      <c r="O909" s="180"/>
      <c r="P909" s="180"/>
      <c r="Q909" s="180"/>
      <c r="R909" s="180"/>
      <c r="S909" s="180"/>
      <c r="T909" s="180"/>
      <c r="U909" s="180"/>
      <c r="V909" s="180"/>
      <c r="W909" s="180"/>
      <c r="X909" s="180"/>
      <c r="Y909" s="180"/>
    </row>
    <row r="910" spans="1:25" ht="15.75" customHeight="1">
      <c r="A910" s="180"/>
      <c r="O910" s="180"/>
      <c r="P910" s="180"/>
      <c r="Q910" s="180"/>
      <c r="R910" s="180"/>
      <c r="S910" s="180"/>
      <c r="T910" s="180"/>
      <c r="U910" s="180"/>
      <c r="V910" s="180"/>
      <c r="W910" s="180"/>
      <c r="X910" s="180"/>
      <c r="Y910" s="180"/>
    </row>
    <row r="911" spans="1:25" ht="15.75" customHeight="1">
      <c r="A911" s="180"/>
      <c r="O911" s="180"/>
      <c r="P911" s="180"/>
      <c r="Q911" s="180"/>
      <c r="R911" s="180"/>
      <c r="S911" s="180"/>
      <c r="T911" s="180"/>
      <c r="U911" s="180"/>
      <c r="V911" s="180"/>
      <c r="W911" s="180"/>
      <c r="X911" s="180"/>
      <c r="Y911" s="180"/>
    </row>
    <row r="912" spans="1:25" ht="15.75" customHeight="1">
      <c r="A912" s="180"/>
      <c r="O912" s="180"/>
      <c r="P912" s="180"/>
      <c r="Q912" s="180"/>
      <c r="R912" s="180"/>
      <c r="S912" s="180"/>
      <c r="T912" s="180"/>
      <c r="U912" s="180"/>
      <c r="V912" s="180"/>
      <c r="W912" s="180"/>
      <c r="X912" s="180"/>
      <c r="Y912" s="180"/>
    </row>
    <row r="913" spans="1:25" ht="15.75" customHeight="1">
      <c r="A913" s="180"/>
      <c r="O913" s="180"/>
      <c r="P913" s="180"/>
      <c r="Q913" s="180"/>
      <c r="R913" s="180"/>
      <c r="S913" s="180"/>
      <c r="T913" s="180"/>
      <c r="U913" s="180"/>
      <c r="V913" s="180"/>
      <c r="W913" s="180"/>
      <c r="X913" s="180"/>
      <c r="Y913" s="180"/>
    </row>
    <row r="914" spans="1:25" ht="15.75" customHeight="1">
      <c r="A914" s="180"/>
      <c r="O914" s="180"/>
      <c r="P914" s="180"/>
      <c r="Q914" s="180"/>
      <c r="R914" s="180"/>
      <c r="S914" s="180"/>
      <c r="T914" s="180"/>
      <c r="U914" s="180"/>
      <c r="V914" s="180"/>
      <c r="W914" s="180"/>
      <c r="X914" s="180"/>
      <c r="Y914" s="180"/>
    </row>
    <row r="915" spans="1:25" ht="15.75" customHeight="1">
      <c r="A915" s="180"/>
      <c r="O915" s="180"/>
      <c r="P915" s="180"/>
      <c r="Q915" s="180"/>
      <c r="R915" s="180"/>
      <c r="S915" s="180"/>
      <c r="T915" s="180"/>
      <c r="U915" s="180"/>
      <c r="V915" s="180"/>
      <c r="W915" s="180"/>
      <c r="X915" s="180"/>
      <c r="Y915" s="180"/>
    </row>
    <row r="916" spans="1:25" ht="15.75" customHeight="1">
      <c r="A916" s="180"/>
      <c r="O916" s="180"/>
      <c r="P916" s="180"/>
      <c r="Q916" s="180"/>
      <c r="R916" s="180"/>
      <c r="S916" s="180"/>
      <c r="T916" s="180"/>
      <c r="U916" s="180"/>
      <c r="V916" s="180"/>
      <c r="W916" s="180"/>
      <c r="X916" s="180"/>
      <c r="Y916" s="180"/>
    </row>
    <row r="917" spans="1:25" ht="15.75" customHeight="1">
      <c r="A917" s="180"/>
      <c r="O917" s="180"/>
      <c r="P917" s="180"/>
      <c r="Q917" s="180"/>
      <c r="R917" s="180"/>
      <c r="S917" s="180"/>
      <c r="T917" s="180"/>
      <c r="U917" s="180"/>
      <c r="V917" s="180"/>
      <c r="W917" s="180"/>
      <c r="X917" s="180"/>
      <c r="Y917" s="180"/>
    </row>
    <row r="918" spans="1:25" ht="15.75" customHeight="1">
      <c r="A918" s="180"/>
      <c r="O918" s="180"/>
      <c r="P918" s="180"/>
      <c r="Q918" s="180"/>
      <c r="R918" s="180"/>
      <c r="S918" s="180"/>
      <c r="T918" s="180"/>
      <c r="U918" s="180"/>
      <c r="V918" s="180"/>
      <c r="W918" s="180"/>
      <c r="X918" s="180"/>
      <c r="Y918" s="180"/>
    </row>
    <row r="919" spans="1:25" ht="15.75" customHeight="1">
      <c r="A919" s="180"/>
      <c r="O919" s="180"/>
      <c r="P919" s="180"/>
      <c r="Q919" s="180"/>
      <c r="R919" s="180"/>
      <c r="S919" s="180"/>
      <c r="T919" s="180"/>
      <c r="U919" s="180"/>
      <c r="V919" s="180"/>
      <c r="W919" s="180"/>
      <c r="X919" s="180"/>
      <c r="Y919" s="180"/>
    </row>
    <row r="920" spans="1:25" ht="15.75" customHeight="1">
      <c r="A920" s="180"/>
      <c r="O920" s="180"/>
      <c r="P920" s="180"/>
      <c r="Q920" s="180"/>
      <c r="R920" s="180"/>
      <c r="S920" s="180"/>
      <c r="T920" s="180"/>
      <c r="U920" s="180"/>
      <c r="V920" s="180"/>
      <c r="W920" s="180"/>
      <c r="X920" s="180"/>
      <c r="Y920" s="180"/>
    </row>
    <row r="921" spans="1:25" ht="15.75" customHeight="1">
      <c r="A921" s="180"/>
      <c r="O921" s="180"/>
      <c r="P921" s="180"/>
      <c r="Q921" s="180"/>
      <c r="R921" s="180"/>
      <c r="S921" s="180"/>
      <c r="T921" s="180"/>
      <c r="U921" s="180"/>
      <c r="V921" s="180"/>
      <c r="W921" s="180"/>
      <c r="X921" s="180"/>
      <c r="Y921" s="180"/>
    </row>
    <row r="922" spans="1:25" ht="15.75" customHeight="1">
      <c r="A922" s="180"/>
      <c r="O922" s="180"/>
      <c r="P922" s="180"/>
      <c r="Q922" s="180"/>
      <c r="R922" s="180"/>
      <c r="S922" s="180"/>
      <c r="T922" s="180"/>
      <c r="U922" s="180"/>
      <c r="V922" s="180"/>
      <c r="W922" s="180"/>
      <c r="X922" s="180"/>
      <c r="Y922" s="180"/>
    </row>
    <row r="923" spans="1:25" ht="15.75" customHeight="1">
      <c r="A923" s="180"/>
      <c r="O923" s="180"/>
      <c r="P923" s="180"/>
      <c r="Q923" s="180"/>
      <c r="R923" s="180"/>
      <c r="S923" s="180"/>
      <c r="T923" s="180"/>
      <c r="U923" s="180"/>
      <c r="V923" s="180"/>
      <c r="W923" s="180"/>
      <c r="X923" s="180"/>
      <c r="Y923" s="180"/>
    </row>
    <row r="924" spans="1:25" ht="15.75" customHeight="1">
      <c r="A924" s="180"/>
      <c r="O924" s="180"/>
      <c r="P924" s="180"/>
      <c r="Q924" s="180"/>
      <c r="R924" s="180"/>
      <c r="S924" s="180"/>
      <c r="T924" s="180"/>
      <c r="U924" s="180"/>
      <c r="V924" s="180"/>
      <c r="W924" s="180"/>
      <c r="X924" s="180"/>
      <c r="Y924" s="180"/>
    </row>
    <row r="925" spans="1:25" ht="15.75" customHeight="1">
      <c r="A925" s="180"/>
      <c r="O925" s="180"/>
      <c r="P925" s="180"/>
      <c r="Q925" s="180"/>
      <c r="R925" s="180"/>
      <c r="S925" s="180"/>
      <c r="T925" s="180"/>
      <c r="U925" s="180"/>
      <c r="V925" s="180"/>
      <c r="W925" s="180"/>
      <c r="X925" s="180"/>
      <c r="Y925" s="180"/>
    </row>
    <row r="926" spans="1:25" ht="15.75" customHeight="1">
      <c r="A926" s="180"/>
      <c r="O926" s="180"/>
      <c r="P926" s="180"/>
      <c r="Q926" s="180"/>
      <c r="R926" s="180"/>
      <c r="S926" s="180"/>
      <c r="T926" s="180"/>
      <c r="U926" s="180"/>
      <c r="V926" s="180"/>
      <c r="W926" s="180"/>
      <c r="X926" s="180"/>
      <c r="Y926" s="180"/>
    </row>
    <row r="927" spans="1:25" ht="15.75" customHeight="1">
      <c r="A927" s="180"/>
      <c r="O927" s="180"/>
      <c r="P927" s="180"/>
      <c r="Q927" s="180"/>
      <c r="R927" s="180"/>
      <c r="S927" s="180"/>
      <c r="T927" s="180"/>
      <c r="U927" s="180"/>
      <c r="V927" s="180"/>
      <c r="W927" s="180"/>
      <c r="X927" s="180"/>
      <c r="Y927" s="180"/>
    </row>
    <row r="928" spans="1:25" ht="15.75" customHeight="1">
      <c r="A928" s="180"/>
      <c r="O928" s="180"/>
      <c r="P928" s="180"/>
      <c r="Q928" s="180"/>
      <c r="R928" s="180"/>
      <c r="S928" s="180"/>
      <c r="T928" s="180"/>
      <c r="U928" s="180"/>
      <c r="V928" s="180"/>
      <c r="W928" s="180"/>
      <c r="X928" s="180"/>
      <c r="Y928" s="180"/>
    </row>
    <row r="929" spans="1:25" ht="15.75" customHeight="1">
      <c r="A929" s="180"/>
      <c r="O929" s="180"/>
      <c r="P929" s="180"/>
      <c r="Q929" s="180"/>
      <c r="R929" s="180"/>
      <c r="S929" s="180"/>
      <c r="T929" s="180"/>
      <c r="U929" s="180"/>
      <c r="V929" s="180"/>
      <c r="W929" s="180"/>
      <c r="X929" s="180"/>
      <c r="Y929" s="180"/>
    </row>
    <row r="930" spans="1:25" ht="15.75" customHeight="1">
      <c r="A930" s="180"/>
      <c r="O930" s="180"/>
      <c r="P930" s="180"/>
      <c r="Q930" s="180"/>
      <c r="R930" s="180"/>
      <c r="S930" s="180"/>
      <c r="T930" s="180"/>
      <c r="U930" s="180"/>
      <c r="V930" s="180"/>
      <c r="W930" s="180"/>
      <c r="X930" s="180"/>
      <c r="Y930" s="180"/>
    </row>
    <row r="931" spans="1:25" ht="15.75" customHeight="1">
      <c r="A931" s="180"/>
      <c r="O931" s="180"/>
      <c r="P931" s="180"/>
      <c r="Q931" s="180"/>
      <c r="R931" s="180"/>
      <c r="S931" s="180"/>
      <c r="T931" s="180"/>
      <c r="U931" s="180"/>
      <c r="V931" s="180"/>
      <c r="W931" s="180"/>
      <c r="X931" s="180"/>
      <c r="Y931" s="180"/>
    </row>
    <row r="932" spans="1:25" ht="15.75" customHeight="1">
      <c r="A932" s="180"/>
      <c r="O932" s="180"/>
      <c r="P932" s="180"/>
      <c r="Q932" s="180"/>
      <c r="R932" s="180"/>
      <c r="S932" s="180"/>
      <c r="T932" s="180"/>
      <c r="U932" s="180"/>
      <c r="V932" s="180"/>
      <c r="W932" s="180"/>
      <c r="X932" s="180"/>
      <c r="Y932" s="180"/>
    </row>
    <row r="933" spans="1:25" ht="15.75" customHeight="1">
      <c r="A933" s="180"/>
      <c r="O933" s="180"/>
      <c r="P933" s="180"/>
      <c r="Q933" s="180"/>
      <c r="R933" s="180"/>
      <c r="S933" s="180"/>
      <c r="T933" s="180"/>
      <c r="U933" s="180"/>
      <c r="V933" s="180"/>
      <c r="W933" s="180"/>
      <c r="X933" s="180"/>
      <c r="Y933" s="180"/>
    </row>
    <row r="934" spans="1:25" ht="15.75" customHeight="1">
      <c r="A934" s="180"/>
      <c r="O934" s="180"/>
      <c r="P934" s="180"/>
      <c r="Q934" s="180"/>
      <c r="R934" s="180"/>
      <c r="S934" s="180"/>
      <c r="T934" s="180"/>
      <c r="U934" s="180"/>
      <c r="V934" s="180"/>
      <c r="W934" s="180"/>
      <c r="X934" s="180"/>
      <c r="Y934" s="180"/>
    </row>
    <row r="935" spans="1:25" ht="15.75" customHeight="1">
      <c r="A935" s="180"/>
      <c r="O935" s="180"/>
      <c r="P935" s="180"/>
      <c r="Q935" s="180"/>
      <c r="R935" s="180"/>
      <c r="S935" s="180"/>
      <c r="T935" s="180"/>
      <c r="U935" s="180"/>
      <c r="V935" s="180"/>
      <c r="W935" s="180"/>
      <c r="X935" s="180"/>
      <c r="Y935" s="180"/>
    </row>
    <row r="936" spans="1:25" ht="15.75" customHeight="1">
      <c r="A936" s="180"/>
      <c r="O936" s="180"/>
      <c r="P936" s="180"/>
      <c r="Q936" s="180"/>
      <c r="R936" s="180"/>
      <c r="S936" s="180"/>
      <c r="T936" s="180"/>
      <c r="U936" s="180"/>
      <c r="V936" s="180"/>
      <c r="W936" s="180"/>
      <c r="X936" s="180"/>
      <c r="Y936" s="180"/>
    </row>
    <row r="937" spans="1:25" ht="15.75" customHeight="1">
      <c r="A937" s="180"/>
      <c r="O937" s="180"/>
      <c r="P937" s="180"/>
      <c r="Q937" s="180"/>
      <c r="R937" s="180"/>
      <c r="S937" s="180"/>
      <c r="T937" s="180"/>
      <c r="U937" s="180"/>
      <c r="V937" s="180"/>
      <c r="W937" s="180"/>
      <c r="X937" s="180"/>
      <c r="Y937" s="180"/>
    </row>
    <row r="938" spans="1:25" ht="15.75" customHeight="1">
      <c r="A938" s="180"/>
      <c r="O938" s="180"/>
      <c r="P938" s="180"/>
      <c r="Q938" s="180"/>
      <c r="R938" s="180"/>
      <c r="S938" s="180"/>
      <c r="T938" s="180"/>
      <c r="U938" s="180"/>
      <c r="V938" s="180"/>
      <c r="W938" s="180"/>
      <c r="X938" s="180"/>
      <c r="Y938" s="180"/>
    </row>
    <row r="939" spans="1:25" ht="15.75" customHeight="1">
      <c r="A939" s="180"/>
      <c r="O939" s="180"/>
      <c r="P939" s="180"/>
      <c r="Q939" s="180"/>
      <c r="R939" s="180"/>
      <c r="S939" s="180"/>
      <c r="T939" s="180"/>
      <c r="U939" s="180"/>
      <c r="V939" s="180"/>
      <c r="W939" s="180"/>
      <c r="X939" s="180"/>
      <c r="Y939" s="180"/>
    </row>
    <row r="940" spans="1:25" ht="15.75" customHeight="1">
      <c r="A940" s="180"/>
      <c r="O940" s="180"/>
      <c r="P940" s="180"/>
      <c r="Q940" s="180"/>
      <c r="R940" s="180"/>
      <c r="S940" s="180"/>
      <c r="T940" s="180"/>
      <c r="U940" s="180"/>
      <c r="V940" s="180"/>
      <c r="W940" s="180"/>
      <c r="X940" s="180"/>
      <c r="Y940" s="180"/>
    </row>
    <row r="941" spans="1:25" ht="15.75" customHeight="1">
      <c r="A941" s="180"/>
      <c r="O941" s="180"/>
      <c r="P941" s="180"/>
      <c r="Q941" s="180"/>
      <c r="R941" s="180"/>
      <c r="S941" s="180"/>
      <c r="T941" s="180"/>
      <c r="U941" s="180"/>
      <c r="V941" s="180"/>
      <c r="W941" s="180"/>
      <c r="X941" s="180"/>
      <c r="Y941" s="180"/>
    </row>
    <row r="942" spans="1:25" ht="15.75" customHeight="1">
      <c r="A942" s="180"/>
      <c r="O942" s="180"/>
      <c r="P942" s="180"/>
      <c r="Q942" s="180"/>
      <c r="R942" s="180"/>
      <c r="S942" s="180"/>
      <c r="T942" s="180"/>
      <c r="U942" s="180"/>
      <c r="V942" s="180"/>
      <c r="W942" s="180"/>
      <c r="X942" s="180"/>
      <c r="Y942" s="180"/>
    </row>
    <row r="943" spans="1:25" ht="15.75" customHeight="1">
      <c r="A943" s="180"/>
      <c r="O943" s="180"/>
      <c r="P943" s="180"/>
      <c r="Q943" s="180"/>
      <c r="R943" s="180"/>
      <c r="S943" s="180"/>
      <c r="T943" s="180"/>
      <c r="U943" s="180"/>
      <c r="V943" s="180"/>
      <c r="W943" s="180"/>
      <c r="X943" s="180"/>
      <c r="Y943" s="180"/>
    </row>
    <row r="944" spans="1:25" ht="15.75" customHeight="1">
      <c r="A944" s="180"/>
      <c r="O944" s="180"/>
      <c r="P944" s="180"/>
      <c r="Q944" s="180"/>
      <c r="R944" s="180"/>
      <c r="S944" s="180"/>
      <c r="T944" s="180"/>
      <c r="U944" s="180"/>
      <c r="V944" s="180"/>
      <c r="W944" s="180"/>
      <c r="X944" s="180"/>
      <c r="Y944" s="180"/>
    </row>
    <row r="945" spans="1:25" ht="15.75" customHeight="1">
      <c r="A945" s="180"/>
      <c r="O945" s="180"/>
      <c r="P945" s="180"/>
      <c r="Q945" s="180"/>
      <c r="R945" s="180"/>
      <c r="S945" s="180"/>
      <c r="T945" s="180"/>
      <c r="U945" s="180"/>
      <c r="V945" s="180"/>
      <c r="W945" s="180"/>
      <c r="X945" s="180"/>
      <c r="Y945" s="180"/>
    </row>
    <row r="946" spans="1:25" ht="15.75" customHeight="1">
      <c r="A946" s="180"/>
      <c r="O946" s="180"/>
      <c r="P946" s="180"/>
      <c r="Q946" s="180"/>
      <c r="R946" s="180"/>
      <c r="S946" s="180"/>
      <c r="T946" s="180"/>
      <c r="U946" s="180"/>
      <c r="V946" s="180"/>
      <c r="W946" s="180"/>
      <c r="X946" s="180"/>
      <c r="Y946" s="180"/>
    </row>
    <row r="947" spans="1:25" ht="15.75" customHeight="1">
      <c r="A947" s="180"/>
      <c r="O947" s="180"/>
      <c r="P947" s="180"/>
      <c r="Q947" s="180"/>
      <c r="R947" s="180"/>
      <c r="S947" s="180"/>
      <c r="T947" s="180"/>
      <c r="U947" s="180"/>
      <c r="V947" s="180"/>
      <c r="W947" s="180"/>
      <c r="X947" s="180"/>
      <c r="Y947" s="180"/>
    </row>
    <row r="948" spans="1:25" ht="15.75" customHeight="1">
      <c r="A948" s="180"/>
      <c r="O948" s="180"/>
      <c r="P948" s="180"/>
      <c r="Q948" s="180"/>
      <c r="R948" s="180"/>
      <c r="S948" s="180"/>
      <c r="T948" s="180"/>
      <c r="U948" s="180"/>
      <c r="V948" s="180"/>
      <c r="W948" s="180"/>
      <c r="X948" s="180"/>
      <c r="Y948" s="180"/>
    </row>
    <row r="949" spans="1:25" ht="15.75" customHeight="1">
      <c r="A949" s="180"/>
      <c r="O949" s="180"/>
      <c r="P949" s="180"/>
      <c r="Q949" s="180"/>
      <c r="R949" s="180"/>
      <c r="S949" s="180"/>
      <c r="T949" s="180"/>
      <c r="U949" s="180"/>
      <c r="V949" s="180"/>
      <c r="W949" s="180"/>
      <c r="X949" s="180"/>
      <c r="Y949" s="180"/>
    </row>
    <row r="950" spans="1:25" ht="15.75" customHeight="1">
      <c r="A950" s="180"/>
      <c r="O950" s="180"/>
      <c r="P950" s="180"/>
      <c r="Q950" s="180"/>
      <c r="R950" s="180"/>
      <c r="S950" s="180"/>
      <c r="T950" s="180"/>
      <c r="U950" s="180"/>
      <c r="V950" s="180"/>
      <c r="W950" s="180"/>
      <c r="X950" s="180"/>
      <c r="Y950" s="180"/>
    </row>
    <row r="951" spans="1:25" ht="15.75" customHeight="1">
      <c r="A951" s="180"/>
      <c r="O951" s="180"/>
      <c r="P951" s="180"/>
      <c r="Q951" s="180"/>
      <c r="R951" s="180"/>
      <c r="S951" s="180"/>
      <c r="T951" s="180"/>
      <c r="U951" s="180"/>
      <c r="V951" s="180"/>
      <c r="W951" s="180"/>
      <c r="X951" s="180"/>
      <c r="Y951" s="180"/>
    </row>
    <row r="952" spans="1:25" ht="15.75" customHeight="1">
      <c r="A952" s="180"/>
      <c r="O952" s="180"/>
      <c r="P952" s="180"/>
      <c r="Q952" s="180"/>
      <c r="R952" s="180"/>
      <c r="S952" s="180"/>
      <c r="T952" s="180"/>
      <c r="U952" s="180"/>
      <c r="V952" s="180"/>
      <c r="W952" s="180"/>
      <c r="X952" s="180"/>
      <c r="Y952" s="180"/>
    </row>
    <row r="953" spans="1:25" ht="15.75" customHeight="1">
      <c r="A953" s="180"/>
      <c r="O953" s="180"/>
      <c r="P953" s="180"/>
      <c r="Q953" s="180"/>
      <c r="R953" s="180"/>
      <c r="S953" s="180"/>
      <c r="T953" s="180"/>
      <c r="U953" s="180"/>
      <c r="V953" s="180"/>
      <c r="W953" s="180"/>
      <c r="X953" s="180"/>
      <c r="Y953" s="180"/>
    </row>
    <row r="954" spans="1:25" ht="15.75" customHeight="1">
      <c r="A954" s="180"/>
      <c r="O954" s="180"/>
      <c r="P954" s="180"/>
      <c r="Q954" s="180"/>
      <c r="R954" s="180"/>
      <c r="S954" s="180"/>
      <c r="T954" s="180"/>
      <c r="U954" s="180"/>
      <c r="V954" s="180"/>
      <c r="W954" s="180"/>
      <c r="X954" s="180"/>
      <c r="Y954" s="180"/>
    </row>
    <row r="955" spans="1:25" ht="15.75" customHeight="1">
      <c r="A955" s="180"/>
      <c r="O955" s="180"/>
      <c r="P955" s="180"/>
      <c r="Q955" s="180"/>
      <c r="R955" s="180"/>
      <c r="S955" s="180"/>
      <c r="T955" s="180"/>
      <c r="U955" s="180"/>
      <c r="V955" s="180"/>
      <c r="W955" s="180"/>
      <c r="X955" s="180"/>
      <c r="Y955" s="180"/>
    </row>
    <row r="956" spans="1:25" ht="15.75" customHeight="1">
      <c r="A956" s="180"/>
      <c r="O956" s="180"/>
      <c r="P956" s="180"/>
      <c r="Q956" s="180"/>
      <c r="R956" s="180"/>
      <c r="S956" s="180"/>
      <c r="T956" s="180"/>
      <c r="U956" s="180"/>
      <c r="V956" s="180"/>
      <c r="W956" s="180"/>
      <c r="X956" s="180"/>
      <c r="Y956" s="180"/>
    </row>
    <row r="957" spans="1:25" ht="15.75" customHeight="1">
      <c r="A957" s="180"/>
      <c r="O957" s="180"/>
      <c r="P957" s="180"/>
      <c r="Q957" s="180"/>
      <c r="R957" s="180"/>
      <c r="S957" s="180"/>
      <c r="T957" s="180"/>
      <c r="U957" s="180"/>
      <c r="V957" s="180"/>
      <c r="W957" s="180"/>
      <c r="X957" s="180"/>
      <c r="Y957" s="180"/>
    </row>
    <row r="958" spans="1:25" ht="15.75" customHeight="1">
      <c r="A958" s="180"/>
      <c r="O958" s="180"/>
      <c r="P958" s="180"/>
      <c r="Q958" s="180"/>
      <c r="R958" s="180"/>
      <c r="S958" s="180"/>
      <c r="T958" s="180"/>
      <c r="U958" s="180"/>
      <c r="V958" s="180"/>
      <c r="W958" s="180"/>
      <c r="X958" s="180"/>
      <c r="Y958" s="180"/>
    </row>
    <row r="959" spans="1:25" ht="15.75" customHeight="1">
      <c r="A959" s="180"/>
      <c r="O959" s="180"/>
      <c r="P959" s="180"/>
      <c r="Q959" s="180"/>
      <c r="R959" s="180"/>
      <c r="S959" s="180"/>
      <c r="T959" s="180"/>
      <c r="U959" s="180"/>
      <c r="V959" s="180"/>
      <c r="W959" s="180"/>
      <c r="X959" s="180"/>
      <c r="Y959" s="180"/>
    </row>
    <row r="960" spans="1:25" ht="15.75" customHeight="1">
      <c r="A960" s="180"/>
      <c r="O960" s="180"/>
      <c r="P960" s="180"/>
      <c r="Q960" s="180"/>
      <c r="R960" s="180"/>
      <c r="S960" s="180"/>
      <c r="T960" s="180"/>
      <c r="U960" s="180"/>
      <c r="V960" s="180"/>
      <c r="W960" s="180"/>
      <c r="X960" s="180"/>
      <c r="Y960" s="180"/>
    </row>
    <row r="961" spans="1:25" ht="15.75" customHeight="1">
      <c r="A961" s="180"/>
      <c r="O961" s="180"/>
      <c r="P961" s="180"/>
      <c r="Q961" s="180"/>
      <c r="R961" s="180"/>
      <c r="S961" s="180"/>
      <c r="T961" s="180"/>
      <c r="U961" s="180"/>
      <c r="V961" s="180"/>
      <c r="W961" s="180"/>
      <c r="X961" s="180"/>
      <c r="Y961" s="180"/>
    </row>
    <row r="962" spans="1:25" ht="15.75" customHeight="1">
      <c r="A962" s="180"/>
      <c r="O962" s="180"/>
      <c r="P962" s="180"/>
      <c r="Q962" s="180"/>
      <c r="R962" s="180"/>
      <c r="S962" s="180"/>
      <c r="T962" s="180"/>
      <c r="U962" s="180"/>
      <c r="V962" s="180"/>
      <c r="W962" s="180"/>
      <c r="X962" s="180"/>
      <c r="Y962" s="180"/>
    </row>
    <row r="963" spans="1:25" ht="15.75" customHeight="1">
      <c r="A963" s="180"/>
      <c r="O963" s="180"/>
      <c r="P963" s="180"/>
      <c r="Q963" s="180"/>
      <c r="R963" s="180"/>
      <c r="S963" s="180"/>
      <c r="T963" s="180"/>
      <c r="U963" s="180"/>
      <c r="V963" s="180"/>
      <c r="W963" s="180"/>
      <c r="X963" s="180"/>
      <c r="Y963" s="180"/>
    </row>
    <row r="964" spans="1:25" ht="15.75" customHeight="1">
      <c r="A964" s="180"/>
      <c r="O964" s="180"/>
      <c r="P964" s="180"/>
      <c r="Q964" s="180"/>
      <c r="R964" s="180"/>
      <c r="S964" s="180"/>
      <c r="T964" s="180"/>
      <c r="U964" s="180"/>
      <c r="V964" s="180"/>
      <c r="W964" s="180"/>
      <c r="X964" s="180"/>
      <c r="Y964" s="180"/>
    </row>
    <row r="965" spans="1:25" ht="15.75" customHeight="1">
      <c r="A965" s="180"/>
      <c r="O965" s="180"/>
      <c r="P965" s="180"/>
      <c r="Q965" s="180"/>
      <c r="R965" s="180"/>
      <c r="S965" s="180"/>
      <c r="T965" s="180"/>
      <c r="U965" s="180"/>
      <c r="V965" s="180"/>
      <c r="W965" s="180"/>
      <c r="X965" s="180"/>
      <c r="Y965" s="180"/>
    </row>
    <row r="966" spans="1:25" ht="15.75" customHeight="1">
      <c r="A966" s="180"/>
      <c r="O966" s="180"/>
      <c r="P966" s="180"/>
      <c r="Q966" s="180"/>
      <c r="R966" s="180"/>
      <c r="S966" s="180"/>
      <c r="T966" s="180"/>
      <c r="U966" s="180"/>
      <c r="V966" s="180"/>
      <c r="W966" s="180"/>
      <c r="X966" s="180"/>
      <c r="Y966" s="180"/>
    </row>
    <row r="967" spans="1:25" ht="15.75" customHeight="1">
      <c r="A967" s="180"/>
      <c r="O967" s="180"/>
      <c r="P967" s="180"/>
      <c r="Q967" s="180"/>
      <c r="R967" s="180"/>
      <c r="S967" s="180"/>
      <c r="T967" s="180"/>
      <c r="U967" s="180"/>
      <c r="V967" s="180"/>
      <c r="W967" s="180"/>
      <c r="X967" s="180"/>
      <c r="Y967" s="180"/>
    </row>
    <row r="968" spans="1:25" ht="15.75" customHeight="1">
      <c r="A968" s="180"/>
      <c r="O968" s="180"/>
      <c r="P968" s="180"/>
      <c r="Q968" s="180"/>
      <c r="R968" s="180"/>
      <c r="S968" s="180"/>
      <c r="T968" s="180"/>
      <c r="U968" s="180"/>
      <c r="V968" s="180"/>
      <c r="W968" s="180"/>
      <c r="X968" s="180"/>
      <c r="Y968" s="180"/>
    </row>
    <row r="969" spans="1:25" ht="15.75" customHeight="1">
      <c r="A969" s="180"/>
      <c r="O969" s="180"/>
      <c r="P969" s="180"/>
      <c r="Q969" s="180"/>
      <c r="R969" s="180"/>
      <c r="S969" s="180"/>
      <c r="T969" s="180"/>
      <c r="U969" s="180"/>
      <c r="V969" s="180"/>
      <c r="W969" s="180"/>
      <c r="X969" s="180"/>
      <c r="Y969" s="180"/>
    </row>
    <row r="970" spans="1:25" ht="15.75" customHeight="1">
      <c r="A970" s="180"/>
      <c r="O970" s="180"/>
      <c r="P970" s="180"/>
      <c r="Q970" s="180"/>
      <c r="R970" s="180"/>
      <c r="S970" s="180"/>
      <c r="T970" s="180"/>
      <c r="U970" s="180"/>
      <c r="V970" s="180"/>
      <c r="W970" s="180"/>
      <c r="X970" s="180"/>
      <c r="Y970" s="180"/>
    </row>
    <row r="971" spans="1:25" ht="15.75" customHeight="1">
      <c r="A971" s="180"/>
      <c r="O971" s="180"/>
      <c r="P971" s="180"/>
      <c r="Q971" s="180"/>
      <c r="R971" s="180"/>
      <c r="S971" s="180"/>
      <c r="T971" s="180"/>
      <c r="U971" s="180"/>
      <c r="V971" s="180"/>
      <c r="W971" s="180"/>
      <c r="X971" s="180"/>
      <c r="Y971" s="180"/>
    </row>
    <row r="972" spans="1:25" ht="15.75" customHeight="1">
      <c r="A972" s="180"/>
      <c r="O972" s="180"/>
      <c r="P972" s="180"/>
      <c r="Q972" s="180"/>
      <c r="R972" s="180"/>
      <c r="S972" s="180"/>
      <c r="T972" s="180"/>
      <c r="U972" s="180"/>
      <c r="V972" s="180"/>
      <c r="W972" s="180"/>
      <c r="X972" s="180"/>
      <c r="Y972" s="180"/>
    </row>
    <row r="973" spans="1:25" ht="15.75" customHeight="1">
      <c r="A973" s="180"/>
      <c r="O973" s="180"/>
      <c r="P973" s="180"/>
      <c r="Q973" s="180"/>
      <c r="R973" s="180"/>
      <c r="S973" s="180"/>
      <c r="T973" s="180"/>
      <c r="U973" s="180"/>
      <c r="V973" s="180"/>
      <c r="W973" s="180"/>
      <c r="X973" s="180"/>
      <c r="Y973" s="180"/>
    </row>
    <row r="974" spans="1:25" ht="15.75" customHeight="1">
      <c r="A974" s="180"/>
      <c r="O974" s="180"/>
      <c r="P974" s="180"/>
      <c r="Q974" s="180"/>
      <c r="R974" s="180"/>
      <c r="S974" s="180"/>
      <c r="T974" s="180"/>
      <c r="U974" s="180"/>
      <c r="V974" s="180"/>
      <c r="W974" s="180"/>
      <c r="X974" s="180"/>
      <c r="Y974" s="180"/>
    </row>
    <row r="975" spans="1:25" ht="15.75" customHeight="1">
      <c r="A975" s="180"/>
      <c r="O975" s="180"/>
      <c r="P975" s="180"/>
      <c r="Q975" s="180"/>
      <c r="R975" s="180"/>
      <c r="S975" s="180"/>
      <c r="T975" s="180"/>
      <c r="U975" s="180"/>
      <c r="V975" s="180"/>
      <c r="W975" s="180"/>
      <c r="X975" s="180"/>
      <c r="Y975" s="180"/>
    </row>
    <row r="976" spans="1:25" ht="15.75" customHeight="1">
      <c r="A976" s="180"/>
      <c r="O976" s="180"/>
      <c r="P976" s="180"/>
      <c r="Q976" s="180"/>
      <c r="R976" s="180"/>
      <c r="S976" s="180"/>
      <c r="T976" s="180"/>
      <c r="U976" s="180"/>
      <c r="V976" s="180"/>
      <c r="W976" s="180"/>
      <c r="X976" s="180"/>
      <c r="Y976" s="180"/>
    </row>
    <row r="977" spans="1:25" ht="15.75" customHeight="1">
      <c r="A977" s="180"/>
      <c r="O977" s="180"/>
      <c r="P977" s="180"/>
      <c r="Q977" s="180"/>
      <c r="R977" s="180"/>
      <c r="S977" s="180"/>
      <c r="T977" s="180"/>
      <c r="U977" s="180"/>
      <c r="V977" s="180"/>
      <c r="W977" s="180"/>
      <c r="X977" s="180"/>
      <c r="Y977" s="180"/>
    </row>
    <row r="978" spans="1:25" ht="15.75" customHeight="1">
      <c r="A978" s="180"/>
      <c r="O978" s="180"/>
      <c r="P978" s="180"/>
      <c r="Q978" s="180"/>
      <c r="R978" s="180"/>
      <c r="S978" s="180"/>
      <c r="T978" s="180"/>
      <c r="U978" s="180"/>
      <c r="V978" s="180"/>
      <c r="W978" s="180"/>
      <c r="X978" s="180"/>
      <c r="Y978" s="180"/>
    </row>
    <row r="979" spans="1:25" ht="15.75" customHeight="1">
      <c r="A979" s="180"/>
      <c r="O979" s="180"/>
      <c r="P979" s="180"/>
      <c r="Q979" s="180"/>
      <c r="R979" s="180"/>
      <c r="S979" s="180"/>
      <c r="T979" s="180"/>
      <c r="U979" s="180"/>
      <c r="V979" s="180"/>
      <c r="W979" s="180"/>
      <c r="X979" s="180"/>
      <c r="Y979" s="180"/>
    </row>
    <row r="980" spans="1:25" ht="15.75" customHeight="1">
      <c r="A980" s="180"/>
      <c r="O980" s="180"/>
      <c r="P980" s="180"/>
      <c r="Q980" s="180"/>
      <c r="R980" s="180"/>
      <c r="S980" s="180"/>
      <c r="T980" s="180"/>
      <c r="U980" s="180"/>
      <c r="V980" s="180"/>
      <c r="W980" s="180"/>
      <c r="X980" s="180"/>
      <c r="Y980" s="180"/>
    </row>
    <row r="981" spans="1:25" ht="15.75" customHeight="1">
      <c r="A981" s="180"/>
      <c r="O981" s="180"/>
      <c r="P981" s="180"/>
      <c r="Q981" s="180"/>
      <c r="R981" s="180"/>
      <c r="S981" s="180"/>
      <c r="T981" s="180"/>
      <c r="U981" s="180"/>
      <c r="V981" s="180"/>
      <c r="W981" s="180"/>
      <c r="X981" s="180"/>
      <c r="Y981" s="180"/>
    </row>
    <row r="982" spans="1:25" ht="15.75" customHeight="1">
      <c r="A982" s="180"/>
      <c r="O982" s="180"/>
      <c r="P982" s="180"/>
      <c r="Q982" s="180"/>
      <c r="R982" s="180"/>
      <c r="S982" s="180"/>
      <c r="T982" s="180"/>
      <c r="U982" s="180"/>
      <c r="V982" s="180"/>
      <c r="W982" s="180"/>
      <c r="X982" s="180"/>
      <c r="Y982" s="180"/>
    </row>
    <row r="983" spans="1:25" ht="15.75" customHeight="1">
      <c r="A983" s="180"/>
      <c r="O983" s="180"/>
      <c r="P983" s="180"/>
      <c r="Q983" s="180"/>
      <c r="R983" s="180"/>
      <c r="S983" s="180"/>
      <c r="T983" s="180"/>
      <c r="U983" s="180"/>
      <c r="V983" s="180"/>
      <c r="W983" s="180"/>
      <c r="X983" s="180"/>
      <c r="Y983" s="180"/>
    </row>
    <row r="984" spans="1:25" ht="15.75" customHeight="1">
      <c r="A984" s="180"/>
      <c r="O984" s="180"/>
      <c r="P984" s="180"/>
      <c r="Q984" s="180"/>
      <c r="R984" s="180"/>
      <c r="S984" s="180"/>
      <c r="T984" s="180"/>
      <c r="U984" s="180"/>
      <c r="V984" s="180"/>
      <c r="W984" s="180"/>
      <c r="X984" s="180"/>
      <c r="Y984" s="180"/>
    </row>
    <row r="985" spans="1:25" ht="15.75" customHeight="1">
      <c r="A985" s="180"/>
      <c r="O985" s="180"/>
      <c r="P985" s="180"/>
      <c r="Q985" s="180"/>
      <c r="R985" s="180"/>
      <c r="S985" s="180"/>
      <c r="T985" s="180"/>
      <c r="U985" s="180"/>
      <c r="V985" s="180"/>
      <c r="W985" s="180"/>
      <c r="X985" s="180"/>
      <c r="Y985" s="180"/>
    </row>
    <row r="986" spans="1:25" ht="15.75" customHeight="1">
      <c r="A986" s="180"/>
      <c r="O986" s="180"/>
      <c r="P986" s="180"/>
      <c r="Q986" s="180"/>
      <c r="R986" s="180"/>
      <c r="S986" s="180"/>
      <c r="T986" s="180"/>
      <c r="U986" s="180"/>
      <c r="V986" s="180"/>
      <c r="W986" s="180"/>
      <c r="X986" s="180"/>
      <c r="Y986" s="180"/>
    </row>
    <row r="987" spans="1:25" ht="15.75" customHeight="1">
      <c r="A987" s="180"/>
      <c r="O987" s="180"/>
      <c r="P987" s="180"/>
      <c r="Q987" s="180"/>
      <c r="R987" s="180"/>
      <c r="S987" s="180"/>
      <c r="T987" s="180"/>
      <c r="U987" s="180"/>
      <c r="V987" s="180"/>
      <c r="W987" s="180"/>
      <c r="X987" s="180"/>
      <c r="Y987" s="180"/>
    </row>
    <row r="988" spans="1:25" ht="15.75" customHeight="1">
      <c r="A988" s="180"/>
      <c r="O988" s="180"/>
      <c r="P988" s="180"/>
      <c r="Q988" s="180"/>
      <c r="R988" s="180"/>
      <c r="S988" s="180"/>
      <c r="T988" s="180"/>
      <c r="U988" s="180"/>
      <c r="V988" s="180"/>
      <c r="W988" s="180"/>
      <c r="X988" s="180"/>
      <c r="Y988" s="180"/>
    </row>
    <row r="989" spans="1:25" ht="15.75" customHeight="1">
      <c r="A989" s="180"/>
      <c r="O989" s="180"/>
      <c r="P989" s="180"/>
      <c r="Q989" s="180"/>
      <c r="R989" s="180"/>
      <c r="S989" s="180"/>
      <c r="T989" s="180"/>
      <c r="U989" s="180"/>
      <c r="V989" s="180"/>
      <c r="W989" s="180"/>
      <c r="X989" s="180"/>
      <c r="Y989" s="180"/>
    </row>
    <row r="990" spans="1:25" ht="15.75" customHeight="1">
      <c r="A990" s="180"/>
      <c r="O990" s="180"/>
      <c r="P990" s="180"/>
      <c r="Q990" s="180"/>
      <c r="R990" s="180"/>
      <c r="S990" s="180"/>
      <c r="T990" s="180"/>
      <c r="U990" s="180"/>
      <c r="V990" s="180"/>
      <c r="W990" s="180"/>
      <c r="X990" s="180"/>
      <c r="Y990" s="180"/>
    </row>
    <row r="991" spans="1:25" ht="15.75" customHeight="1">
      <c r="A991" s="180"/>
      <c r="O991" s="180"/>
      <c r="P991" s="180"/>
      <c r="Q991" s="180"/>
      <c r="R991" s="180"/>
      <c r="S991" s="180"/>
      <c r="T991" s="180"/>
      <c r="U991" s="180"/>
      <c r="V991" s="180"/>
      <c r="W991" s="180"/>
      <c r="X991" s="180"/>
      <c r="Y991" s="180"/>
    </row>
    <row r="992" spans="1:25" ht="15.75" customHeight="1">
      <c r="A992" s="180"/>
      <c r="O992" s="180"/>
      <c r="P992" s="180"/>
      <c r="Q992" s="180"/>
      <c r="R992" s="180"/>
      <c r="S992" s="180"/>
      <c r="T992" s="180"/>
      <c r="U992" s="180"/>
      <c r="V992" s="180"/>
      <c r="W992" s="180"/>
      <c r="X992" s="180"/>
      <c r="Y992" s="180"/>
    </row>
    <row r="993" spans="1:25" ht="15.75" customHeight="1">
      <c r="A993" s="180"/>
      <c r="O993" s="180"/>
      <c r="P993" s="180"/>
      <c r="Q993" s="180"/>
      <c r="R993" s="180"/>
      <c r="S993" s="180"/>
      <c r="T993" s="180"/>
      <c r="U993" s="180"/>
      <c r="V993" s="180"/>
      <c r="W993" s="180"/>
      <c r="X993" s="180"/>
      <c r="Y993" s="180"/>
    </row>
    <row r="994" spans="1:25" ht="15.75" customHeight="1">
      <c r="A994" s="180"/>
      <c r="O994" s="180"/>
      <c r="P994" s="180"/>
      <c r="Q994" s="180"/>
      <c r="R994" s="180"/>
      <c r="S994" s="180"/>
      <c r="T994" s="180"/>
      <c r="U994" s="180"/>
      <c r="V994" s="180"/>
      <c r="W994" s="180"/>
      <c r="X994" s="180"/>
      <c r="Y994" s="180"/>
    </row>
    <row r="995" spans="1:25" ht="15.75" customHeight="1">
      <c r="A995" s="180"/>
      <c r="O995" s="180"/>
      <c r="P995" s="180"/>
      <c r="Q995" s="180"/>
      <c r="R995" s="180"/>
      <c r="S995" s="180"/>
      <c r="T995" s="180"/>
      <c r="U995" s="180"/>
      <c r="V995" s="180"/>
      <c r="W995" s="180"/>
      <c r="X995" s="180"/>
      <c r="Y995" s="180"/>
    </row>
    <row r="996" spans="1:25" ht="15.75" customHeight="1">
      <c r="A996" s="180"/>
      <c r="O996" s="180"/>
      <c r="P996" s="180"/>
      <c r="Q996" s="180"/>
      <c r="R996" s="180"/>
      <c r="S996" s="180"/>
      <c r="T996" s="180"/>
      <c r="U996" s="180"/>
      <c r="V996" s="180"/>
      <c r="W996" s="180"/>
      <c r="X996" s="180"/>
      <c r="Y996" s="180"/>
    </row>
    <row r="997" spans="1:25" ht="15.75" customHeight="1">
      <c r="A997" s="180"/>
      <c r="O997" s="180"/>
      <c r="P997" s="180"/>
      <c r="Q997" s="180"/>
      <c r="R997" s="180"/>
      <c r="S997" s="180"/>
      <c r="T997" s="180"/>
      <c r="U997" s="180"/>
      <c r="V997" s="180"/>
      <c r="W997" s="180"/>
      <c r="X997" s="180"/>
      <c r="Y997" s="180"/>
    </row>
    <row r="998" spans="1:25" ht="15" customHeight="1">
      <c r="A998" s="180"/>
      <c r="O998" s="180"/>
      <c r="P998" s="180"/>
      <c r="Q998" s="180"/>
      <c r="R998" s="180"/>
      <c r="S998" s="180"/>
      <c r="T998" s="180"/>
      <c r="U998" s="180"/>
      <c r="V998" s="180"/>
      <c r="W998" s="180"/>
      <c r="X998" s="180"/>
      <c r="Y998" s="180"/>
    </row>
    <row r="999" spans="1:25" ht="15" customHeight="1">
      <c r="A999" s="180"/>
      <c r="O999" s="180"/>
      <c r="P999" s="180"/>
      <c r="Q999" s="180"/>
      <c r="R999" s="180"/>
      <c r="S999" s="180"/>
      <c r="T999" s="180"/>
      <c r="U999" s="180"/>
      <c r="V999" s="180"/>
      <c r="W999" s="180"/>
      <c r="X999" s="180"/>
      <c r="Y999" s="180"/>
    </row>
    <row r="1000" spans="1:25" ht="15" customHeight="1">
      <c r="A1000" s="180"/>
      <c r="O1000" s="180"/>
      <c r="P1000" s="180"/>
      <c r="Q1000" s="180"/>
      <c r="R1000" s="180"/>
      <c r="S1000" s="180"/>
      <c r="T1000" s="180"/>
      <c r="U1000" s="180"/>
      <c r="V1000" s="180"/>
      <c r="W1000" s="180"/>
      <c r="X1000" s="180"/>
      <c r="Y1000" s="180"/>
    </row>
    <row r="1001" spans="1:25" ht="15" customHeight="1">
      <c r="A1001" s="180"/>
      <c r="O1001" s="180"/>
      <c r="P1001" s="180"/>
      <c r="Q1001" s="180"/>
      <c r="R1001" s="180"/>
      <c r="S1001" s="180"/>
      <c r="T1001" s="180"/>
      <c r="U1001" s="180"/>
      <c r="V1001" s="180"/>
      <c r="W1001" s="180"/>
      <c r="X1001" s="180"/>
      <c r="Y1001" s="180"/>
    </row>
    <row r="1002" spans="1:25" ht="15" customHeight="1">
      <c r="A1002" s="180"/>
      <c r="O1002" s="180"/>
      <c r="P1002" s="180"/>
      <c r="Q1002" s="180"/>
      <c r="R1002" s="180"/>
      <c r="S1002" s="180"/>
      <c r="T1002" s="180"/>
      <c r="U1002" s="180"/>
      <c r="V1002" s="180"/>
      <c r="W1002" s="180"/>
      <c r="X1002" s="180"/>
      <c r="Y1002" s="180"/>
    </row>
    <row r="1003" spans="1:25" ht="15" customHeight="1">
      <c r="A1003" s="180"/>
      <c r="O1003" s="180"/>
      <c r="P1003" s="180"/>
      <c r="Q1003" s="180"/>
      <c r="R1003" s="180"/>
      <c r="S1003" s="180"/>
      <c r="T1003" s="180"/>
      <c r="U1003" s="180"/>
      <c r="V1003" s="180"/>
      <c r="W1003" s="180"/>
      <c r="X1003" s="180"/>
      <c r="Y1003" s="180"/>
    </row>
    <row r="1004" spans="1:25" ht="15" customHeight="1">
      <c r="A1004" s="180"/>
      <c r="O1004" s="180"/>
      <c r="P1004" s="180"/>
      <c r="Q1004" s="180"/>
      <c r="R1004" s="180"/>
      <c r="S1004" s="180"/>
      <c r="T1004" s="180"/>
      <c r="U1004" s="180"/>
      <c r="V1004" s="180"/>
      <c r="W1004" s="180"/>
      <c r="X1004" s="180"/>
      <c r="Y1004" s="180"/>
    </row>
    <row r="1005" spans="1:25" ht="15" customHeight="1">
      <c r="A1005" s="180"/>
      <c r="O1005" s="180"/>
      <c r="P1005" s="180"/>
      <c r="Q1005" s="180"/>
      <c r="R1005" s="180"/>
      <c r="S1005" s="180"/>
      <c r="T1005" s="180"/>
      <c r="U1005" s="180"/>
      <c r="V1005" s="180"/>
      <c r="W1005" s="180"/>
      <c r="X1005" s="180"/>
      <c r="Y1005" s="180"/>
    </row>
    <row r="1006" spans="1:25" ht="15" customHeight="1">
      <c r="A1006" s="180"/>
      <c r="O1006" s="180"/>
      <c r="P1006" s="180"/>
      <c r="Q1006" s="180"/>
      <c r="R1006" s="180"/>
      <c r="S1006" s="180"/>
      <c r="T1006" s="180"/>
      <c r="U1006" s="180"/>
      <c r="V1006" s="180"/>
      <c r="W1006" s="180"/>
      <c r="X1006" s="180"/>
      <c r="Y1006" s="180"/>
    </row>
    <row r="1007" spans="1:25" ht="15" customHeight="1">
      <c r="A1007" s="180"/>
      <c r="O1007" s="180"/>
      <c r="P1007" s="180"/>
      <c r="Q1007" s="180"/>
      <c r="R1007" s="180"/>
      <c r="S1007" s="180"/>
      <c r="T1007" s="180"/>
      <c r="U1007" s="180"/>
      <c r="V1007" s="180"/>
      <c r="W1007" s="180"/>
      <c r="X1007" s="180"/>
      <c r="Y1007" s="180"/>
    </row>
    <row r="1008" spans="1:25" ht="15" customHeight="1">
      <c r="A1008" s="180"/>
      <c r="O1008" s="180"/>
      <c r="P1008" s="180"/>
      <c r="Q1008" s="180"/>
      <c r="R1008" s="180"/>
      <c r="S1008" s="180"/>
      <c r="T1008" s="180"/>
      <c r="U1008" s="180"/>
      <c r="V1008" s="180"/>
      <c r="W1008" s="180"/>
      <c r="X1008" s="180"/>
      <c r="Y1008" s="180"/>
    </row>
    <row r="1009" spans="1:25" ht="15" customHeight="1">
      <c r="A1009" s="180"/>
      <c r="O1009" s="180"/>
      <c r="P1009" s="180"/>
      <c r="Q1009" s="180"/>
      <c r="R1009" s="180"/>
      <c r="S1009" s="180"/>
      <c r="T1009" s="180"/>
      <c r="U1009" s="180"/>
      <c r="V1009" s="180"/>
      <c r="W1009" s="180"/>
      <c r="X1009" s="180"/>
      <c r="Y1009" s="180"/>
    </row>
    <row r="1010" spans="1:25" ht="15" customHeight="1">
      <c r="A1010" s="180"/>
      <c r="O1010" s="180"/>
      <c r="P1010" s="180"/>
      <c r="Q1010" s="180"/>
      <c r="R1010" s="180"/>
      <c r="S1010" s="180"/>
      <c r="T1010" s="180"/>
      <c r="U1010" s="180"/>
      <c r="V1010" s="180"/>
      <c r="W1010" s="180"/>
      <c r="X1010" s="180"/>
      <c r="Y1010" s="180"/>
    </row>
    <row r="1011" spans="1:25" ht="15" customHeight="1">
      <c r="A1011" s="180"/>
      <c r="O1011" s="180"/>
      <c r="P1011" s="180"/>
      <c r="Q1011" s="180"/>
      <c r="R1011" s="180"/>
      <c r="S1011" s="180"/>
      <c r="T1011" s="180"/>
      <c r="U1011" s="180"/>
      <c r="V1011" s="180"/>
      <c r="W1011" s="180"/>
      <c r="X1011" s="180"/>
      <c r="Y1011" s="180"/>
    </row>
    <row r="1012" spans="1:25" ht="15" customHeight="1">
      <c r="A1012" s="180"/>
      <c r="O1012" s="180"/>
      <c r="P1012" s="180"/>
      <c r="Q1012" s="180"/>
      <c r="R1012" s="180"/>
      <c r="S1012" s="180"/>
      <c r="T1012" s="180"/>
      <c r="U1012" s="180"/>
      <c r="V1012" s="180"/>
      <c r="W1012" s="180"/>
      <c r="X1012" s="180"/>
      <c r="Y1012" s="180"/>
    </row>
    <row r="1013" spans="1:25" ht="15" customHeight="1">
      <c r="A1013" s="180"/>
      <c r="O1013" s="180"/>
      <c r="P1013" s="180"/>
      <c r="Q1013" s="180"/>
      <c r="R1013" s="180"/>
      <c r="S1013" s="180"/>
      <c r="T1013" s="180"/>
      <c r="U1013" s="180"/>
      <c r="V1013" s="180"/>
      <c r="W1013" s="180"/>
      <c r="X1013" s="180"/>
      <c r="Y1013" s="180"/>
    </row>
    <row r="1014" spans="1:25" ht="15" customHeight="1">
      <c r="A1014" s="180"/>
      <c r="O1014" s="180"/>
      <c r="P1014" s="180"/>
      <c r="Q1014" s="180"/>
      <c r="R1014" s="180"/>
      <c r="S1014" s="180"/>
      <c r="T1014" s="180"/>
      <c r="U1014" s="180"/>
      <c r="V1014" s="180"/>
      <c r="W1014" s="180"/>
      <c r="X1014" s="180"/>
      <c r="Y1014" s="180"/>
    </row>
    <row r="1015" spans="1:25" ht="15" customHeight="1">
      <c r="A1015" s="180"/>
      <c r="O1015" s="180"/>
      <c r="P1015" s="180"/>
      <c r="Q1015" s="180"/>
      <c r="R1015" s="180"/>
      <c r="S1015" s="180"/>
      <c r="T1015" s="180"/>
      <c r="U1015" s="180"/>
      <c r="V1015" s="180"/>
      <c r="W1015" s="180"/>
      <c r="X1015" s="180"/>
      <c r="Y1015" s="180"/>
    </row>
    <row r="1016" spans="1:25" ht="15" customHeight="1">
      <c r="A1016" s="180"/>
      <c r="O1016" s="180"/>
      <c r="P1016" s="180"/>
      <c r="Q1016" s="180"/>
      <c r="R1016" s="180"/>
      <c r="S1016" s="180"/>
      <c r="T1016" s="180"/>
      <c r="U1016" s="180"/>
      <c r="V1016" s="180"/>
      <c r="W1016" s="180"/>
      <c r="X1016" s="180"/>
      <c r="Y1016" s="180"/>
    </row>
    <row r="1017" spans="1:25" ht="15" customHeight="1">
      <c r="A1017" s="180"/>
      <c r="O1017" s="180"/>
      <c r="P1017" s="180"/>
      <c r="Q1017" s="180"/>
      <c r="R1017" s="180"/>
      <c r="S1017" s="180"/>
      <c r="T1017" s="180"/>
      <c r="U1017" s="180"/>
      <c r="V1017" s="180"/>
      <c r="W1017" s="180"/>
      <c r="X1017" s="180"/>
      <c r="Y1017" s="180"/>
    </row>
    <row r="1018" spans="1:25" ht="15" customHeight="1">
      <c r="A1018" s="180"/>
      <c r="O1018" s="180"/>
      <c r="P1018" s="180"/>
      <c r="Q1018" s="180"/>
      <c r="R1018" s="180"/>
      <c r="S1018" s="180"/>
      <c r="T1018" s="180"/>
      <c r="U1018" s="180"/>
      <c r="V1018" s="180"/>
      <c r="W1018" s="180"/>
      <c r="X1018" s="180"/>
      <c r="Y1018" s="180"/>
    </row>
    <row r="1019" spans="1:25" ht="15" customHeight="1">
      <c r="A1019" s="180"/>
      <c r="O1019" s="180"/>
      <c r="P1019" s="180"/>
      <c r="Q1019" s="180"/>
      <c r="R1019" s="180"/>
      <c r="S1019" s="180"/>
      <c r="T1019" s="180"/>
      <c r="U1019" s="180"/>
      <c r="V1019" s="180"/>
      <c r="W1019" s="180"/>
      <c r="X1019" s="180"/>
      <c r="Y1019" s="180"/>
    </row>
    <row r="1020" spans="1:25" ht="15" customHeight="1">
      <c r="A1020" s="180"/>
      <c r="O1020" s="180"/>
      <c r="P1020" s="180"/>
      <c r="Q1020" s="180"/>
      <c r="R1020" s="180"/>
      <c r="S1020" s="180"/>
      <c r="T1020" s="180"/>
      <c r="U1020" s="180"/>
      <c r="V1020" s="180"/>
      <c r="W1020" s="180"/>
      <c r="X1020" s="180"/>
      <c r="Y1020" s="180"/>
    </row>
    <row r="1021" spans="1:25" ht="15" customHeight="1">
      <c r="A1021" s="180"/>
      <c r="O1021" s="180"/>
      <c r="P1021" s="180"/>
      <c r="Q1021" s="180"/>
      <c r="R1021" s="180"/>
      <c r="S1021" s="180"/>
      <c r="T1021" s="180"/>
      <c r="U1021" s="180"/>
      <c r="V1021" s="180"/>
      <c r="W1021" s="180"/>
      <c r="X1021" s="180"/>
      <c r="Y1021" s="180"/>
    </row>
    <row r="1022" spans="1:25" ht="15" customHeight="1">
      <c r="A1022" s="180"/>
      <c r="O1022" s="180"/>
      <c r="P1022" s="180"/>
      <c r="Q1022" s="180"/>
      <c r="R1022" s="180"/>
      <c r="S1022" s="180"/>
      <c r="T1022" s="180"/>
      <c r="U1022" s="180"/>
      <c r="V1022" s="180"/>
      <c r="W1022" s="180"/>
      <c r="X1022" s="180"/>
      <c r="Y1022" s="180"/>
    </row>
    <row r="1023" spans="1:25" ht="15" customHeight="1">
      <c r="A1023" s="180"/>
      <c r="O1023" s="180"/>
      <c r="P1023" s="180"/>
      <c r="Q1023" s="180"/>
      <c r="R1023" s="180"/>
      <c r="S1023" s="180"/>
      <c r="T1023" s="180"/>
      <c r="U1023" s="180"/>
      <c r="V1023" s="180"/>
      <c r="W1023" s="180"/>
      <c r="X1023" s="180"/>
      <c r="Y1023" s="180"/>
    </row>
    <row r="1024" spans="1:25" ht="15" customHeight="1">
      <c r="A1024" s="180"/>
      <c r="O1024" s="180"/>
      <c r="P1024" s="180"/>
      <c r="Q1024" s="180"/>
      <c r="R1024" s="180"/>
      <c r="S1024" s="180"/>
      <c r="T1024" s="180"/>
      <c r="U1024" s="180"/>
      <c r="V1024" s="180"/>
      <c r="W1024" s="180"/>
      <c r="X1024" s="180"/>
      <c r="Y1024" s="180"/>
    </row>
    <row r="1025" spans="1:25" ht="15" customHeight="1">
      <c r="A1025" s="180"/>
      <c r="O1025" s="180"/>
      <c r="P1025" s="180"/>
      <c r="Q1025" s="180"/>
      <c r="R1025" s="180"/>
      <c r="S1025" s="180"/>
      <c r="T1025" s="180"/>
      <c r="U1025" s="180"/>
      <c r="V1025" s="180"/>
      <c r="W1025" s="180"/>
      <c r="X1025" s="180"/>
      <c r="Y1025" s="180"/>
    </row>
    <row r="1026" spans="1:25" ht="15" customHeight="1">
      <c r="A1026" s="180"/>
      <c r="O1026" s="180"/>
      <c r="P1026" s="180"/>
      <c r="Q1026" s="180"/>
      <c r="R1026" s="180"/>
      <c r="S1026" s="180"/>
      <c r="T1026" s="180"/>
      <c r="U1026" s="180"/>
      <c r="V1026" s="180"/>
      <c r="W1026" s="180"/>
      <c r="X1026" s="180"/>
      <c r="Y1026" s="180"/>
    </row>
    <row r="1027" spans="1:25" ht="15" customHeight="1">
      <c r="A1027" s="180"/>
      <c r="O1027" s="180"/>
      <c r="P1027" s="180"/>
      <c r="Q1027" s="180"/>
      <c r="R1027" s="180"/>
      <c r="S1027" s="180"/>
      <c r="T1027" s="180"/>
      <c r="U1027" s="180"/>
      <c r="V1027" s="180"/>
      <c r="W1027" s="180"/>
      <c r="X1027" s="180"/>
      <c r="Y1027" s="180"/>
    </row>
    <row r="1028" spans="1:25" ht="15" customHeight="1">
      <c r="A1028" s="180"/>
      <c r="O1028" s="180"/>
      <c r="P1028" s="180"/>
      <c r="Q1028" s="180"/>
      <c r="R1028" s="180"/>
      <c r="S1028" s="180"/>
      <c r="T1028" s="180"/>
      <c r="U1028" s="180"/>
      <c r="V1028" s="180"/>
      <c r="W1028" s="180"/>
      <c r="X1028" s="180"/>
      <c r="Y1028" s="180"/>
    </row>
    <row r="1029" spans="1:25" ht="15" customHeight="1">
      <c r="A1029" s="180"/>
      <c r="O1029" s="180"/>
      <c r="P1029" s="180"/>
      <c r="Q1029" s="180"/>
      <c r="R1029" s="180"/>
      <c r="S1029" s="180"/>
      <c r="T1029" s="180"/>
      <c r="U1029" s="180"/>
      <c r="V1029" s="180"/>
      <c r="W1029" s="180"/>
      <c r="X1029" s="180"/>
      <c r="Y1029" s="180"/>
    </row>
    <row r="1030" spans="1:25" ht="15" customHeight="1">
      <c r="A1030" s="180"/>
      <c r="O1030" s="180"/>
      <c r="P1030" s="180"/>
      <c r="Q1030" s="180"/>
      <c r="R1030" s="180"/>
      <c r="S1030" s="180"/>
      <c r="T1030" s="180"/>
      <c r="U1030" s="180"/>
      <c r="V1030" s="180"/>
      <c r="W1030" s="180"/>
      <c r="X1030" s="180"/>
      <c r="Y1030" s="180"/>
    </row>
    <row r="1031" spans="1:25" ht="15" customHeight="1">
      <c r="A1031" s="180"/>
      <c r="O1031" s="180"/>
      <c r="P1031" s="180"/>
      <c r="Q1031" s="180"/>
      <c r="R1031" s="180"/>
      <c r="S1031" s="180"/>
      <c r="T1031" s="180"/>
      <c r="U1031" s="180"/>
      <c r="V1031" s="180"/>
      <c r="W1031" s="180"/>
      <c r="X1031" s="180"/>
      <c r="Y1031" s="180"/>
    </row>
    <row r="1032" spans="1:25" ht="15" customHeight="1">
      <c r="A1032" s="180"/>
      <c r="O1032" s="180"/>
      <c r="P1032" s="180"/>
      <c r="Q1032" s="180"/>
      <c r="R1032" s="180"/>
      <c r="S1032" s="180"/>
      <c r="T1032" s="180"/>
      <c r="U1032" s="180"/>
      <c r="V1032" s="180"/>
      <c r="W1032" s="180"/>
      <c r="X1032" s="180"/>
      <c r="Y1032" s="180"/>
    </row>
    <row r="1033" spans="1:25" ht="15" customHeight="1">
      <c r="A1033" s="180"/>
      <c r="O1033" s="180"/>
      <c r="P1033" s="180"/>
      <c r="Q1033" s="180"/>
      <c r="R1033" s="180"/>
      <c r="S1033" s="180"/>
      <c r="T1033" s="180"/>
      <c r="U1033" s="180"/>
      <c r="V1033" s="180"/>
      <c r="W1033" s="180"/>
      <c r="X1033" s="180"/>
      <c r="Y1033" s="180"/>
    </row>
    <row r="1034" spans="1:25" ht="15" customHeight="1">
      <c r="A1034" s="180"/>
      <c r="O1034" s="180"/>
      <c r="P1034" s="180"/>
      <c r="Q1034" s="180"/>
      <c r="R1034" s="180"/>
      <c r="S1034" s="180"/>
      <c r="T1034" s="180"/>
      <c r="U1034" s="180"/>
      <c r="V1034" s="180"/>
      <c r="W1034" s="180"/>
      <c r="X1034" s="180"/>
      <c r="Y1034" s="180"/>
    </row>
    <row r="1035" spans="1:25" ht="15" customHeight="1">
      <c r="A1035" s="180"/>
      <c r="O1035" s="180"/>
      <c r="P1035" s="180"/>
      <c r="Q1035" s="180"/>
      <c r="R1035" s="180"/>
      <c r="S1035" s="180"/>
      <c r="T1035" s="180"/>
      <c r="U1035" s="180"/>
      <c r="V1035" s="180"/>
      <c r="W1035" s="180"/>
      <c r="X1035" s="180"/>
      <c r="Y1035" s="180"/>
    </row>
    <row r="1036" spans="1:25" ht="15" customHeight="1">
      <c r="A1036" s="180"/>
      <c r="O1036" s="180"/>
      <c r="P1036" s="180"/>
      <c r="Q1036" s="180"/>
      <c r="R1036" s="180"/>
      <c r="S1036" s="180"/>
      <c r="T1036" s="180"/>
      <c r="U1036" s="180"/>
      <c r="V1036" s="180"/>
      <c r="W1036" s="180"/>
      <c r="X1036" s="180"/>
      <c r="Y1036" s="180"/>
    </row>
    <row r="1037" spans="1:25" ht="15" customHeight="1">
      <c r="A1037" s="180"/>
      <c r="O1037" s="180"/>
      <c r="P1037" s="180"/>
      <c r="Q1037" s="180"/>
      <c r="R1037" s="180"/>
      <c r="S1037" s="180"/>
      <c r="T1037" s="180"/>
      <c r="U1037" s="180"/>
      <c r="V1037" s="180"/>
      <c r="W1037" s="180"/>
      <c r="X1037" s="180"/>
      <c r="Y1037" s="180"/>
    </row>
    <row r="1038" spans="1:25" ht="15" customHeight="1">
      <c r="A1038" s="180"/>
      <c r="O1038" s="180"/>
      <c r="P1038" s="180"/>
      <c r="Q1038" s="180"/>
      <c r="R1038" s="180"/>
      <c r="S1038" s="180"/>
      <c r="T1038" s="180"/>
      <c r="U1038" s="180"/>
      <c r="V1038" s="180"/>
      <c r="W1038" s="180"/>
      <c r="X1038" s="180"/>
      <c r="Y1038" s="180"/>
    </row>
    <row r="1039" spans="1:25" ht="15" customHeight="1">
      <c r="A1039" s="180"/>
      <c r="O1039" s="180"/>
      <c r="P1039" s="180"/>
      <c r="Q1039" s="180"/>
      <c r="R1039" s="180"/>
      <c r="S1039" s="180"/>
      <c r="T1039" s="180"/>
      <c r="U1039" s="180"/>
      <c r="V1039" s="180"/>
      <c r="W1039" s="180"/>
      <c r="X1039" s="180"/>
      <c r="Y1039" s="180"/>
    </row>
    <row r="1040" spans="1:25" ht="15" customHeight="1">
      <c r="A1040" s="180"/>
      <c r="O1040" s="180"/>
      <c r="P1040" s="180"/>
      <c r="Q1040" s="180"/>
      <c r="R1040" s="180"/>
      <c r="S1040" s="180"/>
      <c r="T1040" s="180"/>
      <c r="U1040" s="180"/>
      <c r="V1040" s="180"/>
      <c r="W1040" s="180"/>
      <c r="X1040" s="180"/>
      <c r="Y1040" s="180"/>
    </row>
    <row r="1041" spans="1:25" ht="15" customHeight="1">
      <c r="A1041" s="180"/>
      <c r="O1041" s="180"/>
      <c r="P1041" s="180"/>
      <c r="Q1041" s="180"/>
      <c r="R1041" s="180"/>
      <c r="S1041" s="180"/>
      <c r="T1041" s="180"/>
      <c r="U1041" s="180"/>
      <c r="V1041" s="180"/>
      <c r="W1041" s="180"/>
      <c r="X1041" s="180"/>
      <c r="Y1041" s="180"/>
    </row>
    <row r="1042" spans="1:25" ht="15" customHeight="1">
      <c r="A1042" s="180"/>
      <c r="O1042" s="180"/>
      <c r="P1042" s="180"/>
      <c r="Q1042" s="180"/>
      <c r="R1042" s="180"/>
      <c r="S1042" s="180"/>
      <c r="T1042" s="180"/>
      <c r="U1042" s="180"/>
      <c r="V1042" s="180"/>
      <c r="W1042" s="180"/>
      <c r="X1042" s="180"/>
      <c r="Y1042" s="180"/>
    </row>
    <row r="1043" spans="1:25" ht="15" customHeight="1">
      <c r="A1043" s="180"/>
      <c r="O1043" s="180"/>
      <c r="P1043" s="180"/>
      <c r="Q1043" s="180"/>
      <c r="R1043" s="180"/>
      <c r="S1043" s="180"/>
      <c r="T1043" s="180"/>
      <c r="U1043" s="180"/>
      <c r="V1043" s="180"/>
      <c r="W1043" s="180"/>
      <c r="X1043" s="180"/>
      <c r="Y1043" s="180"/>
    </row>
    <row r="1044" spans="1:25" ht="15" customHeight="1">
      <c r="A1044" s="180"/>
      <c r="O1044" s="180"/>
      <c r="P1044" s="180"/>
      <c r="Q1044" s="180"/>
      <c r="R1044" s="180"/>
      <c r="S1044" s="180"/>
      <c r="T1044" s="180"/>
      <c r="U1044" s="180"/>
      <c r="V1044" s="180"/>
      <c r="W1044" s="180"/>
      <c r="X1044" s="180"/>
      <c r="Y1044" s="180"/>
    </row>
    <row r="1045" spans="1:25" ht="15" customHeight="1">
      <c r="A1045" s="180"/>
      <c r="O1045" s="180"/>
      <c r="P1045" s="180"/>
      <c r="Q1045" s="180"/>
      <c r="R1045" s="180"/>
      <c r="S1045" s="180"/>
      <c r="T1045" s="180"/>
      <c r="U1045" s="180"/>
      <c r="V1045" s="180"/>
      <c r="W1045" s="180"/>
      <c r="X1045" s="180"/>
      <c r="Y1045" s="180"/>
    </row>
    <row r="1046" spans="1:25" ht="15" customHeight="1">
      <c r="A1046" s="180"/>
      <c r="O1046" s="180"/>
      <c r="P1046" s="180"/>
      <c r="Q1046" s="180"/>
      <c r="R1046" s="180"/>
      <c r="S1046" s="180"/>
      <c r="T1046" s="180"/>
      <c r="U1046" s="180"/>
      <c r="V1046" s="180"/>
      <c r="W1046" s="180"/>
      <c r="X1046" s="180"/>
      <c r="Y1046" s="180"/>
    </row>
    <row r="1047" spans="1:25" ht="15" customHeight="1">
      <c r="A1047" s="180"/>
      <c r="O1047" s="180"/>
      <c r="P1047" s="180"/>
      <c r="Q1047" s="180"/>
      <c r="R1047" s="180"/>
      <c r="S1047" s="180"/>
      <c r="T1047" s="180"/>
      <c r="U1047" s="180"/>
      <c r="V1047" s="180"/>
      <c r="W1047" s="180"/>
      <c r="X1047" s="180"/>
      <c r="Y1047" s="180"/>
    </row>
    <row r="1048" spans="1:25" ht="15" customHeight="1">
      <c r="A1048" s="180"/>
      <c r="O1048" s="180"/>
      <c r="P1048" s="180"/>
      <c r="Q1048" s="180"/>
      <c r="R1048" s="180"/>
      <c r="S1048" s="180"/>
      <c r="T1048" s="180"/>
      <c r="U1048" s="180"/>
      <c r="V1048" s="180"/>
      <c r="W1048" s="180"/>
      <c r="X1048" s="180"/>
      <c r="Y1048" s="180"/>
    </row>
    <row r="1049" spans="1:25" ht="15" customHeight="1">
      <c r="A1049" s="180"/>
      <c r="O1049" s="180"/>
      <c r="P1049" s="180"/>
      <c r="Q1049" s="180"/>
      <c r="R1049" s="180"/>
      <c r="S1049" s="180"/>
      <c r="T1049" s="180"/>
      <c r="U1049" s="180"/>
      <c r="V1049" s="180"/>
      <c r="W1049" s="180"/>
      <c r="X1049" s="180"/>
      <c r="Y1049" s="180"/>
    </row>
    <row r="1050" spans="1:25" ht="15" customHeight="1">
      <c r="A1050" s="180"/>
      <c r="O1050" s="180"/>
      <c r="P1050" s="180"/>
      <c r="Q1050" s="180"/>
      <c r="R1050" s="180"/>
      <c r="S1050" s="180"/>
      <c r="T1050" s="180"/>
      <c r="U1050" s="180"/>
      <c r="V1050" s="180"/>
      <c r="W1050" s="180"/>
      <c r="X1050" s="180"/>
      <c r="Y1050" s="180"/>
    </row>
    <row r="1051" spans="1:25" ht="15" customHeight="1">
      <c r="A1051" s="180"/>
      <c r="O1051" s="180"/>
      <c r="P1051" s="180"/>
      <c r="Q1051" s="180"/>
      <c r="R1051" s="180"/>
      <c r="S1051" s="180"/>
      <c r="T1051" s="180"/>
      <c r="U1051" s="180"/>
      <c r="V1051" s="180"/>
      <c r="W1051" s="180"/>
      <c r="X1051" s="180"/>
      <c r="Y1051" s="180"/>
    </row>
    <row r="1052" spans="1:25" ht="15" customHeight="1">
      <c r="A1052" s="180"/>
      <c r="O1052" s="180"/>
      <c r="P1052" s="180"/>
      <c r="Q1052" s="180"/>
      <c r="R1052" s="180"/>
      <c r="S1052" s="180"/>
      <c r="T1052" s="180"/>
      <c r="U1052" s="180"/>
      <c r="V1052" s="180"/>
      <c r="W1052" s="180"/>
      <c r="X1052" s="180"/>
      <c r="Y1052" s="180"/>
    </row>
    <row r="1053" spans="1:25" ht="15" customHeight="1">
      <c r="A1053" s="180"/>
      <c r="O1053" s="180"/>
      <c r="P1053" s="180"/>
      <c r="Q1053" s="180"/>
      <c r="R1053" s="180"/>
      <c r="S1053" s="180"/>
      <c r="T1053" s="180"/>
      <c r="U1053" s="180"/>
      <c r="V1053" s="180"/>
      <c r="W1053" s="180"/>
      <c r="X1053" s="180"/>
      <c r="Y1053" s="180"/>
    </row>
    <row r="1054" spans="1:25" ht="15" customHeight="1">
      <c r="A1054" s="180"/>
      <c r="O1054" s="180"/>
      <c r="P1054" s="180"/>
      <c r="Q1054" s="180"/>
      <c r="R1054" s="180"/>
      <c r="S1054" s="180"/>
      <c r="T1054" s="180"/>
      <c r="U1054" s="180"/>
      <c r="V1054" s="180"/>
      <c r="W1054" s="180"/>
      <c r="X1054" s="180"/>
      <c r="Y1054" s="180"/>
    </row>
    <row r="1055" spans="1:25" ht="15" customHeight="1">
      <c r="A1055" s="180"/>
      <c r="O1055" s="180"/>
      <c r="P1055" s="180"/>
      <c r="Q1055" s="180"/>
      <c r="R1055" s="180"/>
      <c r="S1055" s="180"/>
      <c r="T1055" s="180"/>
      <c r="U1055" s="180"/>
      <c r="V1055" s="180"/>
      <c r="W1055" s="180"/>
      <c r="X1055" s="180"/>
      <c r="Y1055" s="180"/>
    </row>
    <row r="1056" spans="1:25" ht="15" customHeight="1">
      <c r="A1056" s="180"/>
      <c r="O1056" s="180"/>
      <c r="P1056" s="180"/>
      <c r="Q1056" s="180"/>
      <c r="R1056" s="180"/>
      <c r="S1056" s="180"/>
      <c r="T1056" s="180"/>
      <c r="U1056" s="180"/>
      <c r="V1056" s="180"/>
      <c r="W1056" s="180"/>
      <c r="X1056" s="180"/>
      <c r="Y1056" s="180"/>
    </row>
    <row r="1057" spans="1:25" ht="15" customHeight="1">
      <c r="A1057" s="180"/>
      <c r="O1057" s="180"/>
      <c r="P1057" s="180"/>
      <c r="Q1057" s="180"/>
      <c r="R1057" s="180"/>
      <c r="S1057" s="180"/>
      <c r="T1057" s="180"/>
      <c r="U1057" s="180"/>
      <c r="V1057" s="180"/>
      <c r="W1057" s="180"/>
      <c r="X1057" s="180"/>
      <c r="Y1057" s="180"/>
    </row>
    <row r="1058" spans="1:25" ht="15" customHeight="1">
      <c r="A1058" s="180"/>
      <c r="O1058" s="180"/>
      <c r="P1058" s="180"/>
      <c r="Q1058" s="180"/>
      <c r="R1058" s="180"/>
      <c r="S1058" s="180"/>
      <c r="T1058" s="180"/>
      <c r="U1058" s="180"/>
      <c r="V1058" s="180"/>
      <c r="W1058" s="180"/>
      <c r="X1058" s="180"/>
      <c r="Y1058" s="180"/>
    </row>
    <row r="1059" spans="1:25" ht="15" customHeight="1">
      <c r="A1059" s="180"/>
      <c r="O1059" s="180"/>
      <c r="P1059" s="180"/>
      <c r="Q1059" s="180"/>
      <c r="R1059" s="180"/>
      <c r="S1059" s="180"/>
      <c r="T1059" s="180"/>
      <c r="U1059" s="180"/>
      <c r="V1059" s="180"/>
      <c r="W1059" s="180"/>
      <c r="X1059" s="180"/>
      <c r="Y1059" s="180"/>
    </row>
    <row r="1060" spans="1:25" ht="15" customHeight="1">
      <c r="A1060" s="180"/>
      <c r="O1060" s="180"/>
      <c r="P1060" s="180"/>
      <c r="Q1060" s="180"/>
      <c r="R1060" s="180"/>
      <c r="S1060" s="180"/>
      <c r="T1060" s="180"/>
      <c r="U1060" s="180"/>
      <c r="V1060" s="180"/>
      <c r="W1060" s="180"/>
      <c r="X1060" s="180"/>
      <c r="Y1060" s="180"/>
    </row>
    <row r="1061" spans="1:25" ht="15" customHeight="1">
      <c r="A1061" s="180"/>
      <c r="O1061" s="180"/>
      <c r="P1061" s="180"/>
      <c r="Q1061" s="180"/>
      <c r="R1061" s="180"/>
      <c r="S1061" s="180"/>
      <c r="T1061" s="180"/>
      <c r="U1061" s="180"/>
      <c r="V1061" s="180"/>
      <c r="W1061" s="180"/>
      <c r="X1061" s="180"/>
      <c r="Y1061" s="180"/>
    </row>
    <row r="1062" spans="1:25" ht="15" customHeight="1">
      <c r="A1062" s="180"/>
      <c r="O1062" s="180"/>
      <c r="P1062" s="180"/>
      <c r="Q1062" s="180"/>
      <c r="R1062" s="180"/>
      <c r="S1062" s="180"/>
      <c r="T1062" s="180"/>
      <c r="U1062" s="180"/>
      <c r="V1062" s="180"/>
      <c r="W1062" s="180"/>
      <c r="X1062" s="180"/>
      <c r="Y1062" s="180"/>
    </row>
    <row r="1063" spans="1:25" ht="15" customHeight="1">
      <c r="A1063" s="180"/>
      <c r="O1063" s="180"/>
      <c r="P1063" s="180"/>
      <c r="Q1063" s="180"/>
      <c r="R1063" s="180"/>
      <c r="S1063" s="180"/>
      <c r="T1063" s="180"/>
      <c r="U1063" s="180"/>
      <c r="V1063" s="180"/>
      <c r="W1063" s="180"/>
      <c r="X1063" s="180"/>
      <c r="Y1063" s="180"/>
    </row>
    <row r="1064" spans="1:25" ht="15" customHeight="1">
      <c r="A1064" s="180"/>
      <c r="O1064" s="180"/>
      <c r="P1064" s="180"/>
      <c r="Q1064" s="180"/>
      <c r="R1064" s="180"/>
      <c r="S1064" s="180"/>
      <c r="T1064" s="180"/>
      <c r="U1064" s="180"/>
      <c r="V1064" s="180"/>
      <c r="W1064" s="180"/>
      <c r="X1064" s="180"/>
      <c r="Y1064" s="180"/>
    </row>
    <row r="1065" spans="1:25" ht="15" customHeight="1">
      <c r="A1065" s="180"/>
      <c r="O1065" s="180"/>
      <c r="P1065" s="180"/>
      <c r="Q1065" s="180"/>
      <c r="R1065" s="180"/>
      <c r="S1065" s="180"/>
      <c r="T1065" s="180"/>
      <c r="U1065" s="180"/>
      <c r="V1065" s="180"/>
      <c r="W1065" s="180"/>
      <c r="X1065" s="180"/>
      <c r="Y1065" s="180"/>
    </row>
    <row r="1066" spans="1:25" ht="15" customHeight="1">
      <c r="A1066" s="180"/>
      <c r="O1066" s="180"/>
      <c r="P1066" s="180"/>
      <c r="Q1066" s="180"/>
      <c r="R1066" s="180"/>
      <c r="S1066" s="180"/>
      <c r="T1066" s="180"/>
      <c r="U1066" s="180"/>
      <c r="V1066" s="180"/>
      <c r="W1066" s="180"/>
      <c r="X1066" s="180"/>
      <c r="Y1066" s="180"/>
    </row>
    <row r="1067" spans="1:25" ht="15" customHeight="1">
      <c r="A1067" s="180"/>
      <c r="O1067" s="180"/>
      <c r="P1067" s="180"/>
      <c r="Q1067" s="180"/>
      <c r="R1067" s="180"/>
      <c r="S1067" s="180"/>
      <c r="T1067" s="180"/>
      <c r="U1067" s="180"/>
      <c r="V1067" s="180"/>
      <c r="W1067" s="180"/>
      <c r="X1067" s="180"/>
      <c r="Y1067" s="180"/>
    </row>
    <row r="1068" spans="1:25" ht="15" customHeight="1">
      <c r="A1068" s="180"/>
      <c r="O1068" s="180"/>
      <c r="P1068" s="180"/>
      <c r="Q1068" s="180"/>
      <c r="R1068" s="180"/>
      <c r="S1068" s="180"/>
      <c r="T1068" s="180"/>
      <c r="U1068" s="180"/>
      <c r="V1068" s="180"/>
      <c r="W1068" s="180"/>
      <c r="X1068" s="180"/>
      <c r="Y1068" s="180"/>
    </row>
    <row r="1069" spans="1:25" ht="15" customHeight="1">
      <c r="A1069" s="180"/>
      <c r="O1069" s="180"/>
      <c r="P1069" s="180"/>
      <c r="Q1069" s="180"/>
      <c r="R1069" s="180"/>
      <c r="S1069" s="180"/>
      <c r="T1069" s="180"/>
      <c r="U1069" s="180"/>
      <c r="V1069" s="180"/>
      <c r="W1069" s="180"/>
      <c r="X1069" s="180"/>
      <c r="Y1069" s="180"/>
    </row>
    <row r="1070" spans="1:25" ht="15" customHeight="1">
      <c r="A1070" s="180"/>
      <c r="O1070" s="180"/>
      <c r="P1070" s="180"/>
      <c r="Q1070" s="180"/>
      <c r="R1070" s="180"/>
      <c r="S1070" s="180"/>
      <c r="T1070" s="180"/>
      <c r="U1070" s="180"/>
      <c r="V1070" s="180"/>
      <c r="W1070" s="180"/>
      <c r="X1070" s="180"/>
      <c r="Y1070" s="180"/>
    </row>
    <row r="1071" spans="1:25" ht="15" customHeight="1">
      <c r="A1071" s="180"/>
      <c r="O1071" s="180"/>
      <c r="P1071" s="180"/>
      <c r="Q1071" s="180"/>
      <c r="R1071" s="180"/>
      <c r="S1071" s="180"/>
      <c r="T1071" s="180"/>
      <c r="U1071" s="180"/>
      <c r="V1071" s="180"/>
      <c r="W1071" s="180"/>
      <c r="X1071" s="180"/>
      <c r="Y1071" s="180"/>
    </row>
    <row r="1072" spans="1:25" ht="15" customHeight="1">
      <c r="A1072" s="180"/>
      <c r="O1072" s="180"/>
      <c r="P1072" s="180"/>
      <c r="Q1072" s="180"/>
      <c r="R1072" s="180"/>
      <c r="S1072" s="180"/>
      <c r="T1072" s="180"/>
      <c r="U1072" s="180"/>
      <c r="V1072" s="180"/>
      <c r="W1072" s="180"/>
      <c r="X1072" s="180"/>
      <c r="Y1072" s="180"/>
    </row>
    <row r="1073" spans="1:25" ht="15" customHeight="1">
      <c r="A1073" s="180"/>
      <c r="O1073" s="180"/>
      <c r="P1073" s="180"/>
      <c r="Q1073" s="180"/>
      <c r="R1073" s="180"/>
      <c r="S1073" s="180"/>
      <c r="T1073" s="180"/>
      <c r="U1073" s="180"/>
      <c r="V1073" s="180"/>
      <c r="W1073" s="180"/>
      <c r="X1073" s="180"/>
      <c r="Y1073" s="180"/>
    </row>
    <row r="1074" spans="1:25" ht="15" customHeight="1">
      <c r="A1074" s="180"/>
      <c r="O1074" s="180"/>
      <c r="P1074" s="180"/>
      <c r="Q1074" s="180"/>
      <c r="R1074" s="180"/>
      <c r="S1074" s="180"/>
      <c r="T1074" s="180"/>
      <c r="U1074" s="180"/>
      <c r="V1074" s="180"/>
      <c r="W1074" s="180"/>
      <c r="X1074" s="180"/>
      <c r="Y1074" s="180"/>
    </row>
    <row r="1075" spans="1:25" ht="15" customHeight="1">
      <c r="A1075" s="180"/>
      <c r="O1075" s="180"/>
      <c r="P1075" s="180"/>
      <c r="Q1075" s="180"/>
      <c r="R1075" s="180"/>
      <c r="S1075" s="180"/>
      <c r="T1075" s="180"/>
      <c r="U1075" s="180"/>
      <c r="V1075" s="180"/>
      <c r="W1075" s="180"/>
      <c r="X1075" s="180"/>
      <c r="Y1075" s="180"/>
    </row>
    <row r="1076" spans="1:25" ht="15" customHeight="1">
      <c r="A1076" s="180"/>
      <c r="O1076" s="180"/>
      <c r="P1076" s="180"/>
      <c r="Q1076" s="180"/>
      <c r="R1076" s="180"/>
      <c r="S1076" s="180"/>
      <c r="T1076" s="180"/>
      <c r="U1076" s="180"/>
      <c r="V1076" s="180"/>
      <c r="W1076" s="180"/>
      <c r="X1076" s="180"/>
      <c r="Y1076" s="180"/>
    </row>
    <row r="1077" spans="1:25" ht="15" customHeight="1">
      <c r="A1077" s="180"/>
      <c r="O1077" s="180"/>
      <c r="P1077" s="180"/>
      <c r="Q1077" s="180"/>
      <c r="R1077" s="180"/>
      <c r="S1077" s="180"/>
      <c r="T1077" s="180"/>
      <c r="U1077" s="180"/>
      <c r="V1077" s="180"/>
      <c r="W1077" s="180"/>
      <c r="X1077" s="180"/>
      <c r="Y1077" s="180"/>
    </row>
    <row r="1078" spans="1:25" ht="15" customHeight="1">
      <c r="A1078" s="180"/>
      <c r="O1078" s="180"/>
      <c r="P1078" s="180"/>
      <c r="Q1078" s="180"/>
      <c r="R1078" s="180"/>
      <c r="S1078" s="180"/>
      <c r="T1078" s="180"/>
      <c r="U1078" s="180"/>
      <c r="V1078" s="180"/>
      <c r="W1078" s="180"/>
      <c r="X1078" s="180"/>
      <c r="Y1078" s="180"/>
    </row>
    <row r="1079" spans="1:25" ht="15" customHeight="1">
      <c r="A1079" s="180"/>
      <c r="O1079" s="180"/>
      <c r="P1079" s="180"/>
      <c r="Q1079" s="180"/>
      <c r="R1079" s="180"/>
      <c r="S1079" s="180"/>
      <c r="T1079" s="180"/>
      <c r="U1079" s="180"/>
      <c r="V1079" s="180"/>
      <c r="W1079" s="180"/>
      <c r="X1079" s="180"/>
      <c r="Y1079" s="180"/>
    </row>
    <row r="1080" spans="1:25" ht="15" customHeight="1">
      <c r="A1080" s="180"/>
      <c r="O1080" s="180"/>
      <c r="P1080" s="180"/>
      <c r="Q1080" s="180"/>
      <c r="R1080" s="180"/>
      <c r="S1080" s="180"/>
      <c r="T1080" s="180"/>
      <c r="U1080" s="180"/>
      <c r="V1080" s="180"/>
      <c r="W1080" s="180"/>
      <c r="X1080" s="180"/>
      <c r="Y1080" s="180"/>
    </row>
    <row r="1081" spans="1:25" ht="15" customHeight="1">
      <c r="A1081" s="180"/>
      <c r="O1081" s="180"/>
      <c r="P1081" s="180"/>
      <c r="Q1081" s="180"/>
      <c r="R1081" s="180"/>
      <c r="S1081" s="180"/>
      <c r="T1081" s="180"/>
      <c r="U1081" s="180"/>
      <c r="V1081" s="180"/>
      <c r="W1081" s="180"/>
      <c r="X1081" s="180"/>
      <c r="Y1081" s="180"/>
    </row>
    <row r="1082" spans="1:25" ht="15" customHeight="1">
      <c r="A1082" s="180"/>
      <c r="O1082" s="180"/>
      <c r="P1082" s="180"/>
      <c r="Q1082" s="180"/>
      <c r="R1082" s="180"/>
      <c r="S1082" s="180"/>
      <c r="T1082" s="180"/>
      <c r="U1082" s="180"/>
      <c r="V1082" s="180"/>
      <c r="W1082" s="180"/>
      <c r="X1082" s="180"/>
      <c r="Y1082" s="180"/>
    </row>
    <row r="1083" spans="1:25" ht="15" customHeight="1">
      <c r="A1083" s="180"/>
      <c r="O1083" s="180"/>
      <c r="P1083" s="180"/>
      <c r="Q1083" s="180"/>
      <c r="R1083" s="180"/>
      <c r="S1083" s="180"/>
      <c r="T1083" s="180"/>
      <c r="U1083" s="180"/>
      <c r="V1083" s="180"/>
      <c r="W1083" s="180"/>
      <c r="X1083" s="180"/>
      <c r="Y1083" s="180"/>
    </row>
    <row r="1084" spans="1:25" ht="15" customHeight="1">
      <c r="A1084" s="180"/>
      <c r="O1084" s="180"/>
      <c r="P1084" s="180"/>
      <c r="Q1084" s="180"/>
      <c r="R1084" s="180"/>
      <c r="S1084" s="180"/>
      <c r="T1084" s="180"/>
      <c r="U1084" s="180"/>
      <c r="V1084" s="180"/>
      <c r="W1084" s="180"/>
      <c r="X1084" s="180"/>
      <c r="Y1084" s="180"/>
    </row>
    <row r="1085" spans="1:25" ht="15" customHeight="1">
      <c r="A1085" s="180"/>
      <c r="O1085" s="180"/>
      <c r="P1085" s="180"/>
      <c r="Q1085" s="180"/>
      <c r="R1085" s="180"/>
      <c r="S1085" s="180"/>
      <c r="T1085" s="180"/>
      <c r="U1085" s="180"/>
      <c r="V1085" s="180"/>
      <c r="W1085" s="180"/>
      <c r="X1085" s="180"/>
      <c r="Y1085" s="180"/>
    </row>
    <row r="1086" spans="1:25" ht="15" customHeight="1">
      <c r="A1086" s="180"/>
      <c r="O1086" s="180"/>
      <c r="P1086" s="180"/>
      <c r="Q1086" s="180"/>
      <c r="R1086" s="180"/>
      <c r="S1086" s="180"/>
      <c r="T1086" s="180"/>
      <c r="U1086" s="180"/>
      <c r="V1086" s="180"/>
      <c r="W1086" s="180"/>
      <c r="X1086" s="180"/>
      <c r="Y1086" s="180"/>
    </row>
    <row r="1087" spans="1:25" ht="15" customHeight="1">
      <c r="A1087" s="180"/>
      <c r="O1087" s="180"/>
      <c r="P1087" s="180"/>
      <c r="Q1087" s="180"/>
      <c r="R1087" s="180"/>
      <c r="S1087" s="180"/>
      <c r="T1087" s="180"/>
      <c r="U1087" s="180"/>
      <c r="V1087" s="180"/>
      <c r="W1087" s="180"/>
      <c r="X1087" s="180"/>
      <c r="Y1087" s="180"/>
    </row>
    <row r="1088" spans="1:25" ht="15" customHeight="1">
      <c r="A1088" s="180"/>
      <c r="O1088" s="180"/>
      <c r="P1088" s="180"/>
      <c r="Q1088" s="180"/>
      <c r="R1088" s="180"/>
      <c r="S1088" s="180"/>
      <c r="T1088" s="180"/>
      <c r="U1088" s="180"/>
      <c r="V1088" s="180"/>
      <c r="W1088" s="180"/>
      <c r="X1088" s="180"/>
      <c r="Y1088" s="180"/>
    </row>
    <row r="1089" spans="1:25" ht="15" customHeight="1">
      <c r="A1089" s="180"/>
      <c r="O1089" s="180"/>
      <c r="P1089" s="180"/>
      <c r="Q1089" s="180"/>
      <c r="R1089" s="180"/>
      <c r="S1089" s="180"/>
      <c r="T1089" s="180"/>
      <c r="U1089" s="180"/>
      <c r="V1089" s="180"/>
      <c r="W1089" s="180"/>
      <c r="X1089" s="180"/>
      <c r="Y1089" s="180"/>
    </row>
    <row r="1090" spans="1:25" ht="15" customHeight="1">
      <c r="A1090" s="180"/>
      <c r="O1090" s="180"/>
      <c r="P1090" s="180"/>
      <c r="Q1090" s="180"/>
      <c r="R1090" s="180"/>
      <c r="S1090" s="180"/>
      <c r="T1090" s="180"/>
      <c r="U1090" s="180"/>
      <c r="V1090" s="180"/>
      <c r="W1090" s="180"/>
      <c r="X1090" s="180"/>
      <c r="Y1090" s="180"/>
    </row>
    <row r="1091" spans="1:25" ht="15" customHeight="1">
      <c r="A1091" s="180"/>
      <c r="O1091" s="180"/>
      <c r="P1091" s="180"/>
      <c r="Q1091" s="180"/>
      <c r="R1091" s="180"/>
      <c r="S1091" s="180"/>
      <c r="T1091" s="180"/>
      <c r="U1091" s="180"/>
      <c r="V1091" s="180"/>
      <c r="W1091" s="180"/>
      <c r="X1091" s="180"/>
      <c r="Y1091" s="180"/>
    </row>
    <row r="1092" spans="1:25" ht="15" customHeight="1">
      <c r="A1092" s="180"/>
      <c r="O1092" s="180"/>
      <c r="P1092" s="180"/>
      <c r="Q1092" s="180"/>
      <c r="R1092" s="180"/>
      <c r="S1092" s="180"/>
      <c r="T1092" s="180"/>
      <c r="U1092" s="180"/>
      <c r="V1092" s="180"/>
      <c r="W1092" s="180"/>
      <c r="X1092" s="180"/>
      <c r="Y1092" s="180"/>
    </row>
    <row r="1093" spans="1:25" ht="15" customHeight="1">
      <c r="A1093" s="180"/>
      <c r="O1093" s="180"/>
      <c r="P1093" s="180"/>
      <c r="Q1093" s="180"/>
      <c r="R1093" s="180"/>
      <c r="S1093" s="180"/>
      <c r="T1093" s="180"/>
      <c r="U1093" s="180"/>
      <c r="V1093" s="180"/>
      <c r="W1093" s="180"/>
      <c r="X1093" s="180"/>
      <c r="Y1093" s="180"/>
    </row>
    <row r="1094" spans="1:25" ht="15" customHeight="1">
      <c r="A1094" s="180"/>
      <c r="O1094" s="180"/>
      <c r="P1094" s="180"/>
      <c r="Q1094" s="180"/>
      <c r="R1094" s="180"/>
      <c r="S1094" s="180"/>
      <c r="T1094" s="180"/>
      <c r="U1094" s="180"/>
      <c r="V1094" s="180"/>
      <c r="W1094" s="180"/>
      <c r="X1094" s="180"/>
      <c r="Y1094" s="180"/>
    </row>
    <row r="1095" spans="1:25" ht="15" customHeight="1">
      <c r="A1095" s="180"/>
      <c r="O1095" s="180"/>
      <c r="P1095" s="180"/>
      <c r="Q1095" s="180"/>
      <c r="R1095" s="180"/>
      <c r="S1095" s="180"/>
      <c r="T1095" s="180"/>
      <c r="U1095" s="180"/>
      <c r="V1095" s="180"/>
      <c r="W1095" s="180"/>
      <c r="X1095" s="180"/>
      <c r="Y1095" s="180"/>
    </row>
    <row r="1096" spans="1:25" ht="15" customHeight="1">
      <c r="A1096" s="180"/>
      <c r="O1096" s="180"/>
      <c r="P1096" s="180"/>
      <c r="Q1096" s="180"/>
      <c r="R1096" s="180"/>
      <c r="S1096" s="180"/>
      <c r="T1096" s="180"/>
      <c r="U1096" s="180"/>
      <c r="V1096" s="180"/>
      <c r="W1096" s="180"/>
      <c r="X1096" s="180"/>
      <c r="Y1096" s="180"/>
    </row>
    <row r="1097" spans="1:25" ht="15" customHeight="1">
      <c r="A1097" s="180"/>
      <c r="O1097" s="180"/>
      <c r="P1097" s="180"/>
      <c r="Q1097" s="180"/>
      <c r="R1097" s="180"/>
      <c r="S1097" s="180"/>
      <c r="T1097" s="180"/>
      <c r="U1097" s="180"/>
      <c r="V1097" s="180"/>
      <c r="W1097" s="180"/>
      <c r="X1097" s="180"/>
      <c r="Y1097" s="180"/>
    </row>
    <row r="1098" spans="1:25" ht="15" customHeight="1">
      <c r="A1098" s="180"/>
      <c r="O1098" s="180"/>
      <c r="P1098" s="180"/>
      <c r="Q1098" s="180"/>
      <c r="R1098" s="180"/>
      <c r="S1098" s="180"/>
      <c r="T1098" s="180"/>
      <c r="U1098" s="180"/>
      <c r="V1098" s="180"/>
      <c r="W1098" s="180"/>
      <c r="X1098" s="180"/>
      <c r="Y1098" s="180"/>
    </row>
    <row r="1099" spans="1:25" ht="15" customHeight="1">
      <c r="A1099" s="180"/>
      <c r="O1099" s="180"/>
      <c r="P1099" s="180"/>
      <c r="Q1099" s="180"/>
      <c r="R1099" s="180"/>
      <c r="S1099" s="180"/>
      <c r="T1099" s="180"/>
      <c r="U1099" s="180"/>
      <c r="V1099" s="180"/>
      <c r="W1099" s="180"/>
      <c r="X1099" s="180"/>
      <c r="Y1099" s="180"/>
    </row>
    <row r="1100" spans="1:25" ht="15" customHeight="1">
      <c r="A1100" s="180"/>
      <c r="O1100" s="180"/>
      <c r="P1100" s="180"/>
      <c r="Q1100" s="180"/>
      <c r="R1100" s="180"/>
      <c r="S1100" s="180"/>
      <c r="T1100" s="180"/>
      <c r="U1100" s="180"/>
      <c r="V1100" s="180"/>
      <c r="W1100" s="180"/>
      <c r="X1100" s="180"/>
      <c r="Y1100" s="180"/>
    </row>
    <row r="1101" spans="1:25" ht="15" customHeight="1">
      <c r="A1101" s="180"/>
      <c r="O1101" s="180"/>
      <c r="P1101" s="180"/>
      <c r="Q1101" s="180"/>
      <c r="R1101" s="180"/>
      <c r="S1101" s="180"/>
      <c r="T1101" s="180"/>
      <c r="U1101" s="180"/>
      <c r="V1101" s="180"/>
      <c r="W1101" s="180"/>
      <c r="X1101" s="180"/>
      <c r="Y1101" s="180"/>
    </row>
    <row r="1102" spans="1:25" ht="15" customHeight="1">
      <c r="A1102" s="180"/>
      <c r="O1102" s="180"/>
      <c r="P1102" s="180"/>
      <c r="Q1102" s="180"/>
      <c r="R1102" s="180"/>
      <c r="S1102" s="180"/>
      <c r="T1102" s="180"/>
      <c r="U1102" s="180"/>
      <c r="V1102" s="180"/>
      <c r="W1102" s="180"/>
      <c r="X1102" s="180"/>
      <c r="Y1102" s="180"/>
    </row>
    <row r="1103" spans="1:25" ht="15" customHeight="1">
      <c r="A1103" s="180"/>
      <c r="O1103" s="180"/>
      <c r="P1103" s="180"/>
      <c r="Q1103" s="180"/>
      <c r="R1103" s="180"/>
      <c r="S1103" s="180"/>
      <c r="T1103" s="180"/>
      <c r="U1103" s="180"/>
      <c r="V1103" s="180"/>
      <c r="W1103" s="180"/>
      <c r="X1103" s="180"/>
      <c r="Y1103" s="180"/>
    </row>
    <row r="1104" spans="1:25" ht="15" customHeight="1">
      <c r="A1104" s="180"/>
      <c r="O1104" s="180"/>
      <c r="P1104" s="180"/>
      <c r="Q1104" s="180"/>
      <c r="R1104" s="180"/>
      <c r="S1104" s="180"/>
      <c r="T1104" s="180"/>
      <c r="U1104" s="180"/>
      <c r="V1104" s="180"/>
      <c r="W1104" s="180"/>
      <c r="X1104" s="180"/>
      <c r="Y1104" s="180"/>
    </row>
    <row r="1105" spans="1:25" ht="15" customHeight="1">
      <c r="A1105" s="180"/>
      <c r="O1105" s="180"/>
      <c r="P1105" s="180"/>
      <c r="Q1105" s="180"/>
      <c r="R1105" s="180"/>
      <c r="S1105" s="180"/>
      <c r="T1105" s="180"/>
      <c r="U1105" s="180"/>
      <c r="V1105" s="180"/>
      <c r="W1105" s="180"/>
      <c r="X1105" s="180"/>
      <c r="Y1105" s="180"/>
    </row>
    <row r="1106" spans="1:25" ht="15" customHeight="1">
      <c r="A1106" s="180"/>
      <c r="O1106" s="180"/>
      <c r="P1106" s="180"/>
      <c r="Q1106" s="180"/>
      <c r="R1106" s="180"/>
      <c r="S1106" s="180"/>
      <c r="T1106" s="180"/>
      <c r="U1106" s="180"/>
      <c r="V1106" s="180"/>
      <c r="W1106" s="180"/>
      <c r="X1106" s="180"/>
      <c r="Y1106" s="180"/>
    </row>
    <row r="1107" spans="1:25" ht="15" customHeight="1">
      <c r="A1107" s="180"/>
      <c r="O1107" s="180"/>
      <c r="P1107" s="180"/>
      <c r="Q1107" s="180"/>
      <c r="R1107" s="180"/>
      <c r="S1107" s="180"/>
      <c r="T1107" s="180"/>
      <c r="U1107" s="180"/>
      <c r="V1107" s="180"/>
      <c r="W1107" s="180"/>
      <c r="X1107" s="180"/>
      <c r="Y1107" s="180"/>
    </row>
    <row r="1108" spans="1:25" ht="15" customHeight="1">
      <c r="A1108" s="180"/>
      <c r="O1108" s="180"/>
      <c r="P1108" s="180"/>
      <c r="Q1108" s="180"/>
      <c r="R1108" s="180"/>
      <c r="S1108" s="180"/>
      <c r="T1108" s="180"/>
      <c r="U1108" s="180"/>
      <c r="V1108" s="180"/>
      <c r="W1108" s="180"/>
      <c r="X1108" s="180"/>
      <c r="Y1108" s="180"/>
    </row>
    <row r="1109" spans="1:25" ht="15" customHeight="1">
      <c r="A1109" s="180"/>
      <c r="O1109" s="180"/>
      <c r="P1109" s="180"/>
      <c r="Q1109" s="180"/>
      <c r="R1109" s="180"/>
      <c r="S1109" s="180"/>
      <c r="T1109" s="180"/>
      <c r="U1109" s="180"/>
      <c r="V1109" s="180"/>
      <c r="W1109" s="180"/>
      <c r="X1109" s="180"/>
      <c r="Y1109" s="180"/>
    </row>
    <row r="1110" spans="1:25" ht="15" customHeight="1">
      <c r="A1110" s="180"/>
      <c r="O1110" s="180"/>
      <c r="P1110" s="180"/>
      <c r="Q1110" s="180"/>
      <c r="R1110" s="180"/>
      <c r="S1110" s="180"/>
      <c r="T1110" s="180"/>
      <c r="U1110" s="180"/>
      <c r="V1110" s="180"/>
      <c r="W1110" s="180"/>
      <c r="X1110" s="180"/>
      <c r="Y1110" s="180"/>
    </row>
    <row r="1111" spans="1:25" ht="15" customHeight="1">
      <c r="A1111" s="180"/>
      <c r="O1111" s="180"/>
      <c r="P1111" s="180"/>
      <c r="Q1111" s="180"/>
      <c r="R1111" s="180"/>
      <c r="S1111" s="180"/>
      <c r="T1111" s="180"/>
      <c r="U1111" s="180"/>
      <c r="V1111" s="180"/>
      <c r="W1111" s="180"/>
      <c r="X1111" s="180"/>
      <c r="Y1111" s="180"/>
    </row>
    <row r="1112" spans="1:25" ht="15" customHeight="1">
      <c r="A1112" s="180"/>
      <c r="O1112" s="180"/>
      <c r="P1112" s="180"/>
      <c r="Q1112" s="180"/>
      <c r="R1112" s="180"/>
      <c r="S1112" s="180"/>
      <c r="T1112" s="180"/>
      <c r="U1112" s="180"/>
      <c r="V1112" s="180"/>
      <c r="W1112" s="180"/>
      <c r="X1112" s="180"/>
      <c r="Y1112" s="180"/>
    </row>
    <row r="1113" spans="1:25" ht="15" customHeight="1">
      <c r="A1113" s="180"/>
      <c r="O1113" s="180"/>
      <c r="P1113" s="180"/>
      <c r="Q1113" s="180"/>
      <c r="R1113" s="180"/>
      <c r="S1113" s="180"/>
      <c r="T1113" s="180"/>
      <c r="U1113" s="180"/>
      <c r="V1113" s="180"/>
      <c r="W1113" s="180"/>
      <c r="X1113" s="180"/>
      <c r="Y1113" s="180"/>
    </row>
    <row r="1114" spans="1:25" ht="15" customHeight="1">
      <c r="A1114" s="180"/>
      <c r="O1114" s="180"/>
      <c r="P1114" s="180"/>
      <c r="Q1114" s="180"/>
      <c r="R1114" s="180"/>
      <c r="S1114" s="180"/>
      <c r="T1114" s="180"/>
      <c r="U1114" s="180"/>
      <c r="V1114" s="180"/>
      <c r="W1114" s="180"/>
      <c r="X1114" s="180"/>
      <c r="Y1114" s="180"/>
    </row>
    <row r="1115" spans="1:25" ht="15" customHeight="1">
      <c r="A1115" s="180"/>
      <c r="O1115" s="180"/>
      <c r="P1115" s="180"/>
      <c r="Q1115" s="180"/>
      <c r="R1115" s="180"/>
      <c r="S1115" s="180"/>
      <c r="T1115" s="180"/>
      <c r="U1115" s="180"/>
      <c r="V1115" s="180"/>
      <c r="W1115" s="180"/>
      <c r="X1115" s="180"/>
      <c r="Y1115" s="180"/>
    </row>
    <row r="1116" spans="1:25" ht="15" customHeight="1">
      <c r="A1116" s="180"/>
      <c r="O1116" s="180"/>
      <c r="P1116" s="180"/>
      <c r="Q1116" s="180"/>
      <c r="R1116" s="180"/>
      <c r="S1116" s="180"/>
      <c r="T1116" s="180"/>
      <c r="U1116" s="180"/>
      <c r="V1116" s="180"/>
      <c r="W1116" s="180"/>
      <c r="X1116" s="180"/>
      <c r="Y1116" s="180"/>
    </row>
    <row r="1117" spans="1:25" ht="15" customHeight="1">
      <c r="A1117" s="180"/>
      <c r="O1117" s="180"/>
      <c r="P1117" s="180"/>
      <c r="Q1117" s="180"/>
      <c r="R1117" s="180"/>
      <c r="S1117" s="180"/>
      <c r="T1117" s="180"/>
      <c r="U1117" s="180"/>
      <c r="V1117" s="180"/>
      <c r="W1117" s="180"/>
      <c r="X1117" s="180"/>
      <c r="Y1117" s="180"/>
    </row>
    <row r="1118" spans="1:25" ht="15" customHeight="1">
      <c r="A1118" s="180"/>
      <c r="O1118" s="180"/>
      <c r="P1118" s="180"/>
      <c r="Q1118" s="180"/>
      <c r="R1118" s="180"/>
      <c r="S1118" s="180"/>
      <c r="T1118" s="180"/>
      <c r="U1118" s="180"/>
      <c r="V1118" s="180"/>
      <c r="W1118" s="180"/>
      <c r="X1118" s="180"/>
      <c r="Y1118" s="180"/>
    </row>
    <row r="1119" spans="1:25" ht="15" customHeight="1">
      <c r="A1119" s="180"/>
      <c r="O1119" s="180"/>
      <c r="P1119" s="180"/>
      <c r="Q1119" s="180"/>
      <c r="R1119" s="180"/>
      <c r="S1119" s="180"/>
      <c r="T1119" s="180"/>
      <c r="U1119" s="180"/>
      <c r="V1119" s="180"/>
      <c r="W1119" s="180"/>
      <c r="X1119" s="180"/>
      <c r="Y1119" s="180"/>
    </row>
    <row r="1120" spans="1:25" ht="15" customHeight="1">
      <c r="A1120" s="180"/>
      <c r="O1120" s="180"/>
      <c r="P1120" s="180"/>
      <c r="Q1120" s="180"/>
      <c r="R1120" s="180"/>
      <c r="S1120" s="180"/>
      <c r="T1120" s="180"/>
      <c r="U1120" s="180"/>
      <c r="V1120" s="180"/>
      <c r="W1120" s="180"/>
      <c r="X1120" s="180"/>
      <c r="Y1120" s="180"/>
    </row>
    <row r="1121" spans="1:25" ht="15" customHeight="1">
      <c r="A1121" s="180"/>
      <c r="O1121" s="180"/>
      <c r="P1121" s="180"/>
      <c r="Q1121" s="180"/>
      <c r="R1121" s="180"/>
      <c r="S1121" s="180"/>
      <c r="T1121" s="180"/>
      <c r="U1121" s="180"/>
      <c r="V1121" s="180"/>
      <c r="W1121" s="180"/>
      <c r="X1121" s="180"/>
      <c r="Y1121" s="180"/>
    </row>
    <row r="1122" spans="1:25" ht="15" customHeight="1">
      <c r="A1122" s="180"/>
      <c r="O1122" s="180"/>
      <c r="P1122" s="180"/>
      <c r="Q1122" s="180"/>
      <c r="R1122" s="180"/>
      <c r="S1122" s="180"/>
      <c r="T1122" s="180"/>
      <c r="U1122" s="180"/>
      <c r="V1122" s="180"/>
      <c r="W1122" s="180"/>
      <c r="X1122" s="180"/>
      <c r="Y1122" s="180"/>
    </row>
    <row r="1123" spans="1:25" ht="15" customHeight="1">
      <c r="A1123" s="180"/>
      <c r="O1123" s="180"/>
      <c r="P1123" s="180"/>
      <c r="Q1123" s="180"/>
      <c r="R1123" s="180"/>
      <c r="S1123" s="180"/>
      <c r="T1123" s="180"/>
      <c r="U1123" s="180"/>
      <c r="V1123" s="180"/>
      <c r="W1123" s="180"/>
      <c r="X1123" s="180"/>
      <c r="Y1123" s="180"/>
    </row>
    <row r="1124" spans="1:25" ht="15" customHeight="1">
      <c r="A1124" s="180"/>
      <c r="O1124" s="180"/>
      <c r="P1124" s="180"/>
      <c r="Q1124" s="180"/>
      <c r="R1124" s="180"/>
      <c r="S1124" s="180"/>
      <c r="T1124" s="180"/>
      <c r="U1124" s="180"/>
      <c r="V1124" s="180"/>
      <c r="W1124" s="180"/>
      <c r="X1124" s="180"/>
      <c r="Y1124" s="180"/>
    </row>
    <row r="1125" spans="1:25" ht="15" customHeight="1">
      <c r="A1125" s="180"/>
      <c r="O1125" s="180"/>
      <c r="P1125" s="180"/>
      <c r="Q1125" s="180"/>
      <c r="R1125" s="180"/>
      <c r="S1125" s="180"/>
      <c r="T1125" s="180"/>
      <c r="U1125" s="180"/>
      <c r="V1125" s="180"/>
      <c r="W1125" s="180"/>
      <c r="X1125" s="180"/>
      <c r="Y1125" s="180"/>
    </row>
    <row r="1126" spans="1:25" ht="15" customHeight="1">
      <c r="A1126" s="180"/>
      <c r="O1126" s="180"/>
      <c r="P1126" s="180"/>
      <c r="Q1126" s="180"/>
      <c r="R1126" s="180"/>
      <c r="S1126" s="180"/>
      <c r="T1126" s="180"/>
      <c r="U1126" s="180"/>
      <c r="V1126" s="180"/>
      <c r="W1126" s="180"/>
      <c r="X1126" s="180"/>
      <c r="Y1126" s="180"/>
    </row>
    <row r="1127" spans="1:25" ht="15" customHeight="1">
      <c r="A1127" s="180"/>
      <c r="O1127" s="180"/>
      <c r="P1127" s="180"/>
      <c r="Q1127" s="180"/>
      <c r="R1127" s="180"/>
      <c r="S1127" s="180"/>
      <c r="T1127" s="180"/>
      <c r="U1127" s="180"/>
      <c r="V1127" s="180"/>
      <c r="W1127" s="180"/>
      <c r="X1127" s="180"/>
      <c r="Y1127" s="180"/>
    </row>
    <row r="1128" spans="1:25" ht="15" customHeight="1">
      <c r="A1128" s="180"/>
      <c r="O1128" s="180"/>
      <c r="P1128" s="180"/>
      <c r="Q1128" s="180"/>
      <c r="R1128" s="180"/>
      <c r="S1128" s="180"/>
      <c r="T1128" s="180"/>
      <c r="U1128" s="180"/>
      <c r="V1128" s="180"/>
      <c r="W1128" s="180"/>
      <c r="X1128" s="180"/>
      <c r="Y1128" s="180"/>
    </row>
    <row r="1129" spans="1:25" ht="15" customHeight="1">
      <c r="A1129" s="180"/>
      <c r="O1129" s="180"/>
      <c r="P1129" s="180"/>
      <c r="Q1129" s="180"/>
      <c r="R1129" s="180"/>
      <c r="S1129" s="180"/>
      <c r="T1129" s="180"/>
      <c r="U1129" s="180"/>
      <c r="V1129" s="180"/>
      <c r="W1129" s="180"/>
      <c r="X1129" s="180"/>
      <c r="Y1129" s="180"/>
    </row>
    <row r="1130" spans="1:25" ht="15" customHeight="1">
      <c r="A1130" s="180"/>
      <c r="O1130" s="180"/>
      <c r="P1130" s="180"/>
      <c r="Q1130" s="180"/>
      <c r="R1130" s="180"/>
      <c r="S1130" s="180"/>
      <c r="T1130" s="180"/>
      <c r="U1130" s="180"/>
      <c r="V1130" s="180"/>
      <c r="W1130" s="180"/>
      <c r="X1130" s="180"/>
      <c r="Y1130" s="180"/>
    </row>
    <row r="1131" spans="1:25" ht="15" customHeight="1">
      <c r="A1131" s="180"/>
      <c r="O1131" s="180"/>
      <c r="P1131" s="180"/>
      <c r="Q1131" s="180"/>
      <c r="R1131" s="180"/>
      <c r="S1131" s="180"/>
      <c r="T1131" s="180"/>
      <c r="U1131" s="180"/>
      <c r="V1131" s="180"/>
      <c r="W1131" s="180"/>
      <c r="X1131" s="180"/>
      <c r="Y1131" s="180"/>
    </row>
    <row r="1132" spans="1:25" ht="15" customHeight="1">
      <c r="A1132" s="180"/>
      <c r="O1132" s="180"/>
      <c r="P1132" s="180"/>
      <c r="Q1132" s="180"/>
      <c r="R1132" s="180"/>
      <c r="S1132" s="180"/>
      <c r="T1132" s="180"/>
      <c r="U1132" s="180"/>
      <c r="V1132" s="180"/>
      <c r="W1132" s="180"/>
      <c r="X1132" s="180"/>
      <c r="Y1132" s="180"/>
    </row>
    <row r="1133" spans="1:25" ht="15" customHeight="1">
      <c r="A1133" s="180"/>
      <c r="O1133" s="180"/>
      <c r="P1133" s="180"/>
      <c r="Q1133" s="180"/>
      <c r="R1133" s="180"/>
      <c r="S1133" s="180"/>
      <c r="T1133" s="180"/>
      <c r="U1133" s="180"/>
      <c r="V1133" s="180"/>
      <c r="W1133" s="180"/>
      <c r="X1133" s="180"/>
      <c r="Y1133" s="180"/>
    </row>
    <row r="1134" spans="1:25" ht="15" customHeight="1">
      <c r="A1134" s="180"/>
      <c r="O1134" s="180"/>
      <c r="P1134" s="180"/>
      <c r="Q1134" s="180"/>
      <c r="R1134" s="180"/>
      <c r="S1134" s="180"/>
      <c r="T1134" s="180"/>
      <c r="U1134" s="180"/>
      <c r="V1134" s="180"/>
      <c r="W1134" s="180"/>
      <c r="X1134" s="180"/>
      <c r="Y1134" s="180"/>
    </row>
    <row r="1135" spans="1:25" ht="15" customHeight="1">
      <c r="A1135" s="180"/>
      <c r="O1135" s="180"/>
      <c r="P1135" s="180"/>
      <c r="Q1135" s="180"/>
      <c r="R1135" s="180"/>
      <c r="S1135" s="180"/>
      <c r="T1135" s="180"/>
      <c r="U1135" s="180"/>
      <c r="V1135" s="180"/>
      <c r="W1135" s="180"/>
      <c r="X1135" s="180"/>
      <c r="Y1135" s="180"/>
    </row>
    <row r="1136" spans="1:25" ht="15" customHeight="1">
      <c r="A1136" s="180"/>
      <c r="O1136" s="180"/>
      <c r="P1136" s="180"/>
      <c r="Q1136" s="180"/>
      <c r="R1136" s="180"/>
      <c r="S1136" s="180"/>
      <c r="T1136" s="180"/>
      <c r="U1136" s="180"/>
      <c r="V1136" s="180"/>
      <c r="W1136" s="180"/>
      <c r="X1136" s="180"/>
      <c r="Y1136" s="180"/>
    </row>
    <row r="1137" spans="1:25" ht="15" customHeight="1">
      <c r="A1137" s="180"/>
      <c r="O1137" s="180"/>
      <c r="P1137" s="180"/>
      <c r="Q1137" s="180"/>
      <c r="R1137" s="180"/>
      <c r="S1137" s="180"/>
      <c r="T1137" s="180"/>
      <c r="U1137" s="180"/>
      <c r="V1137" s="180"/>
      <c r="W1137" s="180"/>
      <c r="X1137" s="180"/>
      <c r="Y1137" s="180"/>
    </row>
    <row r="1138" spans="1:25" ht="15" customHeight="1">
      <c r="A1138" s="180"/>
      <c r="O1138" s="180"/>
      <c r="P1138" s="180"/>
      <c r="Q1138" s="180"/>
      <c r="R1138" s="180"/>
      <c r="S1138" s="180"/>
      <c r="T1138" s="180"/>
      <c r="U1138" s="180"/>
      <c r="V1138" s="180"/>
      <c r="W1138" s="180"/>
      <c r="X1138" s="180"/>
      <c r="Y1138" s="180"/>
    </row>
    <row r="1139" spans="1:25" ht="15" customHeight="1">
      <c r="A1139" s="180"/>
      <c r="O1139" s="180"/>
      <c r="P1139" s="180"/>
      <c r="Q1139" s="180"/>
      <c r="R1139" s="180"/>
      <c r="S1139" s="180"/>
      <c r="T1139" s="180"/>
      <c r="U1139" s="180"/>
      <c r="V1139" s="180"/>
      <c r="W1139" s="180"/>
      <c r="X1139" s="180"/>
      <c r="Y1139" s="180"/>
    </row>
    <row r="1140" spans="1:25" ht="15" customHeight="1">
      <c r="A1140" s="180"/>
      <c r="O1140" s="180"/>
      <c r="P1140" s="180"/>
      <c r="Q1140" s="180"/>
      <c r="R1140" s="180"/>
      <c r="S1140" s="180"/>
      <c r="T1140" s="180"/>
      <c r="U1140" s="180"/>
      <c r="V1140" s="180"/>
      <c r="W1140" s="180"/>
      <c r="X1140" s="180"/>
      <c r="Y1140" s="180"/>
    </row>
    <row r="1141" spans="1:25" ht="15" customHeight="1">
      <c r="A1141" s="180"/>
      <c r="O1141" s="180"/>
      <c r="P1141" s="180"/>
      <c r="Q1141" s="180"/>
      <c r="R1141" s="180"/>
      <c r="S1141" s="180"/>
      <c r="T1141" s="180"/>
      <c r="U1141" s="180"/>
      <c r="V1141" s="180"/>
      <c r="W1141" s="180"/>
      <c r="X1141" s="180"/>
      <c r="Y1141" s="180"/>
    </row>
    <row r="1142" spans="1:25" ht="15" customHeight="1">
      <c r="A1142" s="180"/>
      <c r="O1142" s="180"/>
      <c r="P1142" s="180"/>
      <c r="Q1142" s="180"/>
      <c r="R1142" s="180"/>
      <c r="S1142" s="180"/>
      <c r="T1142" s="180"/>
      <c r="U1142" s="180"/>
      <c r="V1142" s="180"/>
      <c r="W1142" s="180"/>
      <c r="X1142" s="180"/>
      <c r="Y1142" s="180"/>
    </row>
    <row r="1143" spans="1:25" ht="15" customHeight="1">
      <c r="A1143" s="180"/>
      <c r="O1143" s="180"/>
      <c r="P1143" s="180"/>
      <c r="Q1143" s="180"/>
      <c r="R1143" s="180"/>
      <c r="S1143" s="180"/>
      <c r="T1143" s="180"/>
      <c r="U1143" s="180"/>
      <c r="V1143" s="180"/>
      <c r="W1143" s="180"/>
      <c r="X1143" s="180"/>
      <c r="Y1143" s="180"/>
    </row>
    <row r="1144" spans="1:25" ht="15" customHeight="1">
      <c r="A1144" s="180"/>
      <c r="O1144" s="180"/>
      <c r="P1144" s="180"/>
      <c r="Q1144" s="180"/>
      <c r="R1144" s="180"/>
      <c r="S1144" s="180"/>
      <c r="T1144" s="180"/>
      <c r="U1144" s="180"/>
      <c r="V1144" s="180"/>
      <c r="W1144" s="180"/>
      <c r="X1144" s="180"/>
      <c r="Y1144" s="180"/>
    </row>
    <row r="1145" spans="1:25" ht="15" customHeight="1">
      <c r="A1145" s="180"/>
      <c r="O1145" s="180"/>
      <c r="P1145" s="180"/>
      <c r="Q1145" s="180"/>
      <c r="R1145" s="180"/>
      <c r="S1145" s="180"/>
      <c r="T1145" s="180"/>
      <c r="U1145" s="180"/>
      <c r="V1145" s="180"/>
      <c r="W1145" s="180"/>
      <c r="X1145" s="180"/>
      <c r="Y1145" s="180"/>
    </row>
    <row r="1146" spans="1:25" ht="15" customHeight="1">
      <c r="A1146" s="180"/>
      <c r="O1146" s="180"/>
      <c r="P1146" s="180"/>
      <c r="Q1146" s="180"/>
      <c r="R1146" s="180"/>
      <c r="S1146" s="180"/>
      <c r="T1146" s="180"/>
      <c r="U1146" s="180"/>
      <c r="V1146" s="180"/>
      <c r="W1146" s="180"/>
      <c r="X1146" s="180"/>
      <c r="Y1146" s="180"/>
    </row>
    <row r="1147" spans="1:25" ht="15" customHeight="1">
      <c r="A1147" s="180"/>
      <c r="O1147" s="180"/>
      <c r="P1147" s="180"/>
      <c r="Q1147" s="180"/>
      <c r="R1147" s="180"/>
      <c r="S1147" s="180"/>
      <c r="T1147" s="180"/>
      <c r="U1147" s="180"/>
      <c r="V1147" s="180"/>
      <c r="W1147" s="180"/>
      <c r="X1147" s="180"/>
      <c r="Y1147" s="180"/>
    </row>
    <row r="1148" spans="1:25" ht="15" customHeight="1">
      <c r="A1148" s="180"/>
      <c r="O1148" s="180"/>
      <c r="P1148" s="180"/>
      <c r="Q1148" s="180"/>
      <c r="R1148" s="180"/>
      <c r="S1148" s="180"/>
      <c r="T1148" s="180"/>
      <c r="U1148" s="180"/>
      <c r="V1148" s="180"/>
      <c r="W1148" s="180"/>
      <c r="X1148" s="180"/>
      <c r="Y1148" s="180"/>
    </row>
    <row r="1149" spans="1:25" ht="15" customHeight="1">
      <c r="A1149" s="180"/>
      <c r="O1149" s="180"/>
      <c r="P1149" s="180"/>
      <c r="Q1149" s="180"/>
      <c r="R1149" s="180"/>
      <c r="S1149" s="180"/>
      <c r="T1149" s="180"/>
      <c r="U1149" s="180"/>
      <c r="V1149" s="180"/>
      <c r="W1149" s="180"/>
      <c r="X1149" s="180"/>
      <c r="Y1149" s="180"/>
    </row>
    <row r="1150" spans="1:25" ht="15" customHeight="1">
      <c r="A1150" s="180"/>
      <c r="O1150" s="180"/>
      <c r="P1150" s="180"/>
      <c r="Q1150" s="180"/>
      <c r="R1150" s="180"/>
      <c r="S1150" s="180"/>
      <c r="T1150" s="180"/>
      <c r="U1150" s="180"/>
      <c r="V1150" s="180"/>
      <c r="W1150" s="180"/>
      <c r="X1150" s="180"/>
      <c r="Y1150" s="180"/>
    </row>
    <row r="1151" spans="1:25" ht="15" customHeight="1">
      <c r="A1151" s="180"/>
      <c r="O1151" s="180"/>
      <c r="P1151" s="180"/>
      <c r="Q1151" s="180"/>
      <c r="R1151" s="180"/>
      <c r="S1151" s="180"/>
      <c r="T1151" s="180"/>
      <c r="U1151" s="180"/>
      <c r="V1151" s="180"/>
      <c r="W1151" s="180"/>
      <c r="X1151" s="180"/>
      <c r="Y1151" s="180"/>
    </row>
    <row r="1152" spans="1:25" ht="15" customHeight="1">
      <c r="A1152" s="180"/>
      <c r="O1152" s="180"/>
      <c r="P1152" s="180"/>
      <c r="Q1152" s="180"/>
      <c r="R1152" s="180"/>
      <c r="S1152" s="180"/>
      <c r="T1152" s="180"/>
      <c r="U1152" s="180"/>
      <c r="V1152" s="180"/>
      <c r="W1152" s="180"/>
      <c r="X1152" s="180"/>
      <c r="Y1152" s="180"/>
    </row>
    <row r="1153" spans="1:25" ht="15" customHeight="1">
      <c r="A1153" s="180"/>
      <c r="O1153" s="180"/>
      <c r="P1153" s="180"/>
      <c r="Q1153" s="180"/>
      <c r="R1153" s="180"/>
      <c r="S1153" s="180"/>
      <c r="T1153" s="180"/>
      <c r="U1153" s="180"/>
      <c r="V1153" s="180"/>
      <c r="W1153" s="180"/>
      <c r="X1153" s="180"/>
      <c r="Y1153" s="180"/>
    </row>
    <row r="1154" spans="1:25" ht="15" customHeight="1">
      <c r="A1154" s="180"/>
      <c r="O1154" s="180"/>
      <c r="P1154" s="180"/>
      <c r="Q1154" s="180"/>
      <c r="R1154" s="180"/>
      <c r="S1154" s="180"/>
      <c r="T1154" s="180"/>
      <c r="U1154" s="180"/>
      <c r="V1154" s="180"/>
      <c r="W1154" s="180"/>
      <c r="X1154" s="180"/>
      <c r="Y1154" s="180"/>
    </row>
    <row r="1155" spans="1:25" ht="15" customHeight="1">
      <c r="A1155" s="180"/>
      <c r="O1155" s="180"/>
      <c r="P1155" s="180"/>
      <c r="Q1155" s="180"/>
      <c r="R1155" s="180"/>
      <c r="S1155" s="180"/>
      <c r="T1155" s="180"/>
      <c r="U1155" s="180"/>
      <c r="V1155" s="180"/>
      <c r="W1155" s="180"/>
      <c r="X1155" s="180"/>
      <c r="Y1155" s="180"/>
    </row>
    <row r="1156" spans="1:25" ht="15" customHeight="1">
      <c r="A1156" s="180"/>
      <c r="O1156" s="180"/>
      <c r="P1156" s="180"/>
      <c r="Q1156" s="180"/>
      <c r="R1156" s="180"/>
      <c r="S1156" s="180"/>
      <c r="T1156" s="180"/>
      <c r="U1156" s="180"/>
      <c r="V1156" s="180"/>
      <c r="W1156" s="180"/>
      <c r="X1156" s="180"/>
      <c r="Y1156" s="180"/>
    </row>
    <row r="1157" spans="1:25" ht="15" customHeight="1">
      <c r="A1157" s="180"/>
      <c r="O1157" s="180"/>
      <c r="P1157" s="180"/>
      <c r="Q1157" s="180"/>
      <c r="R1157" s="180"/>
      <c r="S1157" s="180"/>
      <c r="T1157" s="180"/>
      <c r="U1157" s="180"/>
      <c r="V1157" s="180"/>
      <c r="W1157" s="180"/>
      <c r="X1157" s="180"/>
      <c r="Y1157" s="180"/>
    </row>
    <row r="1158" spans="1:25" ht="15" customHeight="1">
      <c r="A1158" s="180"/>
      <c r="O1158" s="180"/>
      <c r="P1158" s="180"/>
      <c r="Q1158" s="180"/>
      <c r="R1158" s="180"/>
      <c r="S1158" s="180"/>
      <c r="T1158" s="180"/>
      <c r="U1158" s="180"/>
      <c r="V1158" s="180"/>
      <c r="W1158" s="180"/>
      <c r="X1158" s="180"/>
      <c r="Y1158" s="180"/>
    </row>
    <row r="1159" spans="1:25" ht="15" customHeight="1">
      <c r="A1159" s="180"/>
      <c r="O1159" s="180"/>
      <c r="P1159" s="180"/>
      <c r="Q1159" s="180"/>
      <c r="R1159" s="180"/>
      <c r="S1159" s="180"/>
      <c r="T1159" s="180"/>
      <c r="U1159" s="180"/>
      <c r="V1159" s="180"/>
      <c r="W1159" s="180"/>
      <c r="X1159" s="180"/>
      <c r="Y1159" s="180"/>
    </row>
    <row r="1160" spans="1:25" ht="15" customHeight="1">
      <c r="A1160" s="180"/>
      <c r="O1160" s="180"/>
      <c r="P1160" s="180"/>
      <c r="Q1160" s="180"/>
      <c r="R1160" s="180"/>
      <c r="S1160" s="180"/>
      <c r="T1160" s="180"/>
      <c r="U1160" s="180"/>
      <c r="V1160" s="180"/>
      <c r="W1160" s="180"/>
      <c r="X1160" s="180"/>
      <c r="Y1160" s="180"/>
    </row>
    <row r="1161" spans="1:25" ht="15" customHeight="1">
      <c r="A1161" s="180"/>
      <c r="O1161" s="180"/>
      <c r="P1161" s="180"/>
      <c r="Q1161" s="180"/>
      <c r="R1161" s="180"/>
      <c r="S1161" s="180"/>
      <c r="T1161" s="180"/>
      <c r="U1161" s="180"/>
      <c r="V1161" s="180"/>
      <c r="W1161" s="180"/>
      <c r="X1161" s="180"/>
      <c r="Y1161" s="180"/>
    </row>
    <row r="1162" spans="1:25" ht="15" customHeight="1">
      <c r="A1162" s="180"/>
      <c r="O1162" s="180"/>
      <c r="P1162" s="180"/>
      <c r="Q1162" s="180"/>
      <c r="R1162" s="180"/>
      <c r="S1162" s="180"/>
      <c r="T1162" s="180"/>
      <c r="U1162" s="180"/>
      <c r="V1162" s="180"/>
      <c r="W1162" s="180"/>
      <c r="X1162" s="180"/>
      <c r="Y1162" s="180"/>
    </row>
    <row r="1163" spans="1:25" ht="15" customHeight="1">
      <c r="A1163" s="180"/>
      <c r="O1163" s="180"/>
      <c r="P1163" s="180"/>
      <c r="Q1163" s="180"/>
      <c r="R1163" s="180"/>
      <c r="S1163" s="180"/>
      <c r="T1163" s="180"/>
      <c r="U1163" s="180"/>
      <c r="V1163" s="180"/>
      <c r="W1163" s="180"/>
      <c r="X1163" s="180"/>
      <c r="Y1163" s="180"/>
    </row>
    <row r="1164" spans="1:25" ht="15" customHeight="1">
      <c r="A1164" s="180"/>
      <c r="O1164" s="180"/>
      <c r="P1164" s="180"/>
      <c r="Q1164" s="180"/>
      <c r="R1164" s="180"/>
      <c r="S1164" s="180"/>
      <c r="T1164" s="180"/>
      <c r="U1164" s="180"/>
      <c r="V1164" s="180"/>
      <c r="W1164" s="180"/>
      <c r="X1164" s="180"/>
      <c r="Y1164" s="180"/>
    </row>
    <row r="1165" spans="1:25" ht="15" customHeight="1">
      <c r="A1165" s="180"/>
      <c r="O1165" s="180"/>
      <c r="P1165" s="180"/>
      <c r="Q1165" s="180"/>
      <c r="R1165" s="180"/>
      <c r="S1165" s="180"/>
      <c r="T1165" s="180"/>
      <c r="U1165" s="180"/>
      <c r="V1165" s="180"/>
      <c r="W1165" s="180"/>
      <c r="X1165" s="180"/>
      <c r="Y1165" s="180"/>
    </row>
    <row r="1166" spans="1:25" ht="15" customHeight="1">
      <c r="A1166" s="180"/>
      <c r="O1166" s="180"/>
      <c r="P1166" s="180"/>
      <c r="Q1166" s="180"/>
      <c r="R1166" s="180"/>
      <c r="S1166" s="180"/>
      <c r="T1166" s="180"/>
      <c r="U1166" s="180"/>
      <c r="V1166" s="180"/>
      <c r="W1166" s="180"/>
      <c r="X1166" s="180"/>
      <c r="Y1166" s="180"/>
    </row>
    <row r="1167" spans="1:25" ht="15" customHeight="1">
      <c r="A1167" s="180"/>
      <c r="O1167" s="180"/>
      <c r="P1167" s="180"/>
      <c r="Q1167" s="180"/>
      <c r="R1167" s="180"/>
      <c r="S1167" s="180"/>
      <c r="T1167" s="180"/>
      <c r="U1167" s="180"/>
      <c r="V1167" s="180"/>
      <c r="W1167" s="180"/>
      <c r="X1167" s="180"/>
      <c r="Y1167" s="180"/>
    </row>
    <row r="1168" spans="1:25" ht="15" customHeight="1">
      <c r="A1168" s="180"/>
      <c r="O1168" s="180"/>
      <c r="P1168" s="180"/>
      <c r="Q1168" s="180"/>
      <c r="R1168" s="180"/>
      <c r="S1168" s="180"/>
      <c r="T1168" s="180"/>
      <c r="U1168" s="180"/>
      <c r="V1168" s="180"/>
      <c r="W1168" s="180"/>
      <c r="X1168" s="180"/>
      <c r="Y1168" s="180"/>
    </row>
  </sheetData>
  <autoFilter ref="A16:Y267"/>
  <mergeCells count="124">
    <mergeCell ref="I160:J160"/>
    <mergeCell ref="F162:G162"/>
    <mergeCell ref="F163:G163"/>
    <mergeCell ref="F164:G164"/>
    <mergeCell ref="F165:G165"/>
    <mergeCell ref="F166:G166"/>
    <mergeCell ref="I168:J168"/>
    <mergeCell ref="F148:G148"/>
    <mergeCell ref="I150:J150"/>
    <mergeCell ref="F152:G152"/>
    <mergeCell ref="F153:G153"/>
    <mergeCell ref="F154:G154"/>
    <mergeCell ref="F155:G155"/>
    <mergeCell ref="F156:G156"/>
    <mergeCell ref="F157:G157"/>
    <mergeCell ref="F158:G158"/>
    <mergeCell ref="F137:G137"/>
    <mergeCell ref="F138:G138"/>
    <mergeCell ref="F139:G139"/>
    <mergeCell ref="F140:G140"/>
    <mergeCell ref="I142:J142"/>
    <mergeCell ref="F144:G144"/>
    <mergeCell ref="F145:G145"/>
    <mergeCell ref="F146:G146"/>
    <mergeCell ref="F147:G147"/>
    <mergeCell ref="I125:J125"/>
    <mergeCell ref="F127:G127"/>
    <mergeCell ref="F128:G128"/>
    <mergeCell ref="F129:G129"/>
    <mergeCell ref="I131:J131"/>
    <mergeCell ref="F133:G133"/>
    <mergeCell ref="F134:G134"/>
    <mergeCell ref="F135:G135"/>
    <mergeCell ref="F136:G136"/>
    <mergeCell ref="F115:G115"/>
    <mergeCell ref="F116:G116"/>
    <mergeCell ref="F117:G117"/>
    <mergeCell ref="F118:G118"/>
    <mergeCell ref="F119:G119"/>
    <mergeCell ref="F120:G120"/>
    <mergeCell ref="F121:G121"/>
    <mergeCell ref="F122:G122"/>
    <mergeCell ref="F123:G123"/>
    <mergeCell ref="F104:G104"/>
    <mergeCell ref="F105:G105"/>
    <mergeCell ref="F106:G106"/>
    <mergeCell ref="I108:J108"/>
    <mergeCell ref="F110:G110"/>
    <mergeCell ref="F111:G111"/>
    <mergeCell ref="F112:G112"/>
    <mergeCell ref="F113:G113"/>
    <mergeCell ref="F114:G114"/>
    <mergeCell ref="F95:G95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F84:G84"/>
    <mergeCell ref="F85:G85"/>
    <mergeCell ref="F86:G86"/>
    <mergeCell ref="F87:G87"/>
    <mergeCell ref="F88:G88"/>
    <mergeCell ref="F89:G89"/>
    <mergeCell ref="I91:J91"/>
    <mergeCell ref="F93:G93"/>
    <mergeCell ref="F94:G94"/>
    <mergeCell ref="F73:G73"/>
    <mergeCell ref="I75:J75"/>
    <mergeCell ref="F77:G77"/>
    <mergeCell ref="F78:G78"/>
    <mergeCell ref="F79:G79"/>
    <mergeCell ref="F80:G80"/>
    <mergeCell ref="F81:G81"/>
    <mergeCell ref="F82:G82"/>
    <mergeCell ref="F83:G83"/>
    <mergeCell ref="F62:G62"/>
    <mergeCell ref="F63:G63"/>
    <mergeCell ref="F64:G64"/>
    <mergeCell ref="F65:G65"/>
    <mergeCell ref="I67:J67"/>
    <mergeCell ref="F69:G69"/>
    <mergeCell ref="F70:G70"/>
    <mergeCell ref="F71:G71"/>
    <mergeCell ref="F72:G72"/>
    <mergeCell ref="F49:G49"/>
    <mergeCell ref="I51:J51"/>
    <mergeCell ref="F53:G53"/>
    <mergeCell ref="F54:G54"/>
    <mergeCell ref="F55:G55"/>
    <mergeCell ref="F56:G56"/>
    <mergeCell ref="F57:G57"/>
    <mergeCell ref="I59:J59"/>
    <mergeCell ref="F61:G61"/>
    <mergeCell ref="F38:G38"/>
    <mergeCell ref="I40:J40"/>
    <mergeCell ref="F42:G42"/>
    <mergeCell ref="F43:G43"/>
    <mergeCell ref="F44:G44"/>
    <mergeCell ref="F45:G45"/>
    <mergeCell ref="F46:G46"/>
    <mergeCell ref="F47:G47"/>
    <mergeCell ref="F48:G48"/>
    <mergeCell ref="F27:G27"/>
    <mergeCell ref="I29:J29"/>
    <mergeCell ref="F31:G31"/>
    <mergeCell ref="F32:G32"/>
    <mergeCell ref="F33:G33"/>
    <mergeCell ref="F34:G34"/>
    <mergeCell ref="F35:G35"/>
    <mergeCell ref="F36:G36"/>
    <mergeCell ref="F37:G37"/>
    <mergeCell ref="B2:L6"/>
    <mergeCell ref="B17:J17"/>
    <mergeCell ref="F18:G18"/>
    <mergeCell ref="F19:G19"/>
    <mergeCell ref="F20:G20"/>
    <mergeCell ref="I22:J22"/>
    <mergeCell ref="F24:G24"/>
    <mergeCell ref="F25:G25"/>
    <mergeCell ref="F26:G26"/>
  </mergeCells>
  <printOptions horizontalCentered="1"/>
  <pageMargins left="0.70833333333333304" right="0.70833333333333304" top="0.74791666666666701" bottom="0.74791666666666701" header="0.511811023622047" footer="0.511811023622047"/>
  <pageSetup paperSize="9" fitToHeight="0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8D8D8"/>
    <pageSetUpPr fitToPage="1"/>
  </sheetPr>
  <dimension ref="A1:Z1006"/>
  <sheetViews>
    <sheetView showGridLines="0" topLeftCell="E29" zoomScaleNormal="100" workbookViewId="0">
      <selection activeCell="E29" sqref="E29"/>
    </sheetView>
  </sheetViews>
  <sheetFormatPr defaultColWidth="12.59765625" defaultRowHeight="13.8"/>
  <cols>
    <col min="1" max="1" width="3.19921875" style="293" customWidth="1"/>
    <col min="2" max="2" width="13.19921875" style="293" customWidth="1"/>
    <col min="3" max="3" width="63.09765625" style="293" customWidth="1"/>
    <col min="4" max="4" width="11.5" style="293" customWidth="1"/>
    <col min="5" max="5" width="22.5" style="293" customWidth="1"/>
    <col min="6" max="6" width="33.09765625" style="293" hidden="1" customWidth="1"/>
    <col min="7" max="7" width="3.19921875" style="293" customWidth="1"/>
    <col min="8" max="26" width="13" style="293" customWidth="1"/>
    <col min="27" max="16384" width="12.59765625" style="293"/>
  </cols>
  <sheetData>
    <row r="1" spans="1:26" ht="79.5" customHeight="1">
      <c r="A1" s="294"/>
      <c r="B1" s="295"/>
      <c r="C1" s="295"/>
      <c r="D1" s="295"/>
      <c r="E1" s="295"/>
      <c r="F1" s="295"/>
      <c r="G1" s="295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</row>
    <row r="2" spans="1:26" ht="18.75" customHeight="1">
      <c r="A2" s="296"/>
      <c r="B2" s="475" t="s">
        <v>1369</v>
      </c>
      <c r="C2" s="475"/>
      <c r="D2" s="475"/>
      <c r="E2" s="475"/>
      <c r="F2" s="475"/>
      <c r="G2" s="296"/>
      <c r="H2" s="297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8"/>
      <c r="W2" s="298"/>
      <c r="X2" s="298"/>
      <c r="Y2" s="298"/>
      <c r="Z2" s="299"/>
    </row>
    <row r="3" spans="1:26" ht="18.75" customHeight="1">
      <c r="A3" s="296"/>
      <c r="B3" s="475"/>
      <c r="C3" s="475"/>
      <c r="D3" s="475"/>
      <c r="E3" s="475"/>
      <c r="F3" s="475"/>
      <c r="G3" s="296"/>
      <c r="H3" s="297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8"/>
      <c r="W3" s="298"/>
      <c r="X3" s="298"/>
      <c r="Y3" s="298"/>
      <c r="Z3" s="299"/>
    </row>
    <row r="4" spans="1:26" ht="18.75" customHeight="1">
      <c r="A4" s="296"/>
      <c r="B4" s="475"/>
      <c r="C4" s="475"/>
      <c r="D4" s="475"/>
      <c r="E4" s="475"/>
      <c r="F4" s="475"/>
      <c r="G4" s="296"/>
      <c r="H4" s="297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8"/>
      <c r="W4" s="298"/>
      <c r="X4" s="298"/>
      <c r="Y4" s="298"/>
      <c r="Z4" s="299"/>
    </row>
    <row r="5" spans="1:26" ht="18.75" customHeight="1">
      <c r="A5" s="296"/>
      <c r="B5" s="475"/>
      <c r="C5" s="475"/>
      <c r="D5" s="475"/>
      <c r="E5" s="475"/>
      <c r="F5" s="475"/>
      <c r="G5" s="296"/>
      <c r="H5" s="297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8"/>
      <c r="W5" s="298"/>
      <c r="X5" s="298"/>
      <c r="Y5" s="298"/>
      <c r="Z5" s="299"/>
    </row>
    <row r="6" spans="1:26" ht="18.75" customHeight="1">
      <c r="A6" s="296"/>
      <c r="B6" s="475"/>
      <c r="C6" s="475"/>
      <c r="D6" s="475"/>
      <c r="E6" s="475"/>
      <c r="F6" s="475"/>
      <c r="G6" s="296"/>
      <c r="H6" s="297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8"/>
      <c r="W6" s="298"/>
      <c r="X6" s="298"/>
      <c r="Y6" s="298"/>
      <c r="Z6" s="299"/>
    </row>
    <row r="7" spans="1:26" ht="15" customHeight="1">
      <c r="A7" s="300"/>
      <c r="B7" s="295"/>
      <c r="C7" s="295"/>
      <c r="D7" s="295"/>
      <c r="E7" s="295"/>
      <c r="F7" s="295"/>
      <c r="G7" s="300"/>
      <c r="H7" s="301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00"/>
      <c r="Y7" s="300"/>
      <c r="Z7" s="299"/>
    </row>
    <row r="8" spans="1:26" ht="15" customHeight="1">
      <c r="A8" s="300"/>
      <c r="B8" s="302" t="str">
        <f>'DADOS GERAIS'!B8</f>
        <v>Secretaria de Atenção Especializada à Saúde</v>
      </c>
      <c r="C8" s="303"/>
      <c r="D8" s="302" t="s">
        <v>1370</v>
      </c>
      <c r="E8" s="302"/>
      <c r="F8" s="302" t="str">
        <f>'DADOS GERAIS'!$B$22</f>
        <v>Data:</v>
      </c>
      <c r="G8" s="300"/>
      <c r="H8" s="301"/>
      <c r="I8" s="300"/>
      <c r="J8" s="300"/>
      <c r="K8" s="300"/>
      <c r="L8" s="300"/>
      <c r="M8" s="300"/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300"/>
      <c r="Y8" s="300"/>
      <c r="Z8" s="299"/>
    </row>
    <row r="9" spans="1:26" ht="15" customHeight="1">
      <c r="A9" s="300"/>
      <c r="B9" s="304" t="str">
        <f>'DADOS GERAIS'!B9</f>
        <v>Unidade Básica de Saúde Porte 1 - Área Construída: 389,78m²</v>
      </c>
      <c r="C9" s="305"/>
      <c r="D9" s="306">
        <f>'DADOS GERAIS'!C19</f>
        <v>0.24518700733222065</v>
      </c>
      <c r="E9" s="306"/>
      <c r="F9" s="304" t="str">
        <f>'DADOS GERAIS'!$C$22</f>
        <v>30/08/2024</v>
      </c>
      <c r="G9" s="300"/>
      <c r="H9" s="301"/>
      <c r="I9" s="300"/>
      <c r="J9" s="300"/>
      <c r="K9" s="300"/>
      <c r="L9" s="300"/>
      <c r="M9" s="300"/>
      <c r="N9" s="300"/>
      <c r="O9" s="300"/>
      <c r="P9" s="300"/>
      <c r="Q9" s="300"/>
      <c r="R9" s="300"/>
      <c r="S9" s="300"/>
      <c r="T9" s="300"/>
      <c r="U9" s="300"/>
      <c r="V9" s="300"/>
      <c r="W9" s="300"/>
      <c r="X9" s="300"/>
      <c r="Y9" s="300"/>
      <c r="Z9" s="299"/>
    </row>
    <row r="10" spans="1:26" ht="15" customHeight="1">
      <c r="A10" s="300"/>
      <c r="B10" s="307"/>
      <c r="C10" s="305"/>
      <c r="D10" s="299"/>
      <c r="E10" s="299"/>
      <c r="F10" s="308"/>
      <c r="G10" s="300"/>
      <c r="H10" s="301"/>
      <c r="I10" s="300"/>
      <c r="J10" s="300"/>
      <c r="K10" s="300"/>
      <c r="L10" s="300"/>
      <c r="M10" s="300"/>
      <c r="N10" s="300"/>
      <c r="O10" s="300"/>
      <c r="P10" s="300"/>
      <c r="Q10" s="300"/>
      <c r="R10" s="300"/>
      <c r="S10" s="300"/>
      <c r="T10" s="300"/>
      <c r="U10" s="300"/>
      <c r="V10" s="300"/>
      <c r="W10" s="300"/>
      <c r="X10" s="300"/>
      <c r="Y10" s="300"/>
      <c r="Z10" s="299"/>
    </row>
    <row r="11" spans="1:26" ht="15" customHeight="1">
      <c r="A11" s="300"/>
      <c r="B11" s="302" t="str">
        <f>'DADOS GERAIS'!B11</f>
        <v>Bancos:</v>
      </c>
      <c r="C11" s="305"/>
      <c r="D11" s="309"/>
      <c r="E11" s="309"/>
      <c r="F11" s="308"/>
      <c r="G11" s="300"/>
      <c r="H11" s="301"/>
      <c r="I11" s="300"/>
      <c r="J11" s="300"/>
      <c r="K11" s="300"/>
      <c r="L11" s="300"/>
      <c r="M11" s="300"/>
      <c r="N11" s="300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299"/>
    </row>
    <row r="12" spans="1:26" ht="15" customHeight="1">
      <c r="A12" s="300"/>
      <c r="B12" s="476" t="str">
        <f>'DADOS GERAIS'!B12</f>
        <v>SINAPI (03/2024) - CPOS/CDHU (03/2024) - SBC (03/2024) - ORSE (03/2024) - IOPES (03/2024) - EMOP (03/2024)</v>
      </c>
      <c r="C12" s="476"/>
      <c r="D12" s="476"/>
      <c r="E12" s="476"/>
      <c r="F12" s="310"/>
      <c r="G12" s="300"/>
      <c r="H12" s="301"/>
      <c r="I12" s="300"/>
      <c r="J12" s="300"/>
      <c r="K12" s="300"/>
      <c r="L12" s="300"/>
      <c r="M12" s="300"/>
      <c r="N12" s="300"/>
      <c r="O12" s="300"/>
      <c r="P12" s="300"/>
      <c r="Q12" s="300"/>
      <c r="R12" s="300"/>
      <c r="S12" s="300"/>
      <c r="T12" s="300"/>
      <c r="U12" s="300"/>
      <c r="V12" s="300"/>
      <c r="W12" s="300"/>
      <c r="X12" s="300"/>
      <c r="Y12" s="300"/>
      <c r="Z12" s="299"/>
    </row>
    <row r="13" spans="1:26" ht="15" customHeight="1">
      <c r="A13" s="300"/>
      <c r="B13" s="476"/>
      <c r="C13" s="476"/>
      <c r="D13" s="476"/>
      <c r="E13" s="476"/>
      <c r="F13" s="307"/>
      <c r="G13" s="300"/>
      <c r="H13" s="301"/>
      <c r="I13" s="300"/>
      <c r="J13" s="300"/>
      <c r="K13" s="300"/>
      <c r="L13" s="300"/>
      <c r="M13" s="300"/>
      <c r="N13" s="300"/>
      <c r="O13" s="300"/>
      <c r="P13" s="300"/>
      <c r="Q13" s="300"/>
      <c r="R13" s="300"/>
      <c r="S13" s="300"/>
      <c r="T13" s="300"/>
      <c r="U13" s="300"/>
      <c r="V13" s="300"/>
      <c r="W13" s="300"/>
      <c r="X13" s="300"/>
      <c r="Y13" s="300"/>
      <c r="Z13" s="299"/>
    </row>
    <row r="14" spans="1:26" ht="15" customHeight="1">
      <c r="A14" s="300"/>
      <c r="B14" s="295"/>
      <c r="C14" s="295"/>
      <c r="D14" s="295"/>
      <c r="E14" s="295"/>
      <c r="F14" s="295"/>
      <c r="G14" s="300"/>
      <c r="H14" s="301"/>
      <c r="I14" s="300"/>
      <c r="J14" s="300"/>
      <c r="K14" s="300"/>
      <c r="L14" s="300"/>
      <c r="M14" s="300"/>
      <c r="N14" s="300"/>
      <c r="O14" s="300"/>
      <c r="P14" s="300"/>
      <c r="Q14" s="300"/>
      <c r="R14" s="300"/>
      <c r="S14" s="300"/>
      <c r="T14" s="300"/>
      <c r="U14" s="300"/>
      <c r="V14" s="300"/>
      <c r="W14" s="300"/>
      <c r="X14" s="300"/>
      <c r="Y14" s="300"/>
      <c r="Z14" s="299"/>
    </row>
    <row r="15" spans="1:26" ht="20.25" customHeight="1">
      <c r="A15" s="295"/>
      <c r="B15" s="311" t="s">
        <v>1371</v>
      </c>
      <c r="C15" s="312"/>
      <c r="D15" s="312"/>
      <c r="E15" s="312"/>
      <c r="F15" s="312"/>
      <c r="G15" s="295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4"/>
      <c r="T15" s="294"/>
      <c r="U15" s="294"/>
      <c r="V15" s="294"/>
      <c r="W15" s="294"/>
      <c r="X15" s="294"/>
      <c r="Y15" s="294"/>
      <c r="Z15" s="294"/>
    </row>
    <row r="16" spans="1:26" ht="20.25" customHeight="1">
      <c r="A16" s="295"/>
      <c r="B16" s="312"/>
      <c r="C16" s="313"/>
      <c r="D16" s="313"/>
      <c r="E16" s="313"/>
      <c r="F16" s="312"/>
      <c r="G16" s="295"/>
      <c r="H16" s="294"/>
      <c r="I16" s="294"/>
      <c r="J16" s="294"/>
      <c r="K16" s="294"/>
      <c r="L16" s="294"/>
      <c r="M16" s="294"/>
      <c r="N16" s="294"/>
      <c r="O16" s="294"/>
      <c r="P16" s="294"/>
      <c r="Q16" s="294"/>
      <c r="R16" s="294"/>
      <c r="S16" s="294"/>
      <c r="T16" s="294"/>
      <c r="U16" s="294"/>
      <c r="V16" s="294"/>
      <c r="W16" s="294"/>
      <c r="X16" s="294"/>
      <c r="Y16" s="294"/>
      <c r="Z16" s="294"/>
    </row>
    <row r="17" spans="1:26" ht="20.25" customHeight="1">
      <c r="A17" s="295"/>
      <c r="B17" s="312"/>
      <c r="C17" s="313"/>
      <c r="D17" s="313"/>
      <c r="E17" s="313"/>
      <c r="F17" s="312"/>
      <c r="G17" s="295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</row>
    <row r="18" spans="1:26" ht="20.25" customHeight="1">
      <c r="A18" s="295"/>
      <c r="B18" s="312"/>
      <c r="C18" s="313"/>
      <c r="D18" s="313"/>
      <c r="E18" s="313"/>
      <c r="F18" s="312"/>
      <c r="G18" s="295"/>
      <c r="H18" s="294"/>
      <c r="I18" s="294"/>
      <c r="J18" s="294"/>
      <c r="K18" s="294"/>
      <c r="L18" s="294"/>
      <c r="M18" s="294"/>
      <c r="N18" s="294"/>
      <c r="O18" s="294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</row>
    <row r="19" spans="1:26" ht="20.25" customHeight="1">
      <c r="A19" s="295"/>
      <c r="B19" s="312"/>
      <c r="C19" s="313"/>
      <c r="D19" s="313"/>
      <c r="E19" s="313"/>
      <c r="F19" s="312"/>
      <c r="G19" s="295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</row>
    <row r="20" spans="1:26" ht="20.25" customHeight="1">
      <c r="A20" s="295"/>
      <c r="B20" s="312"/>
      <c r="C20" s="312"/>
      <c r="D20" s="312"/>
      <c r="E20" s="312"/>
      <c r="F20" s="312"/>
      <c r="G20" s="295"/>
      <c r="H20" s="294"/>
      <c r="I20" s="294"/>
      <c r="J20" s="294"/>
      <c r="K20" s="294"/>
      <c r="L20" s="294"/>
      <c r="M20" s="294"/>
      <c r="N20" s="294"/>
      <c r="O20" s="294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</row>
    <row r="21" spans="1:26" ht="15" customHeight="1">
      <c r="A21" s="300"/>
      <c r="B21" s="295"/>
      <c r="C21" s="295"/>
      <c r="D21" s="295"/>
      <c r="E21" s="295"/>
      <c r="F21" s="295"/>
      <c r="G21" s="300"/>
      <c r="H21" s="301"/>
      <c r="I21" s="300"/>
      <c r="J21" s="300"/>
      <c r="K21" s="300"/>
      <c r="L21" s="300"/>
      <c r="M21" s="300"/>
      <c r="N21" s="300"/>
      <c r="O21" s="300"/>
      <c r="P21" s="300"/>
      <c r="Q21" s="300"/>
      <c r="R21" s="300"/>
      <c r="S21" s="300"/>
      <c r="T21" s="300"/>
      <c r="U21" s="300"/>
      <c r="V21" s="300"/>
      <c r="W21" s="300"/>
      <c r="X21" s="300"/>
      <c r="Y21" s="300"/>
      <c r="Z21" s="299"/>
    </row>
    <row r="22" spans="1:26" ht="20.25" customHeight="1">
      <c r="A22" s="295"/>
      <c r="B22" s="477" t="s">
        <v>10</v>
      </c>
      <c r="C22" s="477" t="s">
        <v>13</v>
      </c>
      <c r="D22" s="477" t="s">
        <v>1372</v>
      </c>
      <c r="E22" s="478" t="s">
        <v>1373</v>
      </c>
      <c r="F22" s="479" t="s">
        <v>1374</v>
      </c>
      <c r="G22" s="295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</row>
    <row r="23" spans="1:26" ht="20.25" customHeight="1">
      <c r="A23" s="295"/>
      <c r="B23" s="477"/>
      <c r="C23" s="477"/>
      <c r="D23" s="477"/>
      <c r="E23" s="477"/>
      <c r="F23" s="479"/>
      <c r="G23" s="295"/>
      <c r="H23" s="294"/>
      <c r="I23" s="294"/>
      <c r="J23" s="294"/>
      <c r="K23" s="294"/>
      <c r="L23" s="294"/>
      <c r="M23" s="294"/>
      <c r="N23" s="294"/>
      <c r="O23" s="294"/>
      <c r="P23" s="294"/>
      <c r="Q23" s="294"/>
      <c r="R23" s="294"/>
      <c r="S23" s="294"/>
      <c r="T23" s="294"/>
      <c r="U23" s="294"/>
      <c r="V23" s="294"/>
      <c r="W23" s="294"/>
      <c r="X23" s="294"/>
      <c r="Y23" s="294"/>
      <c r="Z23" s="294"/>
    </row>
    <row r="24" spans="1:26" ht="20.25" customHeight="1">
      <c r="A24" s="295"/>
      <c r="B24" s="314">
        <v>1</v>
      </c>
      <c r="C24" s="315" t="s">
        <v>1375</v>
      </c>
      <c r="D24" s="314" t="s">
        <v>1376</v>
      </c>
      <c r="E24" s="316">
        <v>0.03</v>
      </c>
      <c r="F24" s="316">
        <v>1.4999999999999999E-2</v>
      </c>
      <c r="G24" s="295"/>
      <c r="H24" s="294"/>
      <c r="I24" s="294"/>
      <c r="J24" s="294"/>
      <c r="K24" s="294"/>
      <c r="L24" s="294"/>
      <c r="M24" s="294"/>
      <c r="N24" s="294"/>
      <c r="O24" s="294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</row>
    <row r="25" spans="1:26" ht="20.25" customHeight="1">
      <c r="A25" s="295"/>
      <c r="B25" s="317">
        <v>2</v>
      </c>
      <c r="C25" s="318" t="s">
        <v>1377</v>
      </c>
      <c r="D25" s="317" t="s">
        <v>1378</v>
      </c>
      <c r="E25" s="319">
        <v>9.7000000000000003E-3</v>
      </c>
      <c r="F25" s="319">
        <v>8.5000000000000006E-3</v>
      </c>
      <c r="G25" s="295"/>
      <c r="H25" s="294"/>
      <c r="I25" s="294"/>
      <c r="J25" s="294"/>
      <c r="K25" s="294"/>
      <c r="L25" s="294"/>
      <c r="M25" s="294"/>
      <c r="N25" s="294"/>
      <c r="O25" s="294"/>
      <c r="P25" s="294"/>
      <c r="Q25" s="294"/>
      <c r="R25" s="294"/>
      <c r="S25" s="294"/>
      <c r="T25" s="294"/>
      <c r="U25" s="294"/>
      <c r="V25" s="294"/>
      <c r="W25" s="294"/>
      <c r="X25" s="294"/>
      <c r="Y25" s="294"/>
      <c r="Z25" s="294"/>
    </row>
    <row r="26" spans="1:26" ht="20.25" customHeight="1">
      <c r="A26" s="295"/>
      <c r="B26" s="317">
        <v>3</v>
      </c>
      <c r="C26" s="318" t="s">
        <v>1379</v>
      </c>
      <c r="D26" s="317" t="s">
        <v>1380</v>
      </c>
      <c r="E26" s="319">
        <v>8.0000000000000002E-3</v>
      </c>
      <c r="F26" s="319">
        <v>4.7999999999999996E-3</v>
      </c>
      <c r="G26" s="295"/>
      <c r="H26" s="294"/>
      <c r="I26" s="294"/>
      <c r="J26" s="294"/>
      <c r="K26" s="294"/>
      <c r="L26" s="294"/>
      <c r="M26" s="294"/>
      <c r="N26" s="294"/>
      <c r="O26" s="294"/>
      <c r="P26" s="294"/>
      <c r="Q26" s="294"/>
      <c r="R26" s="294"/>
      <c r="S26" s="294"/>
      <c r="T26" s="294"/>
      <c r="U26" s="294"/>
      <c r="V26" s="294"/>
      <c r="W26" s="294"/>
      <c r="X26" s="294"/>
      <c r="Y26" s="294"/>
      <c r="Z26" s="294"/>
    </row>
    <row r="27" spans="1:26" ht="20.25" customHeight="1">
      <c r="A27" s="295"/>
      <c r="B27" s="317">
        <v>4</v>
      </c>
      <c r="C27" s="318" t="s">
        <v>1381</v>
      </c>
      <c r="D27" s="317" t="s">
        <v>1382</v>
      </c>
      <c r="E27" s="319">
        <v>5.8999999999999999E-3</v>
      </c>
      <c r="F27" s="319">
        <v>8.5000000000000006E-3</v>
      </c>
      <c r="G27" s="295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4"/>
      <c r="T27" s="294"/>
      <c r="U27" s="294"/>
      <c r="V27" s="294"/>
      <c r="W27" s="294"/>
      <c r="X27" s="294"/>
      <c r="Y27" s="294"/>
      <c r="Z27" s="294"/>
    </row>
    <row r="28" spans="1:26" ht="20.25" customHeight="1">
      <c r="A28" s="295"/>
      <c r="B28" s="317">
        <v>5</v>
      </c>
      <c r="C28" s="318" t="s">
        <v>1383</v>
      </c>
      <c r="D28" s="317" t="s">
        <v>1384</v>
      </c>
      <c r="E28" s="319">
        <v>6.1600000000000002E-2</v>
      </c>
      <c r="F28" s="319">
        <v>3.5000000000000003E-2</v>
      </c>
      <c r="G28" s="295"/>
      <c r="H28" s="294"/>
      <c r="I28" s="294"/>
      <c r="J28" s="294"/>
      <c r="K28" s="294"/>
      <c r="L28" s="294"/>
      <c r="M28" s="294"/>
      <c r="N28" s="294"/>
      <c r="O28" s="294"/>
      <c r="P28" s="294"/>
      <c r="Q28" s="294"/>
      <c r="R28" s="294"/>
      <c r="S28" s="294"/>
      <c r="T28" s="294"/>
      <c r="U28" s="294"/>
      <c r="V28" s="294"/>
      <c r="W28" s="294"/>
      <c r="X28" s="294"/>
      <c r="Y28" s="294"/>
      <c r="Z28" s="294"/>
    </row>
    <row r="29" spans="1:26" ht="20.25" customHeight="1">
      <c r="A29" s="295"/>
      <c r="B29" s="317">
        <v>6</v>
      </c>
      <c r="C29" s="318" t="s">
        <v>1385</v>
      </c>
      <c r="D29" s="317" t="s">
        <v>1386</v>
      </c>
      <c r="E29" s="319">
        <f>SUM(E30:E33)</f>
        <v>0.10149999999999999</v>
      </c>
      <c r="F29" s="319">
        <f>SUM(F30:F33)</f>
        <v>8.1499999999999989E-2</v>
      </c>
      <c r="G29" s="295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4"/>
      <c r="T29" s="294"/>
      <c r="U29" s="294"/>
      <c r="V29" s="294"/>
      <c r="W29" s="294"/>
      <c r="X29" s="294"/>
      <c r="Y29" s="294"/>
      <c r="Z29" s="294"/>
    </row>
    <row r="30" spans="1:26" ht="20.25" customHeight="1">
      <c r="A30" s="295"/>
      <c r="B30" s="317" t="s">
        <v>1387</v>
      </c>
      <c r="C30" s="318" t="s">
        <v>1388</v>
      </c>
      <c r="D30" s="318"/>
      <c r="E30" s="319">
        <v>6.4999999999999997E-3</v>
      </c>
      <c r="F30" s="319">
        <v>6.4999999999999997E-3</v>
      </c>
      <c r="G30" s="295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4"/>
      <c r="T30" s="294"/>
      <c r="U30" s="294"/>
      <c r="V30" s="294"/>
      <c r="W30" s="294"/>
      <c r="X30" s="294"/>
      <c r="Y30" s="294"/>
      <c r="Z30" s="294"/>
    </row>
    <row r="31" spans="1:26" ht="20.25" customHeight="1">
      <c r="A31" s="295"/>
      <c r="B31" s="317" t="s">
        <v>1389</v>
      </c>
      <c r="C31" s="318" t="s">
        <v>1390</v>
      </c>
      <c r="D31" s="318"/>
      <c r="E31" s="319">
        <v>0.03</v>
      </c>
      <c r="F31" s="319">
        <v>0.03</v>
      </c>
      <c r="G31" s="295"/>
      <c r="H31" s="294"/>
      <c r="I31" s="294"/>
      <c r="J31" s="294"/>
      <c r="K31" s="294"/>
      <c r="L31" s="294"/>
      <c r="M31" s="294"/>
      <c r="N31" s="294"/>
      <c r="O31" s="294"/>
      <c r="P31" s="294"/>
      <c r="Q31" s="294"/>
      <c r="R31" s="294"/>
      <c r="S31" s="294"/>
      <c r="T31" s="294"/>
      <c r="U31" s="294"/>
      <c r="V31" s="294"/>
      <c r="W31" s="294"/>
      <c r="X31" s="294"/>
      <c r="Y31" s="294"/>
      <c r="Z31" s="294"/>
    </row>
    <row r="32" spans="1:26" ht="20.25" customHeight="1">
      <c r="A32" s="295"/>
      <c r="B32" s="317" t="s">
        <v>1391</v>
      </c>
      <c r="C32" s="318" t="s">
        <v>1392</v>
      </c>
      <c r="D32" s="318"/>
      <c r="E32" s="319">
        <v>0.02</v>
      </c>
      <c r="F32" s="319">
        <v>0</v>
      </c>
      <c r="G32" s="295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4"/>
      <c r="T32" s="294"/>
      <c r="U32" s="294"/>
      <c r="V32" s="294"/>
      <c r="W32" s="294"/>
      <c r="X32" s="294"/>
      <c r="Y32" s="294"/>
      <c r="Z32" s="294"/>
    </row>
    <row r="33" spans="1:26" ht="20.25" customHeight="1">
      <c r="A33" s="295"/>
      <c r="B33" s="317" t="s">
        <v>1393</v>
      </c>
      <c r="C33" s="318" t="s">
        <v>1394</v>
      </c>
      <c r="D33" s="318"/>
      <c r="E33" s="319">
        <v>4.4999999999999998E-2</v>
      </c>
      <c r="F33" s="319">
        <v>4.4999999999999998E-2</v>
      </c>
      <c r="G33" s="295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4"/>
      <c r="T33" s="294"/>
      <c r="U33" s="294"/>
      <c r="V33" s="294"/>
      <c r="W33" s="294"/>
      <c r="X33" s="294"/>
      <c r="Y33" s="294"/>
      <c r="Z33" s="294"/>
    </row>
    <row r="34" spans="1:26" ht="20.25" customHeight="1">
      <c r="A34" s="295"/>
      <c r="B34" s="320"/>
      <c r="C34" s="321"/>
      <c r="D34" s="321"/>
      <c r="E34" s="319"/>
      <c r="F34" s="319"/>
      <c r="G34" s="295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4"/>
      <c r="T34" s="294"/>
      <c r="U34" s="294"/>
      <c r="V34" s="294"/>
      <c r="W34" s="294"/>
      <c r="X34" s="294"/>
      <c r="Y34" s="294"/>
      <c r="Z34" s="294"/>
    </row>
    <row r="35" spans="1:26" ht="20.25" customHeight="1">
      <c r="A35" s="295"/>
      <c r="B35" s="477" t="s">
        <v>1</v>
      </c>
      <c r="C35" s="477"/>
      <c r="D35" s="477"/>
      <c r="E35" s="322">
        <f>((1+E24+E25+E26)*(1+E27)*(1+E28)/(1-E29))-1</f>
        <v>0.24518700733222065</v>
      </c>
      <c r="F35" s="322">
        <f>((1+F24+F25+F26)*(1+F27)*(1+F28)/(1-F29))-1</f>
        <v>0.16857590555253088</v>
      </c>
      <c r="G35" s="295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4"/>
      <c r="T35" s="294"/>
      <c r="U35" s="294"/>
      <c r="V35" s="294"/>
      <c r="W35" s="294"/>
      <c r="X35" s="294"/>
      <c r="Y35" s="294"/>
      <c r="Z35" s="294"/>
    </row>
    <row r="36" spans="1:26" ht="6" customHeight="1">
      <c r="A36" s="295"/>
      <c r="B36" s="323"/>
      <c r="C36" s="323"/>
      <c r="D36" s="323"/>
      <c r="E36" s="324"/>
      <c r="F36" s="324"/>
      <c r="G36" s="295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</row>
    <row r="37" spans="1:26" ht="6" customHeight="1">
      <c r="A37" s="295"/>
      <c r="B37" s="323"/>
      <c r="C37" s="323"/>
      <c r="D37" s="323"/>
      <c r="E37" s="324"/>
      <c r="F37" s="324"/>
      <c r="G37" s="295"/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4"/>
      <c r="T37" s="294"/>
      <c r="U37" s="294"/>
      <c r="V37" s="294"/>
      <c r="W37" s="294"/>
      <c r="X37" s="294"/>
      <c r="Y37" s="294"/>
      <c r="Z37" s="294"/>
    </row>
    <row r="38" spans="1:26" ht="20.25" customHeight="1">
      <c r="A38" s="295"/>
      <c r="B38" s="313" t="s">
        <v>1395</v>
      </c>
      <c r="C38" s="300"/>
      <c r="D38" s="300"/>
      <c r="E38" s="300"/>
      <c r="F38" s="300"/>
      <c r="G38" s="295"/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4"/>
      <c r="T38" s="294"/>
      <c r="U38" s="294"/>
      <c r="V38" s="294"/>
      <c r="W38" s="294"/>
      <c r="X38" s="294"/>
      <c r="Y38" s="294"/>
      <c r="Z38" s="294"/>
    </row>
    <row r="39" spans="1:26" ht="20.25" customHeight="1">
      <c r="A39" s="295"/>
      <c r="B39" s="325" t="s">
        <v>1396</v>
      </c>
      <c r="C39" s="480" t="s">
        <v>1397</v>
      </c>
      <c r="D39" s="480"/>
      <c r="E39" s="480"/>
      <c r="F39" s="480"/>
      <c r="G39" s="295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</row>
    <row r="40" spans="1:26" ht="20.25" customHeight="1">
      <c r="A40" s="295"/>
      <c r="B40" s="325" t="s">
        <v>1398</v>
      </c>
      <c r="C40" s="480" t="s">
        <v>1399</v>
      </c>
      <c r="D40" s="480"/>
      <c r="E40" s="480"/>
      <c r="F40" s="480"/>
      <c r="G40" s="295"/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</row>
    <row r="41" spans="1:26" ht="66" customHeight="1">
      <c r="A41" s="295"/>
      <c r="B41" s="325" t="s">
        <v>1400</v>
      </c>
      <c r="C41" s="481" t="s">
        <v>1401</v>
      </c>
      <c r="D41" s="481"/>
      <c r="E41" s="481"/>
      <c r="F41" s="481"/>
      <c r="G41" s="295"/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</row>
    <row r="42" spans="1:26" ht="20.25" customHeight="1">
      <c r="A42" s="295"/>
      <c r="B42" s="325"/>
      <c r="C42" s="300"/>
      <c r="D42" s="294"/>
      <c r="E42" s="294"/>
      <c r="F42" s="294"/>
      <c r="G42" s="295"/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</row>
    <row r="43" spans="1:26" ht="20.25" customHeight="1">
      <c r="A43" s="295"/>
      <c r="B43" s="313" t="s">
        <v>1402</v>
      </c>
      <c r="C43" s="300"/>
      <c r="D43" s="300"/>
      <c r="E43" s="300"/>
      <c r="F43" s="300"/>
      <c r="G43" s="295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</row>
    <row r="44" spans="1:26" ht="20.25" customHeight="1">
      <c r="A44" s="295"/>
      <c r="B44" s="325" t="s">
        <v>1396</v>
      </c>
      <c r="C44" s="480" t="s">
        <v>1403</v>
      </c>
      <c r="D44" s="480"/>
      <c r="E44" s="480"/>
      <c r="F44" s="480"/>
      <c r="G44" s="295"/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</row>
    <row r="45" spans="1:26" ht="20.25" customHeight="1">
      <c r="A45" s="295"/>
      <c r="B45" s="325" t="s">
        <v>1398</v>
      </c>
      <c r="C45" s="480" t="s">
        <v>1404</v>
      </c>
      <c r="D45" s="480"/>
      <c r="E45" s="480"/>
      <c r="F45" s="480"/>
      <c r="G45" s="295"/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</row>
    <row r="46" spans="1:26" ht="20.25" customHeight="1">
      <c r="A46" s="295"/>
      <c r="B46" s="295"/>
      <c r="C46" s="295"/>
      <c r="D46" s="295"/>
      <c r="E46" s="295"/>
      <c r="F46" s="326"/>
      <c r="G46" s="295"/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</row>
    <row r="47" spans="1:26" ht="20.25" customHeight="1">
      <c r="A47" s="295"/>
      <c r="B47" s="482" t="s">
        <v>1212</v>
      </c>
      <c r="C47" s="482"/>
      <c r="D47" s="482"/>
      <c r="E47" s="482"/>
      <c r="F47" s="482"/>
      <c r="G47" s="295"/>
      <c r="H47" s="294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294"/>
      <c r="T47" s="294"/>
      <c r="U47" s="294"/>
      <c r="V47" s="294"/>
      <c r="W47" s="294"/>
      <c r="X47" s="294"/>
      <c r="Y47" s="294"/>
      <c r="Z47" s="294"/>
    </row>
    <row r="48" spans="1:26" ht="20.25" customHeight="1">
      <c r="A48" s="295"/>
      <c r="B48" s="482"/>
      <c r="C48" s="482"/>
      <c r="D48" s="482"/>
      <c r="E48" s="482"/>
      <c r="F48" s="482"/>
      <c r="G48" s="295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</row>
    <row r="49" spans="1:26" ht="20.25" customHeight="1">
      <c r="A49" s="295"/>
      <c r="B49" s="482"/>
      <c r="C49" s="482"/>
      <c r="D49" s="482"/>
      <c r="E49" s="482"/>
      <c r="F49" s="482"/>
      <c r="G49" s="295"/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</row>
    <row r="50" spans="1:26" ht="20.25" customHeight="1">
      <c r="A50" s="295"/>
      <c r="B50" s="482"/>
      <c r="C50" s="482"/>
      <c r="D50" s="482"/>
      <c r="E50" s="482"/>
      <c r="F50" s="482"/>
      <c r="G50" s="295"/>
      <c r="H50" s="294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</row>
    <row r="51" spans="1:26" ht="20.25" customHeight="1">
      <c r="A51" s="295"/>
      <c r="B51" s="483" t="s">
        <v>1234</v>
      </c>
      <c r="C51" s="483"/>
      <c r="D51" s="483"/>
      <c r="E51" s="483"/>
      <c r="F51" s="483"/>
      <c r="G51" s="295"/>
      <c r="H51" s="294"/>
      <c r="I51" s="294"/>
      <c r="J51" s="294"/>
      <c r="K51" s="294"/>
      <c r="L51" s="294"/>
      <c r="M51" s="294"/>
      <c r="N51" s="294"/>
      <c r="O51" s="294"/>
      <c r="P51" s="294"/>
      <c r="Q51" s="294"/>
      <c r="R51" s="294"/>
      <c r="S51" s="294"/>
      <c r="T51" s="294"/>
      <c r="U51" s="294"/>
      <c r="V51" s="294"/>
      <c r="W51" s="294"/>
      <c r="X51" s="294"/>
      <c r="Y51" s="294"/>
      <c r="Z51" s="294"/>
    </row>
    <row r="52" spans="1:26" ht="20.25" customHeight="1">
      <c r="A52" s="295"/>
      <c r="B52" s="484" t="s">
        <v>1235</v>
      </c>
      <c r="C52" s="484"/>
      <c r="D52" s="484"/>
      <c r="E52" s="484"/>
      <c r="F52" s="484"/>
      <c r="G52" s="295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</row>
    <row r="53" spans="1:26" ht="20.25" customHeight="1">
      <c r="A53" s="295"/>
      <c r="B53" s="327"/>
      <c r="C53" s="328"/>
      <c r="D53" s="328"/>
      <c r="E53" s="328"/>
      <c r="F53" s="327"/>
      <c r="G53" s="295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</row>
    <row r="54" spans="1:26" ht="15.75" customHeight="1">
      <c r="A54" s="295"/>
      <c r="B54" s="329"/>
      <c r="C54" s="329"/>
      <c r="D54" s="329"/>
      <c r="E54" s="329"/>
      <c r="F54" s="329"/>
      <c r="G54" s="295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</row>
    <row r="55" spans="1:26" ht="20.25" customHeight="1">
      <c r="A55" s="295"/>
      <c r="B55" s="295"/>
      <c r="C55" s="295"/>
      <c r="D55" s="295"/>
      <c r="E55" s="295"/>
      <c r="F55" s="295"/>
      <c r="G55" s="295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</row>
    <row r="56" spans="1:26" ht="15.75" customHeight="1">
      <c r="A56" s="294"/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</row>
    <row r="57" spans="1:26" ht="15.75" customHeight="1">
      <c r="A57" s="294"/>
      <c r="B57" s="294"/>
      <c r="C57" s="294"/>
      <c r="D57" s="294"/>
      <c r="E57" s="294"/>
      <c r="F57" s="294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</row>
    <row r="58" spans="1:26" ht="15.75" customHeight="1">
      <c r="A58" s="294"/>
      <c r="B58" s="294"/>
      <c r="C58" s="294"/>
      <c r="D58" s="294"/>
      <c r="E58" s="294"/>
      <c r="F58" s="294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</row>
    <row r="59" spans="1:26" ht="15.75" customHeight="1">
      <c r="A59" s="294"/>
      <c r="B59" s="294"/>
      <c r="C59" s="294"/>
      <c r="D59" s="294"/>
      <c r="E59" s="294"/>
      <c r="F59" s="294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</row>
    <row r="60" spans="1:26" ht="15.75" customHeight="1">
      <c r="A60" s="294"/>
      <c r="B60" s="294"/>
      <c r="C60" s="294"/>
      <c r="D60" s="294"/>
      <c r="E60" s="294"/>
      <c r="F60" s="294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</row>
    <row r="61" spans="1:26" ht="15.75" customHeight="1">
      <c r="A61" s="294"/>
      <c r="B61" s="294"/>
      <c r="C61" s="294"/>
      <c r="D61" s="294"/>
      <c r="E61" s="294"/>
      <c r="F61" s="294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</row>
    <row r="62" spans="1:26" ht="15.75" customHeight="1">
      <c r="A62" s="294"/>
      <c r="B62" s="294"/>
      <c r="C62" s="294"/>
      <c r="D62" s="294"/>
      <c r="E62" s="294"/>
      <c r="F62" s="294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</row>
    <row r="63" spans="1:26" ht="15.75" customHeight="1">
      <c r="A63" s="294"/>
      <c r="B63" s="294"/>
      <c r="C63" s="294"/>
      <c r="D63" s="294"/>
      <c r="E63" s="294"/>
      <c r="F63" s="294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</row>
    <row r="64" spans="1:26" ht="15.75" customHeight="1">
      <c r="A64" s="294"/>
      <c r="B64" s="294"/>
      <c r="C64" s="294"/>
      <c r="D64" s="294"/>
      <c r="E64" s="294"/>
      <c r="F64" s="294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</row>
    <row r="65" spans="1:26" ht="15.75" customHeight="1">
      <c r="A65" s="294"/>
      <c r="B65" s="294"/>
      <c r="C65" s="294"/>
      <c r="D65" s="294"/>
      <c r="E65" s="294"/>
      <c r="F65" s="294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</row>
    <row r="66" spans="1:26" ht="15.75" customHeight="1">
      <c r="A66" s="294"/>
      <c r="B66" s="294"/>
      <c r="C66" s="294"/>
      <c r="D66" s="294"/>
      <c r="E66" s="294"/>
      <c r="F66" s="294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</row>
    <row r="67" spans="1:26" ht="15.75" customHeight="1">
      <c r="A67" s="294"/>
      <c r="B67" s="294"/>
      <c r="C67" s="294"/>
      <c r="D67" s="294"/>
      <c r="E67" s="294"/>
      <c r="F67" s="294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</row>
    <row r="68" spans="1:26" ht="15.75" customHeight="1">
      <c r="A68" s="294"/>
      <c r="B68" s="294"/>
      <c r="C68" s="294"/>
      <c r="D68" s="294"/>
      <c r="E68" s="294"/>
      <c r="F68" s="294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</row>
    <row r="69" spans="1:26" ht="15.75" customHeight="1">
      <c r="A69" s="294"/>
      <c r="B69" s="294"/>
      <c r="C69" s="294"/>
      <c r="D69" s="294"/>
      <c r="E69" s="294"/>
      <c r="F69" s="294"/>
      <c r="G69" s="294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</row>
    <row r="70" spans="1:26" ht="15.75" customHeight="1">
      <c r="A70" s="294"/>
      <c r="B70" s="294"/>
      <c r="C70" s="294"/>
      <c r="D70" s="294"/>
      <c r="E70" s="294"/>
      <c r="F70" s="294"/>
      <c r="G70" s="294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</row>
    <row r="71" spans="1:26" ht="15.75" customHeight="1">
      <c r="A71" s="294"/>
      <c r="B71" s="294"/>
      <c r="C71" s="294"/>
      <c r="D71" s="294"/>
      <c r="E71" s="294"/>
      <c r="F71" s="294"/>
      <c r="G71" s="294"/>
      <c r="H71" s="294"/>
      <c r="I71" s="294"/>
      <c r="J71" s="294"/>
      <c r="K71" s="294"/>
      <c r="L71" s="294"/>
      <c r="M71" s="294"/>
      <c r="N71" s="294"/>
      <c r="O71" s="294"/>
      <c r="P71" s="294"/>
      <c r="Q71" s="294"/>
      <c r="R71" s="294"/>
      <c r="S71" s="294"/>
      <c r="T71" s="294"/>
      <c r="U71" s="294"/>
      <c r="V71" s="294"/>
      <c r="W71" s="294"/>
      <c r="X71" s="294"/>
      <c r="Y71" s="294"/>
      <c r="Z71" s="294"/>
    </row>
    <row r="72" spans="1:26" ht="15.75" customHeight="1">
      <c r="A72" s="294"/>
      <c r="B72" s="294"/>
      <c r="C72" s="294"/>
      <c r="D72" s="294"/>
      <c r="E72" s="294"/>
      <c r="F72" s="294"/>
      <c r="G72" s="294"/>
      <c r="H72" s="294"/>
      <c r="I72" s="294"/>
      <c r="J72" s="294"/>
      <c r="K72" s="294"/>
      <c r="L72" s="294"/>
      <c r="M72" s="294"/>
      <c r="N72" s="294"/>
      <c r="O72" s="294"/>
      <c r="P72" s="294"/>
      <c r="Q72" s="294"/>
      <c r="R72" s="294"/>
      <c r="S72" s="294"/>
      <c r="T72" s="294"/>
      <c r="U72" s="294"/>
      <c r="V72" s="294"/>
      <c r="W72" s="294"/>
      <c r="X72" s="294"/>
      <c r="Y72" s="294"/>
      <c r="Z72" s="294"/>
    </row>
    <row r="73" spans="1:26" ht="15.75" customHeight="1">
      <c r="A73" s="294"/>
      <c r="B73" s="294"/>
      <c r="C73" s="294"/>
      <c r="D73" s="294"/>
      <c r="E73" s="294"/>
      <c r="F73" s="294"/>
      <c r="G73" s="294"/>
      <c r="H73" s="294"/>
      <c r="I73" s="294"/>
      <c r="J73" s="294"/>
      <c r="K73" s="294"/>
      <c r="L73" s="294"/>
      <c r="M73" s="294"/>
      <c r="N73" s="294"/>
      <c r="O73" s="294"/>
      <c r="P73" s="294"/>
      <c r="Q73" s="294"/>
      <c r="R73" s="294"/>
      <c r="S73" s="294"/>
      <c r="T73" s="294"/>
      <c r="U73" s="294"/>
      <c r="V73" s="294"/>
      <c r="W73" s="294"/>
      <c r="X73" s="294"/>
      <c r="Y73" s="294"/>
      <c r="Z73" s="294"/>
    </row>
    <row r="74" spans="1:26" ht="15.75" customHeight="1">
      <c r="A74" s="294"/>
      <c r="B74" s="294"/>
      <c r="C74" s="294"/>
      <c r="D74" s="294"/>
      <c r="E74" s="294"/>
      <c r="F74" s="294"/>
      <c r="G74" s="294"/>
      <c r="H74" s="294"/>
      <c r="I74" s="294"/>
      <c r="J74" s="294"/>
      <c r="K74" s="294"/>
      <c r="L74" s="294"/>
      <c r="M74" s="294"/>
      <c r="N74" s="294"/>
      <c r="O74" s="294"/>
      <c r="P74" s="294"/>
      <c r="Q74" s="294"/>
      <c r="R74" s="294"/>
      <c r="S74" s="294"/>
      <c r="T74" s="294"/>
      <c r="U74" s="294"/>
      <c r="V74" s="294"/>
      <c r="W74" s="294"/>
      <c r="X74" s="294"/>
      <c r="Y74" s="294"/>
      <c r="Z74" s="294"/>
    </row>
    <row r="75" spans="1:26" ht="15.75" customHeight="1">
      <c r="A75" s="294"/>
      <c r="B75" s="294"/>
      <c r="C75" s="294"/>
      <c r="D75" s="294"/>
      <c r="E75" s="294"/>
      <c r="F75" s="294"/>
      <c r="G75" s="294"/>
      <c r="H75" s="294"/>
      <c r="I75" s="294"/>
      <c r="J75" s="294"/>
      <c r="K75" s="294"/>
      <c r="L75" s="294"/>
      <c r="M75" s="294"/>
      <c r="N75" s="294"/>
      <c r="O75" s="294"/>
      <c r="P75" s="294"/>
      <c r="Q75" s="294"/>
      <c r="R75" s="294"/>
      <c r="S75" s="294"/>
      <c r="T75" s="294"/>
      <c r="U75" s="294"/>
      <c r="V75" s="294"/>
      <c r="W75" s="294"/>
      <c r="X75" s="294"/>
      <c r="Y75" s="294"/>
      <c r="Z75" s="294"/>
    </row>
    <row r="76" spans="1:26" ht="15.75" customHeight="1">
      <c r="A76" s="294"/>
      <c r="B76" s="294"/>
      <c r="C76" s="294"/>
      <c r="D76" s="294"/>
      <c r="E76" s="294"/>
      <c r="F76" s="294"/>
      <c r="G76" s="294"/>
      <c r="H76" s="294"/>
      <c r="I76" s="294"/>
      <c r="J76" s="294"/>
      <c r="K76" s="294"/>
      <c r="L76" s="294"/>
      <c r="M76" s="294"/>
      <c r="N76" s="294"/>
      <c r="O76" s="294"/>
      <c r="P76" s="294"/>
      <c r="Q76" s="294"/>
      <c r="R76" s="294"/>
      <c r="S76" s="294"/>
      <c r="T76" s="294"/>
      <c r="U76" s="294"/>
      <c r="V76" s="294"/>
      <c r="W76" s="294"/>
      <c r="X76" s="294"/>
      <c r="Y76" s="294"/>
      <c r="Z76" s="294"/>
    </row>
    <row r="77" spans="1:26" ht="15.75" customHeight="1">
      <c r="A77" s="294"/>
      <c r="B77" s="294"/>
      <c r="C77" s="294"/>
      <c r="D77" s="294"/>
      <c r="E77" s="294"/>
      <c r="F77" s="294"/>
      <c r="G77" s="294"/>
      <c r="H77" s="294"/>
      <c r="I77" s="294"/>
      <c r="J77" s="294"/>
      <c r="K77" s="294"/>
      <c r="L77" s="294"/>
      <c r="M77" s="294"/>
      <c r="N77" s="294"/>
      <c r="O77" s="294"/>
      <c r="P77" s="294"/>
      <c r="Q77" s="294"/>
      <c r="R77" s="294"/>
      <c r="S77" s="294"/>
      <c r="T77" s="294"/>
      <c r="U77" s="294"/>
      <c r="V77" s="294"/>
      <c r="W77" s="294"/>
      <c r="X77" s="294"/>
      <c r="Y77" s="294"/>
      <c r="Z77" s="294"/>
    </row>
    <row r="78" spans="1:26" ht="15.75" customHeight="1">
      <c r="A78" s="294"/>
      <c r="B78" s="294"/>
      <c r="C78" s="294"/>
      <c r="D78" s="294"/>
      <c r="E78" s="294"/>
      <c r="F78" s="294"/>
      <c r="G78" s="294"/>
      <c r="H78" s="294"/>
      <c r="I78" s="294"/>
      <c r="J78" s="294"/>
      <c r="K78" s="294"/>
      <c r="L78" s="294"/>
      <c r="M78" s="294"/>
      <c r="N78" s="294"/>
      <c r="O78" s="294"/>
      <c r="P78" s="294"/>
      <c r="Q78" s="294"/>
      <c r="R78" s="294"/>
      <c r="S78" s="294"/>
      <c r="T78" s="294"/>
      <c r="U78" s="294"/>
      <c r="V78" s="294"/>
      <c r="W78" s="294"/>
      <c r="X78" s="294"/>
      <c r="Y78" s="294"/>
      <c r="Z78" s="294"/>
    </row>
    <row r="79" spans="1:26" ht="15.75" customHeight="1">
      <c r="A79" s="294"/>
      <c r="B79" s="294"/>
      <c r="C79" s="294"/>
      <c r="D79" s="294"/>
      <c r="E79" s="294"/>
      <c r="F79" s="294"/>
      <c r="G79" s="294"/>
      <c r="H79" s="294"/>
      <c r="I79" s="294"/>
      <c r="J79" s="294"/>
      <c r="K79" s="294"/>
      <c r="L79" s="294"/>
      <c r="M79" s="294"/>
      <c r="N79" s="294"/>
      <c r="O79" s="294"/>
      <c r="P79" s="294"/>
      <c r="Q79" s="294"/>
      <c r="R79" s="294"/>
      <c r="S79" s="294"/>
      <c r="T79" s="294"/>
      <c r="U79" s="294"/>
      <c r="V79" s="294"/>
      <c r="W79" s="294"/>
      <c r="X79" s="294"/>
      <c r="Y79" s="294"/>
      <c r="Z79" s="294"/>
    </row>
    <row r="80" spans="1:26" ht="15.75" customHeight="1">
      <c r="A80" s="294"/>
      <c r="B80" s="294"/>
      <c r="C80" s="294"/>
      <c r="D80" s="294"/>
      <c r="E80" s="294"/>
      <c r="F80" s="294"/>
      <c r="G80" s="294"/>
      <c r="H80" s="294"/>
      <c r="I80" s="294"/>
      <c r="J80" s="294"/>
      <c r="K80" s="294"/>
      <c r="L80" s="294"/>
      <c r="M80" s="294"/>
      <c r="N80" s="294"/>
      <c r="O80" s="294"/>
      <c r="P80" s="294"/>
      <c r="Q80" s="294"/>
      <c r="R80" s="294"/>
      <c r="S80" s="294"/>
      <c r="T80" s="294"/>
      <c r="U80" s="294"/>
      <c r="V80" s="294"/>
      <c r="W80" s="294"/>
      <c r="X80" s="294"/>
      <c r="Y80" s="294"/>
      <c r="Z80" s="294"/>
    </row>
    <row r="81" spans="1:26" ht="15.75" customHeight="1">
      <c r="A81" s="294"/>
      <c r="B81" s="294"/>
      <c r="C81" s="294"/>
      <c r="D81" s="294"/>
      <c r="E81" s="294"/>
      <c r="F81" s="294"/>
      <c r="G81" s="294"/>
      <c r="H81" s="294"/>
      <c r="I81" s="294"/>
      <c r="J81" s="294"/>
      <c r="K81" s="294"/>
      <c r="L81" s="294"/>
      <c r="M81" s="294"/>
      <c r="N81" s="294"/>
      <c r="O81" s="294"/>
      <c r="P81" s="294"/>
      <c r="Q81" s="294"/>
      <c r="R81" s="294"/>
      <c r="S81" s="294"/>
      <c r="T81" s="294"/>
      <c r="U81" s="294"/>
      <c r="V81" s="294"/>
      <c r="W81" s="294"/>
      <c r="X81" s="294"/>
      <c r="Y81" s="294"/>
      <c r="Z81" s="294"/>
    </row>
    <row r="82" spans="1:26" ht="15.75" customHeight="1">
      <c r="A82" s="294"/>
      <c r="B82" s="294"/>
      <c r="C82" s="294"/>
      <c r="D82" s="294"/>
      <c r="E82" s="294"/>
      <c r="F82" s="294"/>
      <c r="G82" s="294"/>
      <c r="H82" s="294"/>
      <c r="I82" s="294"/>
      <c r="J82" s="294"/>
      <c r="K82" s="294"/>
      <c r="L82" s="294"/>
      <c r="M82" s="294"/>
      <c r="N82" s="294"/>
      <c r="O82" s="294"/>
      <c r="P82" s="294"/>
      <c r="Q82" s="294"/>
      <c r="R82" s="294"/>
      <c r="S82" s="294"/>
      <c r="T82" s="294"/>
      <c r="U82" s="294"/>
      <c r="V82" s="294"/>
      <c r="W82" s="294"/>
      <c r="X82" s="294"/>
      <c r="Y82" s="294"/>
      <c r="Z82" s="294"/>
    </row>
    <row r="83" spans="1:26" ht="15.75" customHeight="1">
      <c r="A83" s="294"/>
      <c r="B83" s="294"/>
      <c r="C83" s="294"/>
      <c r="D83" s="294"/>
      <c r="E83" s="294"/>
      <c r="F83" s="294"/>
      <c r="G83" s="294"/>
      <c r="H83" s="294"/>
      <c r="I83" s="294"/>
      <c r="J83" s="294"/>
      <c r="K83" s="294"/>
      <c r="L83" s="294"/>
      <c r="M83" s="294"/>
      <c r="N83" s="294"/>
      <c r="O83" s="294"/>
      <c r="P83" s="294"/>
      <c r="Q83" s="294"/>
      <c r="R83" s="294"/>
      <c r="S83" s="294"/>
      <c r="T83" s="294"/>
      <c r="U83" s="294"/>
      <c r="V83" s="294"/>
      <c r="W83" s="294"/>
      <c r="X83" s="294"/>
      <c r="Y83" s="294"/>
      <c r="Z83" s="294"/>
    </row>
    <row r="84" spans="1:26" ht="15.75" customHeight="1">
      <c r="A84" s="294"/>
      <c r="B84" s="294"/>
      <c r="C84" s="294"/>
      <c r="D84" s="294"/>
      <c r="E84" s="294"/>
      <c r="F84" s="294"/>
      <c r="G84" s="294"/>
      <c r="H84" s="294"/>
      <c r="I84" s="294"/>
      <c r="J84" s="294"/>
      <c r="K84" s="294"/>
      <c r="L84" s="294"/>
      <c r="M84" s="294"/>
      <c r="N84" s="294"/>
      <c r="O84" s="294"/>
      <c r="P84" s="294"/>
      <c r="Q84" s="294"/>
      <c r="R84" s="294"/>
      <c r="S84" s="294"/>
      <c r="T84" s="294"/>
      <c r="U84" s="294"/>
      <c r="V84" s="294"/>
      <c r="W84" s="294"/>
      <c r="X84" s="294"/>
      <c r="Y84" s="294"/>
      <c r="Z84" s="294"/>
    </row>
    <row r="85" spans="1:26" ht="15.75" customHeight="1">
      <c r="A85" s="294"/>
      <c r="B85" s="294"/>
      <c r="C85" s="294"/>
      <c r="D85" s="294"/>
      <c r="E85" s="294"/>
      <c r="F85" s="294"/>
      <c r="G85" s="294"/>
      <c r="H85" s="294"/>
      <c r="I85" s="294"/>
      <c r="J85" s="294"/>
      <c r="K85" s="294"/>
      <c r="L85" s="294"/>
      <c r="M85" s="294"/>
      <c r="N85" s="294"/>
      <c r="O85" s="294"/>
      <c r="P85" s="294"/>
      <c r="Q85" s="294"/>
      <c r="R85" s="294"/>
      <c r="S85" s="294"/>
      <c r="T85" s="294"/>
      <c r="U85" s="294"/>
      <c r="V85" s="294"/>
      <c r="W85" s="294"/>
      <c r="X85" s="294"/>
      <c r="Y85" s="294"/>
      <c r="Z85" s="294"/>
    </row>
    <row r="86" spans="1:26" ht="15.75" customHeight="1">
      <c r="A86" s="294"/>
      <c r="B86" s="294"/>
      <c r="C86" s="294"/>
      <c r="D86" s="294"/>
      <c r="E86" s="294"/>
      <c r="F86" s="294"/>
      <c r="G86" s="294"/>
      <c r="H86" s="294"/>
      <c r="I86" s="294"/>
      <c r="J86" s="294"/>
      <c r="K86" s="294"/>
      <c r="L86" s="294"/>
      <c r="M86" s="294"/>
      <c r="N86" s="294"/>
      <c r="O86" s="294"/>
      <c r="P86" s="294"/>
      <c r="Q86" s="294"/>
      <c r="R86" s="294"/>
      <c r="S86" s="294"/>
      <c r="T86" s="294"/>
      <c r="U86" s="294"/>
      <c r="V86" s="294"/>
      <c r="W86" s="294"/>
      <c r="X86" s="294"/>
      <c r="Y86" s="294"/>
      <c r="Z86" s="294"/>
    </row>
    <row r="87" spans="1:26" ht="15.75" customHeight="1">
      <c r="A87" s="294"/>
      <c r="B87" s="294"/>
      <c r="C87" s="294"/>
      <c r="D87" s="294"/>
      <c r="E87" s="294"/>
      <c r="F87" s="294"/>
      <c r="G87" s="294"/>
      <c r="H87" s="294"/>
      <c r="I87" s="294"/>
      <c r="J87" s="294"/>
      <c r="K87" s="294"/>
      <c r="L87" s="294"/>
      <c r="M87" s="294"/>
      <c r="N87" s="294"/>
      <c r="O87" s="294"/>
      <c r="P87" s="294"/>
      <c r="Q87" s="294"/>
      <c r="R87" s="294"/>
      <c r="S87" s="294"/>
      <c r="T87" s="294"/>
      <c r="U87" s="294"/>
      <c r="V87" s="294"/>
      <c r="W87" s="294"/>
      <c r="X87" s="294"/>
      <c r="Y87" s="294"/>
      <c r="Z87" s="294"/>
    </row>
    <row r="88" spans="1:26" ht="15.75" customHeight="1">
      <c r="A88" s="294"/>
      <c r="B88" s="294"/>
      <c r="C88" s="294"/>
      <c r="D88" s="294"/>
      <c r="E88" s="294"/>
      <c r="F88" s="294"/>
      <c r="G88" s="294"/>
      <c r="H88" s="294"/>
      <c r="I88" s="294"/>
      <c r="J88" s="294"/>
      <c r="K88" s="294"/>
      <c r="L88" s="294"/>
      <c r="M88" s="294"/>
      <c r="N88" s="294"/>
      <c r="O88" s="294"/>
      <c r="P88" s="294"/>
      <c r="Q88" s="294"/>
      <c r="R88" s="294"/>
      <c r="S88" s="294"/>
      <c r="T88" s="294"/>
      <c r="U88" s="294"/>
      <c r="V88" s="294"/>
      <c r="W88" s="294"/>
      <c r="X88" s="294"/>
      <c r="Y88" s="294"/>
      <c r="Z88" s="294"/>
    </row>
    <row r="89" spans="1:26" ht="15.75" customHeight="1">
      <c r="A89" s="294"/>
      <c r="B89" s="294"/>
      <c r="C89" s="294"/>
      <c r="D89" s="294"/>
      <c r="E89" s="294"/>
      <c r="F89" s="294"/>
      <c r="G89" s="294"/>
      <c r="H89" s="294"/>
      <c r="I89" s="294"/>
      <c r="J89" s="294"/>
      <c r="K89" s="294"/>
      <c r="L89" s="294"/>
      <c r="M89" s="294"/>
      <c r="N89" s="294"/>
      <c r="O89" s="294"/>
      <c r="P89" s="294"/>
      <c r="Q89" s="294"/>
      <c r="R89" s="294"/>
      <c r="S89" s="294"/>
      <c r="T89" s="294"/>
      <c r="U89" s="294"/>
      <c r="V89" s="294"/>
      <c r="W89" s="294"/>
      <c r="X89" s="294"/>
      <c r="Y89" s="294"/>
      <c r="Z89" s="294"/>
    </row>
    <row r="90" spans="1:26" ht="15.75" customHeight="1">
      <c r="A90" s="294"/>
      <c r="B90" s="294"/>
      <c r="C90" s="294"/>
      <c r="D90" s="294"/>
      <c r="E90" s="294"/>
      <c r="F90" s="294"/>
      <c r="G90" s="294"/>
      <c r="H90" s="294"/>
      <c r="I90" s="294"/>
      <c r="J90" s="294"/>
      <c r="K90" s="294"/>
      <c r="L90" s="294"/>
      <c r="M90" s="294"/>
      <c r="N90" s="294"/>
      <c r="O90" s="294"/>
      <c r="P90" s="294"/>
      <c r="Q90" s="294"/>
      <c r="R90" s="294"/>
      <c r="S90" s="294"/>
      <c r="T90" s="294"/>
      <c r="U90" s="294"/>
      <c r="V90" s="294"/>
      <c r="W90" s="294"/>
      <c r="X90" s="294"/>
      <c r="Y90" s="294"/>
      <c r="Z90" s="294"/>
    </row>
    <row r="91" spans="1:26" ht="15.75" customHeight="1">
      <c r="A91" s="294"/>
      <c r="B91" s="294"/>
      <c r="C91" s="294"/>
      <c r="D91" s="294"/>
      <c r="E91" s="294"/>
      <c r="F91" s="294"/>
      <c r="G91" s="294"/>
      <c r="H91" s="294"/>
      <c r="I91" s="294"/>
      <c r="J91" s="294"/>
      <c r="K91" s="294"/>
      <c r="L91" s="294"/>
      <c r="M91" s="294"/>
      <c r="N91" s="294"/>
      <c r="O91" s="294"/>
      <c r="P91" s="294"/>
      <c r="Q91" s="294"/>
      <c r="R91" s="294"/>
      <c r="S91" s="294"/>
      <c r="T91" s="294"/>
      <c r="U91" s="294"/>
      <c r="V91" s="294"/>
      <c r="W91" s="294"/>
      <c r="X91" s="294"/>
      <c r="Y91" s="294"/>
      <c r="Z91" s="294"/>
    </row>
    <row r="92" spans="1:26" ht="15.75" customHeight="1">
      <c r="A92" s="294"/>
      <c r="B92" s="294"/>
      <c r="C92" s="294"/>
      <c r="D92" s="294"/>
      <c r="E92" s="294"/>
      <c r="F92" s="294"/>
      <c r="G92" s="294"/>
      <c r="H92" s="294"/>
      <c r="I92" s="294"/>
      <c r="J92" s="294"/>
      <c r="K92" s="294"/>
      <c r="L92" s="294"/>
      <c r="M92" s="294"/>
      <c r="N92" s="294"/>
      <c r="O92" s="294"/>
      <c r="P92" s="294"/>
      <c r="Q92" s="294"/>
      <c r="R92" s="294"/>
      <c r="S92" s="294"/>
      <c r="T92" s="294"/>
      <c r="U92" s="294"/>
      <c r="V92" s="294"/>
      <c r="W92" s="294"/>
      <c r="X92" s="294"/>
      <c r="Y92" s="294"/>
      <c r="Z92" s="294"/>
    </row>
    <row r="93" spans="1:26" ht="15.75" customHeight="1">
      <c r="A93" s="294"/>
      <c r="B93" s="294"/>
      <c r="C93" s="294"/>
      <c r="D93" s="294"/>
      <c r="E93" s="294"/>
      <c r="F93" s="294"/>
      <c r="G93" s="294"/>
      <c r="H93" s="294"/>
      <c r="I93" s="294"/>
      <c r="J93" s="294"/>
      <c r="K93" s="294"/>
      <c r="L93" s="294"/>
      <c r="M93" s="294"/>
      <c r="N93" s="294"/>
      <c r="O93" s="294"/>
      <c r="P93" s="294"/>
      <c r="Q93" s="294"/>
      <c r="R93" s="294"/>
      <c r="S93" s="294"/>
      <c r="T93" s="294"/>
      <c r="U93" s="294"/>
      <c r="V93" s="294"/>
      <c r="W93" s="294"/>
      <c r="X93" s="294"/>
      <c r="Y93" s="294"/>
      <c r="Z93" s="294"/>
    </row>
    <row r="94" spans="1:26" ht="15.75" customHeight="1">
      <c r="A94" s="294"/>
      <c r="B94" s="294"/>
      <c r="C94" s="294"/>
      <c r="D94" s="294"/>
      <c r="E94" s="294"/>
      <c r="F94" s="294"/>
      <c r="G94" s="294"/>
      <c r="H94" s="294"/>
      <c r="I94" s="294"/>
      <c r="J94" s="294"/>
      <c r="K94" s="294"/>
      <c r="L94" s="294"/>
      <c r="M94" s="294"/>
      <c r="N94" s="294"/>
      <c r="O94" s="294"/>
      <c r="P94" s="294"/>
      <c r="Q94" s="294"/>
      <c r="R94" s="294"/>
      <c r="S94" s="294"/>
      <c r="T94" s="294"/>
      <c r="U94" s="294"/>
      <c r="V94" s="294"/>
      <c r="W94" s="294"/>
      <c r="X94" s="294"/>
      <c r="Y94" s="294"/>
      <c r="Z94" s="294"/>
    </row>
    <row r="95" spans="1:26" ht="15.75" customHeight="1">
      <c r="A95" s="294"/>
      <c r="B95" s="294"/>
      <c r="C95" s="294"/>
      <c r="D95" s="294"/>
      <c r="E95" s="294"/>
      <c r="F95" s="294"/>
      <c r="G95" s="294"/>
      <c r="H95" s="294"/>
      <c r="I95" s="294"/>
      <c r="J95" s="294"/>
      <c r="K95" s="294"/>
      <c r="L95" s="294"/>
      <c r="M95" s="294"/>
      <c r="N95" s="294"/>
      <c r="O95" s="294"/>
      <c r="P95" s="294"/>
      <c r="Q95" s="294"/>
      <c r="R95" s="294"/>
      <c r="S95" s="294"/>
      <c r="T95" s="294"/>
      <c r="U95" s="294"/>
      <c r="V95" s="294"/>
      <c r="W95" s="294"/>
      <c r="X95" s="294"/>
      <c r="Y95" s="294"/>
      <c r="Z95" s="294"/>
    </row>
    <row r="96" spans="1:26" ht="15.75" customHeight="1">
      <c r="A96" s="294"/>
      <c r="B96" s="294"/>
      <c r="C96" s="294"/>
      <c r="D96" s="294"/>
      <c r="E96" s="294"/>
      <c r="F96" s="294"/>
      <c r="G96" s="294"/>
      <c r="H96" s="294"/>
      <c r="I96" s="294"/>
      <c r="J96" s="294"/>
      <c r="K96" s="294"/>
      <c r="L96" s="294"/>
      <c r="M96" s="294"/>
      <c r="N96" s="294"/>
      <c r="O96" s="294"/>
      <c r="P96" s="294"/>
      <c r="Q96" s="294"/>
      <c r="R96" s="294"/>
      <c r="S96" s="294"/>
      <c r="T96" s="294"/>
      <c r="U96" s="294"/>
      <c r="V96" s="294"/>
      <c r="W96" s="294"/>
      <c r="X96" s="294"/>
      <c r="Y96" s="294"/>
      <c r="Z96" s="294"/>
    </row>
    <row r="97" spans="1:26" ht="15.75" customHeight="1">
      <c r="A97" s="294"/>
      <c r="B97" s="294"/>
      <c r="C97" s="294"/>
      <c r="D97" s="294"/>
      <c r="E97" s="294"/>
      <c r="F97" s="294"/>
      <c r="G97" s="294"/>
      <c r="H97" s="294"/>
      <c r="I97" s="294"/>
      <c r="J97" s="294"/>
      <c r="K97" s="294"/>
      <c r="L97" s="294"/>
      <c r="M97" s="294"/>
      <c r="N97" s="294"/>
      <c r="O97" s="294"/>
      <c r="P97" s="294"/>
      <c r="Q97" s="294"/>
      <c r="R97" s="294"/>
      <c r="S97" s="294"/>
      <c r="T97" s="294"/>
      <c r="U97" s="294"/>
      <c r="V97" s="294"/>
      <c r="W97" s="294"/>
      <c r="X97" s="294"/>
      <c r="Y97" s="294"/>
      <c r="Z97" s="294"/>
    </row>
    <row r="98" spans="1:26" ht="15.75" customHeight="1">
      <c r="A98" s="294"/>
      <c r="B98" s="294"/>
      <c r="C98" s="294"/>
      <c r="D98" s="294"/>
      <c r="E98" s="294"/>
      <c r="F98" s="294"/>
      <c r="G98" s="294"/>
      <c r="H98" s="294"/>
      <c r="I98" s="294"/>
      <c r="J98" s="294"/>
      <c r="K98" s="294"/>
      <c r="L98" s="294"/>
      <c r="M98" s="294"/>
      <c r="N98" s="294"/>
      <c r="O98" s="294"/>
      <c r="P98" s="294"/>
      <c r="Q98" s="294"/>
      <c r="R98" s="294"/>
      <c r="S98" s="294"/>
      <c r="T98" s="294"/>
      <c r="U98" s="294"/>
      <c r="V98" s="294"/>
      <c r="W98" s="294"/>
      <c r="X98" s="294"/>
      <c r="Y98" s="294"/>
      <c r="Z98" s="294"/>
    </row>
    <row r="99" spans="1:26" ht="15.75" customHeight="1">
      <c r="A99" s="294"/>
      <c r="B99" s="294"/>
      <c r="C99" s="294"/>
      <c r="D99" s="294"/>
      <c r="E99" s="294"/>
      <c r="F99" s="294"/>
      <c r="G99" s="294"/>
      <c r="H99" s="294"/>
      <c r="I99" s="294"/>
      <c r="J99" s="294"/>
      <c r="K99" s="294"/>
      <c r="L99" s="294"/>
      <c r="M99" s="294"/>
      <c r="N99" s="294"/>
      <c r="O99" s="294"/>
      <c r="P99" s="294"/>
      <c r="Q99" s="294"/>
      <c r="R99" s="294"/>
      <c r="S99" s="294"/>
      <c r="T99" s="294"/>
      <c r="U99" s="294"/>
      <c r="V99" s="294"/>
      <c r="W99" s="294"/>
      <c r="X99" s="294"/>
      <c r="Y99" s="294"/>
      <c r="Z99" s="294"/>
    </row>
    <row r="100" spans="1:26" ht="15.75" customHeight="1">
      <c r="A100" s="294"/>
      <c r="B100" s="294"/>
      <c r="C100" s="294"/>
      <c r="D100" s="294"/>
      <c r="E100" s="294"/>
      <c r="F100" s="294"/>
      <c r="G100" s="294"/>
      <c r="H100" s="294"/>
      <c r="I100" s="294"/>
      <c r="J100" s="294"/>
      <c r="K100" s="294"/>
      <c r="L100" s="294"/>
      <c r="M100" s="294"/>
      <c r="N100" s="294"/>
      <c r="O100" s="294"/>
      <c r="P100" s="294"/>
      <c r="Q100" s="294"/>
      <c r="R100" s="294"/>
      <c r="S100" s="294"/>
      <c r="T100" s="294"/>
      <c r="U100" s="294"/>
      <c r="V100" s="294"/>
      <c r="W100" s="294"/>
      <c r="X100" s="294"/>
      <c r="Y100" s="294"/>
      <c r="Z100" s="294"/>
    </row>
    <row r="101" spans="1:26" ht="15.75" customHeight="1">
      <c r="A101" s="294"/>
      <c r="B101" s="294"/>
      <c r="C101" s="294"/>
      <c r="D101" s="294"/>
      <c r="E101" s="294"/>
      <c r="F101" s="294"/>
      <c r="G101" s="294"/>
      <c r="H101" s="294"/>
      <c r="I101" s="294"/>
      <c r="J101" s="294"/>
      <c r="K101" s="294"/>
      <c r="L101" s="294"/>
      <c r="M101" s="294"/>
      <c r="N101" s="294"/>
      <c r="O101" s="294"/>
      <c r="P101" s="294"/>
      <c r="Q101" s="294"/>
      <c r="R101" s="294"/>
      <c r="S101" s="294"/>
      <c r="T101" s="294"/>
      <c r="U101" s="294"/>
      <c r="V101" s="294"/>
      <c r="W101" s="294"/>
      <c r="X101" s="294"/>
      <c r="Y101" s="294"/>
      <c r="Z101" s="294"/>
    </row>
    <row r="102" spans="1:26" ht="15.75" customHeight="1">
      <c r="A102" s="294"/>
      <c r="B102" s="294"/>
      <c r="C102" s="294"/>
      <c r="D102" s="294"/>
      <c r="E102" s="294"/>
      <c r="F102" s="294"/>
      <c r="G102" s="294"/>
      <c r="H102" s="294"/>
      <c r="I102" s="294"/>
      <c r="J102" s="294"/>
      <c r="K102" s="294"/>
      <c r="L102" s="294"/>
      <c r="M102" s="294"/>
      <c r="N102" s="294"/>
      <c r="O102" s="294"/>
      <c r="P102" s="294"/>
      <c r="Q102" s="294"/>
      <c r="R102" s="294"/>
      <c r="S102" s="294"/>
      <c r="T102" s="294"/>
      <c r="U102" s="294"/>
      <c r="V102" s="294"/>
      <c r="W102" s="294"/>
      <c r="X102" s="294"/>
      <c r="Y102" s="294"/>
      <c r="Z102" s="294"/>
    </row>
    <row r="103" spans="1:26" ht="15.75" customHeight="1">
      <c r="A103" s="294"/>
      <c r="B103" s="294"/>
      <c r="C103" s="294"/>
      <c r="D103" s="294"/>
      <c r="E103" s="294"/>
      <c r="F103" s="294"/>
      <c r="G103" s="294"/>
      <c r="H103" s="294"/>
      <c r="I103" s="294"/>
      <c r="J103" s="294"/>
      <c r="K103" s="294"/>
      <c r="L103" s="294"/>
      <c r="M103" s="294"/>
      <c r="N103" s="294"/>
      <c r="O103" s="294"/>
      <c r="P103" s="294"/>
      <c r="Q103" s="294"/>
      <c r="R103" s="294"/>
      <c r="S103" s="294"/>
      <c r="T103" s="294"/>
      <c r="U103" s="294"/>
      <c r="V103" s="294"/>
      <c r="W103" s="294"/>
      <c r="X103" s="294"/>
      <c r="Y103" s="294"/>
      <c r="Z103" s="294"/>
    </row>
    <row r="104" spans="1:26" ht="15.75" customHeight="1">
      <c r="A104" s="294"/>
      <c r="B104" s="294"/>
      <c r="C104" s="294"/>
      <c r="D104" s="294"/>
      <c r="E104" s="294"/>
      <c r="F104" s="294"/>
      <c r="G104" s="294"/>
      <c r="H104" s="294"/>
      <c r="I104" s="294"/>
      <c r="J104" s="294"/>
      <c r="K104" s="294"/>
      <c r="L104" s="294"/>
      <c r="M104" s="294"/>
      <c r="N104" s="294"/>
      <c r="O104" s="294"/>
      <c r="P104" s="294"/>
      <c r="Q104" s="294"/>
      <c r="R104" s="294"/>
      <c r="S104" s="294"/>
      <c r="T104" s="294"/>
      <c r="U104" s="294"/>
      <c r="V104" s="294"/>
      <c r="W104" s="294"/>
      <c r="X104" s="294"/>
      <c r="Y104" s="294"/>
      <c r="Z104" s="294"/>
    </row>
    <row r="105" spans="1:26" ht="15.75" customHeight="1">
      <c r="A105" s="294"/>
      <c r="B105" s="294"/>
      <c r="C105" s="294"/>
      <c r="D105" s="294"/>
      <c r="E105" s="294"/>
      <c r="F105" s="294"/>
      <c r="G105" s="294"/>
      <c r="H105" s="294"/>
      <c r="I105" s="294"/>
      <c r="J105" s="294"/>
      <c r="K105" s="294"/>
      <c r="L105" s="294"/>
      <c r="M105" s="294"/>
      <c r="N105" s="294"/>
      <c r="O105" s="294"/>
      <c r="P105" s="294"/>
      <c r="Q105" s="294"/>
      <c r="R105" s="294"/>
      <c r="S105" s="294"/>
      <c r="T105" s="294"/>
      <c r="U105" s="294"/>
      <c r="V105" s="294"/>
      <c r="W105" s="294"/>
      <c r="X105" s="294"/>
      <c r="Y105" s="294"/>
      <c r="Z105" s="294"/>
    </row>
    <row r="106" spans="1:26" ht="15.75" customHeight="1">
      <c r="A106" s="294"/>
      <c r="B106" s="294"/>
      <c r="C106" s="294"/>
      <c r="D106" s="294"/>
      <c r="E106" s="294"/>
      <c r="F106" s="294"/>
      <c r="G106" s="294"/>
      <c r="H106" s="294"/>
      <c r="I106" s="294"/>
      <c r="J106" s="294"/>
      <c r="K106" s="294"/>
      <c r="L106" s="294"/>
      <c r="M106" s="294"/>
      <c r="N106" s="294"/>
      <c r="O106" s="294"/>
      <c r="P106" s="294"/>
      <c r="Q106" s="294"/>
      <c r="R106" s="294"/>
      <c r="S106" s="294"/>
      <c r="T106" s="294"/>
      <c r="U106" s="294"/>
      <c r="V106" s="294"/>
      <c r="W106" s="294"/>
      <c r="X106" s="294"/>
      <c r="Y106" s="294"/>
      <c r="Z106" s="294"/>
    </row>
    <row r="107" spans="1:26" ht="15.75" customHeight="1">
      <c r="A107" s="294"/>
      <c r="B107" s="294"/>
      <c r="C107" s="294"/>
      <c r="D107" s="294"/>
      <c r="E107" s="294"/>
      <c r="F107" s="294"/>
      <c r="G107" s="294"/>
      <c r="H107" s="294"/>
      <c r="I107" s="294"/>
      <c r="J107" s="294"/>
      <c r="K107" s="294"/>
      <c r="L107" s="294"/>
      <c r="M107" s="294"/>
      <c r="N107" s="294"/>
      <c r="O107" s="294"/>
      <c r="P107" s="294"/>
      <c r="Q107" s="294"/>
      <c r="R107" s="294"/>
      <c r="S107" s="294"/>
      <c r="T107" s="294"/>
      <c r="U107" s="294"/>
      <c r="V107" s="294"/>
      <c r="W107" s="294"/>
      <c r="X107" s="294"/>
      <c r="Y107" s="294"/>
      <c r="Z107" s="294"/>
    </row>
    <row r="108" spans="1:26" ht="15.75" customHeight="1">
      <c r="A108" s="294"/>
      <c r="B108" s="294"/>
      <c r="C108" s="294"/>
      <c r="D108" s="294"/>
      <c r="E108" s="294"/>
      <c r="F108" s="294"/>
      <c r="G108" s="294"/>
      <c r="H108" s="294"/>
      <c r="I108" s="294"/>
      <c r="J108" s="294"/>
      <c r="K108" s="294"/>
      <c r="L108" s="294"/>
      <c r="M108" s="294"/>
      <c r="N108" s="294"/>
      <c r="O108" s="294"/>
      <c r="P108" s="294"/>
      <c r="Q108" s="294"/>
      <c r="R108" s="294"/>
      <c r="S108" s="294"/>
      <c r="T108" s="294"/>
      <c r="U108" s="294"/>
      <c r="V108" s="294"/>
      <c r="W108" s="294"/>
      <c r="X108" s="294"/>
      <c r="Y108" s="294"/>
      <c r="Z108" s="294"/>
    </row>
    <row r="109" spans="1:26" ht="15.75" customHeight="1">
      <c r="A109" s="294"/>
      <c r="B109" s="294"/>
      <c r="C109" s="294"/>
      <c r="D109" s="294"/>
      <c r="E109" s="294"/>
      <c r="F109" s="294"/>
      <c r="G109" s="294"/>
      <c r="H109" s="294"/>
      <c r="I109" s="294"/>
      <c r="J109" s="294"/>
      <c r="K109" s="294"/>
      <c r="L109" s="294"/>
      <c r="M109" s="294"/>
      <c r="N109" s="294"/>
      <c r="O109" s="294"/>
      <c r="P109" s="294"/>
      <c r="Q109" s="294"/>
      <c r="R109" s="294"/>
      <c r="S109" s="294"/>
      <c r="T109" s="294"/>
      <c r="U109" s="294"/>
      <c r="V109" s="294"/>
      <c r="W109" s="294"/>
      <c r="X109" s="294"/>
      <c r="Y109" s="294"/>
      <c r="Z109" s="294"/>
    </row>
    <row r="110" spans="1:26" ht="15.75" customHeight="1">
      <c r="A110" s="294"/>
      <c r="B110" s="294"/>
      <c r="C110" s="294"/>
      <c r="D110" s="294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</row>
    <row r="111" spans="1:26" ht="15.75" customHeight="1">
      <c r="A111" s="294"/>
      <c r="B111" s="294"/>
      <c r="C111" s="294"/>
      <c r="D111" s="294"/>
      <c r="E111" s="294"/>
      <c r="F111" s="294"/>
      <c r="G111" s="294"/>
      <c r="H111" s="294"/>
      <c r="I111" s="294"/>
      <c r="J111" s="294"/>
      <c r="K111" s="294"/>
      <c r="L111" s="294"/>
      <c r="M111" s="294"/>
      <c r="N111" s="294"/>
      <c r="O111" s="294"/>
      <c r="P111" s="294"/>
      <c r="Q111" s="294"/>
      <c r="R111" s="294"/>
      <c r="S111" s="294"/>
      <c r="T111" s="294"/>
      <c r="U111" s="294"/>
      <c r="V111" s="294"/>
      <c r="W111" s="294"/>
      <c r="X111" s="294"/>
      <c r="Y111" s="294"/>
      <c r="Z111" s="294"/>
    </row>
    <row r="112" spans="1:26" ht="15.75" customHeight="1">
      <c r="A112" s="294"/>
      <c r="B112" s="294"/>
      <c r="C112" s="294"/>
      <c r="D112" s="294"/>
      <c r="E112" s="294"/>
      <c r="F112" s="294"/>
      <c r="G112" s="294"/>
      <c r="H112" s="294"/>
      <c r="I112" s="294"/>
      <c r="J112" s="294"/>
      <c r="K112" s="294"/>
      <c r="L112" s="294"/>
      <c r="M112" s="294"/>
      <c r="N112" s="294"/>
      <c r="O112" s="294"/>
      <c r="P112" s="294"/>
      <c r="Q112" s="294"/>
      <c r="R112" s="294"/>
      <c r="S112" s="294"/>
      <c r="T112" s="294"/>
      <c r="U112" s="294"/>
      <c r="V112" s="294"/>
      <c r="W112" s="294"/>
      <c r="X112" s="294"/>
      <c r="Y112" s="294"/>
      <c r="Z112" s="294"/>
    </row>
    <row r="113" spans="1:26" ht="15.75" customHeight="1">
      <c r="A113" s="294"/>
      <c r="B113" s="294"/>
      <c r="C113" s="294"/>
      <c r="D113" s="294"/>
      <c r="E113" s="294"/>
      <c r="F113" s="294"/>
      <c r="G113" s="294"/>
      <c r="H113" s="294"/>
      <c r="I113" s="294"/>
      <c r="J113" s="294"/>
      <c r="K113" s="294"/>
      <c r="L113" s="294"/>
      <c r="M113" s="294"/>
      <c r="N113" s="294"/>
      <c r="O113" s="294"/>
      <c r="P113" s="294"/>
      <c r="Q113" s="294"/>
      <c r="R113" s="294"/>
      <c r="S113" s="294"/>
      <c r="T113" s="294"/>
      <c r="U113" s="294"/>
      <c r="V113" s="294"/>
      <c r="W113" s="294"/>
      <c r="X113" s="294"/>
      <c r="Y113" s="294"/>
      <c r="Z113" s="294"/>
    </row>
    <row r="114" spans="1:26" ht="15.75" customHeight="1">
      <c r="A114" s="294"/>
      <c r="B114" s="294"/>
      <c r="C114" s="294"/>
      <c r="D114" s="294"/>
      <c r="E114" s="294"/>
      <c r="F114" s="294"/>
      <c r="G114" s="294"/>
      <c r="H114" s="294"/>
      <c r="I114" s="294"/>
      <c r="J114" s="294"/>
      <c r="K114" s="294"/>
      <c r="L114" s="294"/>
      <c r="M114" s="294"/>
      <c r="N114" s="294"/>
      <c r="O114" s="294"/>
      <c r="P114" s="294"/>
      <c r="Q114" s="294"/>
      <c r="R114" s="294"/>
      <c r="S114" s="294"/>
      <c r="T114" s="294"/>
      <c r="U114" s="294"/>
      <c r="V114" s="294"/>
      <c r="W114" s="294"/>
      <c r="X114" s="294"/>
      <c r="Y114" s="294"/>
      <c r="Z114" s="294"/>
    </row>
    <row r="115" spans="1:26" ht="15.75" customHeight="1">
      <c r="A115" s="294"/>
      <c r="B115" s="294"/>
      <c r="C115" s="294"/>
      <c r="D115" s="294"/>
      <c r="E115" s="294"/>
      <c r="F115" s="294"/>
      <c r="G115" s="294"/>
      <c r="H115" s="294"/>
      <c r="I115" s="294"/>
      <c r="J115" s="294"/>
      <c r="K115" s="294"/>
      <c r="L115" s="294"/>
      <c r="M115" s="294"/>
      <c r="N115" s="294"/>
      <c r="O115" s="294"/>
      <c r="P115" s="294"/>
      <c r="Q115" s="294"/>
      <c r="R115" s="294"/>
      <c r="S115" s="294"/>
      <c r="T115" s="294"/>
      <c r="U115" s="294"/>
      <c r="V115" s="294"/>
      <c r="W115" s="294"/>
      <c r="X115" s="294"/>
      <c r="Y115" s="294"/>
      <c r="Z115" s="294"/>
    </row>
    <row r="116" spans="1:26" ht="15.75" customHeight="1">
      <c r="A116" s="294"/>
      <c r="B116" s="294"/>
      <c r="C116" s="294"/>
      <c r="D116" s="294"/>
      <c r="E116" s="294"/>
      <c r="F116" s="294"/>
      <c r="G116" s="294"/>
      <c r="H116" s="294"/>
      <c r="I116" s="294"/>
      <c r="J116" s="294"/>
      <c r="K116" s="294"/>
      <c r="L116" s="294"/>
      <c r="M116" s="294"/>
      <c r="N116" s="294"/>
      <c r="O116" s="294"/>
      <c r="P116" s="294"/>
      <c r="Q116" s="294"/>
      <c r="R116" s="294"/>
      <c r="S116" s="294"/>
      <c r="T116" s="294"/>
      <c r="U116" s="294"/>
      <c r="V116" s="294"/>
      <c r="W116" s="294"/>
      <c r="X116" s="294"/>
      <c r="Y116" s="294"/>
      <c r="Z116" s="294"/>
    </row>
    <row r="117" spans="1:26" ht="15.75" customHeight="1">
      <c r="A117" s="294"/>
      <c r="B117" s="294"/>
      <c r="C117" s="294"/>
      <c r="D117" s="294"/>
      <c r="E117" s="294"/>
      <c r="F117" s="294"/>
      <c r="G117" s="294"/>
      <c r="H117" s="294"/>
      <c r="I117" s="294"/>
      <c r="J117" s="294"/>
      <c r="K117" s="294"/>
      <c r="L117" s="294"/>
      <c r="M117" s="294"/>
      <c r="N117" s="294"/>
      <c r="O117" s="294"/>
      <c r="P117" s="294"/>
      <c r="Q117" s="294"/>
      <c r="R117" s="294"/>
      <c r="S117" s="294"/>
      <c r="T117" s="294"/>
      <c r="U117" s="294"/>
      <c r="V117" s="294"/>
      <c r="W117" s="294"/>
      <c r="X117" s="294"/>
      <c r="Y117" s="294"/>
      <c r="Z117" s="294"/>
    </row>
    <row r="118" spans="1:26" ht="15.75" customHeight="1">
      <c r="A118" s="294"/>
      <c r="B118" s="294"/>
      <c r="C118" s="294"/>
      <c r="D118" s="294"/>
      <c r="E118" s="294"/>
      <c r="F118" s="294"/>
      <c r="G118" s="294"/>
      <c r="H118" s="294"/>
      <c r="I118" s="294"/>
      <c r="J118" s="294"/>
      <c r="K118" s="294"/>
      <c r="L118" s="294"/>
      <c r="M118" s="294"/>
      <c r="N118" s="294"/>
      <c r="O118" s="294"/>
      <c r="P118" s="294"/>
      <c r="Q118" s="294"/>
      <c r="R118" s="294"/>
      <c r="S118" s="294"/>
      <c r="T118" s="294"/>
      <c r="U118" s="294"/>
      <c r="V118" s="294"/>
      <c r="W118" s="294"/>
      <c r="X118" s="294"/>
      <c r="Y118" s="294"/>
      <c r="Z118" s="294"/>
    </row>
    <row r="119" spans="1:26" ht="15.75" customHeight="1">
      <c r="A119" s="294"/>
      <c r="B119" s="294"/>
      <c r="C119" s="294"/>
      <c r="D119" s="294"/>
      <c r="E119" s="294"/>
      <c r="F119" s="294"/>
      <c r="G119" s="294"/>
      <c r="H119" s="294"/>
      <c r="I119" s="294"/>
      <c r="J119" s="294"/>
      <c r="K119" s="294"/>
      <c r="L119" s="294"/>
      <c r="M119" s="294"/>
      <c r="N119" s="294"/>
      <c r="O119" s="294"/>
      <c r="P119" s="294"/>
      <c r="Q119" s="294"/>
      <c r="R119" s="294"/>
      <c r="S119" s="294"/>
      <c r="T119" s="294"/>
      <c r="U119" s="294"/>
      <c r="V119" s="294"/>
      <c r="W119" s="294"/>
      <c r="X119" s="294"/>
      <c r="Y119" s="294"/>
      <c r="Z119" s="294"/>
    </row>
    <row r="120" spans="1:26" ht="15.75" customHeight="1">
      <c r="A120" s="294"/>
      <c r="B120" s="294"/>
      <c r="C120" s="294"/>
      <c r="D120" s="294"/>
      <c r="E120" s="294"/>
      <c r="F120" s="294"/>
      <c r="G120" s="294"/>
      <c r="H120" s="294"/>
      <c r="I120" s="294"/>
      <c r="J120" s="294"/>
      <c r="K120" s="294"/>
      <c r="L120" s="294"/>
      <c r="M120" s="294"/>
      <c r="N120" s="294"/>
      <c r="O120" s="294"/>
      <c r="P120" s="294"/>
      <c r="Q120" s="294"/>
      <c r="R120" s="294"/>
      <c r="S120" s="294"/>
      <c r="T120" s="294"/>
      <c r="U120" s="294"/>
      <c r="V120" s="294"/>
      <c r="W120" s="294"/>
      <c r="X120" s="294"/>
      <c r="Y120" s="294"/>
      <c r="Z120" s="294"/>
    </row>
    <row r="121" spans="1:26" ht="15.75" customHeight="1">
      <c r="A121" s="294"/>
      <c r="B121" s="294"/>
      <c r="C121" s="294"/>
      <c r="D121" s="294"/>
      <c r="E121" s="294"/>
      <c r="F121" s="294"/>
      <c r="G121" s="294"/>
      <c r="H121" s="294"/>
      <c r="I121" s="294"/>
      <c r="J121" s="294"/>
      <c r="K121" s="294"/>
      <c r="L121" s="294"/>
      <c r="M121" s="294"/>
      <c r="N121" s="294"/>
      <c r="O121" s="294"/>
      <c r="P121" s="294"/>
      <c r="Q121" s="294"/>
      <c r="R121" s="294"/>
      <c r="S121" s="294"/>
      <c r="T121" s="294"/>
      <c r="U121" s="294"/>
      <c r="V121" s="294"/>
      <c r="W121" s="294"/>
      <c r="X121" s="294"/>
      <c r="Y121" s="294"/>
      <c r="Z121" s="294"/>
    </row>
    <row r="122" spans="1:26" ht="15.75" customHeight="1">
      <c r="A122" s="294"/>
      <c r="B122" s="294"/>
      <c r="C122" s="294"/>
      <c r="D122" s="294"/>
      <c r="E122" s="294"/>
      <c r="F122" s="294"/>
      <c r="G122" s="294"/>
      <c r="H122" s="294"/>
      <c r="I122" s="294"/>
      <c r="J122" s="294"/>
      <c r="K122" s="294"/>
      <c r="L122" s="294"/>
      <c r="M122" s="294"/>
      <c r="N122" s="294"/>
      <c r="O122" s="294"/>
      <c r="P122" s="294"/>
      <c r="Q122" s="294"/>
      <c r="R122" s="294"/>
      <c r="S122" s="294"/>
      <c r="T122" s="294"/>
      <c r="U122" s="294"/>
      <c r="V122" s="294"/>
      <c r="W122" s="294"/>
      <c r="X122" s="294"/>
      <c r="Y122" s="294"/>
      <c r="Z122" s="294"/>
    </row>
    <row r="123" spans="1:26" ht="15.75" customHeight="1">
      <c r="A123" s="294"/>
      <c r="B123" s="294"/>
      <c r="C123" s="294"/>
      <c r="D123" s="294"/>
      <c r="E123" s="294"/>
      <c r="F123" s="294"/>
      <c r="G123" s="294"/>
      <c r="H123" s="294"/>
      <c r="I123" s="294"/>
      <c r="J123" s="294"/>
      <c r="K123" s="294"/>
      <c r="L123" s="294"/>
      <c r="M123" s="294"/>
      <c r="N123" s="294"/>
      <c r="O123" s="294"/>
      <c r="P123" s="294"/>
      <c r="Q123" s="294"/>
      <c r="R123" s="294"/>
      <c r="S123" s="294"/>
      <c r="T123" s="294"/>
      <c r="U123" s="294"/>
      <c r="V123" s="294"/>
      <c r="W123" s="294"/>
      <c r="X123" s="294"/>
      <c r="Y123" s="294"/>
      <c r="Z123" s="294"/>
    </row>
    <row r="124" spans="1:26" ht="15.75" customHeight="1">
      <c r="A124" s="294"/>
      <c r="B124" s="294"/>
      <c r="C124" s="294"/>
      <c r="D124" s="294"/>
      <c r="E124" s="294"/>
      <c r="F124" s="294"/>
      <c r="G124" s="294"/>
      <c r="H124" s="294"/>
      <c r="I124" s="294"/>
      <c r="J124" s="294"/>
      <c r="K124" s="294"/>
      <c r="L124" s="294"/>
      <c r="M124" s="294"/>
      <c r="N124" s="294"/>
      <c r="O124" s="294"/>
      <c r="P124" s="294"/>
      <c r="Q124" s="294"/>
      <c r="R124" s="294"/>
      <c r="S124" s="294"/>
      <c r="T124" s="294"/>
      <c r="U124" s="294"/>
      <c r="V124" s="294"/>
      <c r="W124" s="294"/>
      <c r="X124" s="294"/>
      <c r="Y124" s="294"/>
      <c r="Z124" s="294"/>
    </row>
    <row r="125" spans="1:26" ht="15.75" customHeight="1">
      <c r="A125" s="294"/>
      <c r="B125" s="294"/>
      <c r="C125" s="294"/>
      <c r="D125" s="294"/>
      <c r="E125" s="294"/>
      <c r="F125" s="294"/>
      <c r="G125" s="294"/>
      <c r="H125" s="294"/>
      <c r="I125" s="294"/>
      <c r="J125" s="294"/>
      <c r="K125" s="294"/>
      <c r="L125" s="294"/>
      <c r="M125" s="294"/>
      <c r="N125" s="294"/>
      <c r="O125" s="294"/>
      <c r="P125" s="294"/>
      <c r="Q125" s="294"/>
      <c r="R125" s="294"/>
      <c r="S125" s="294"/>
      <c r="T125" s="294"/>
      <c r="U125" s="294"/>
      <c r="V125" s="294"/>
      <c r="W125" s="294"/>
      <c r="X125" s="294"/>
      <c r="Y125" s="294"/>
      <c r="Z125" s="294"/>
    </row>
    <row r="126" spans="1:26" ht="15.75" customHeight="1">
      <c r="A126" s="294"/>
      <c r="B126" s="294"/>
      <c r="C126" s="294"/>
      <c r="D126" s="294"/>
      <c r="E126" s="294"/>
      <c r="F126" s="294"/>
      <c r="G126" s="294"/>
      <c r="H126" s="294"/>
      <c r="I126" s="294"/>
      <c r="J126" s="294"/>
      <c r="K126" s="294"/>
      <c r="L126" s="294"/>
      <c r="M126" s="294"/>
      <c r="N126" s="294"/>
      <c r="O126" s="294"/>
      <c r="P126" s="294"/>
      <c r="Q126" s="294"/>
      <c r="R126" s="294"/>
      <c r="S126" s="294"/>
      <c r="T126" s="294"/>
      <c r="U126" s="294"/>
      <c r="V126" s="294"/>
      <c r="W126" s="294"/>
      <c r="X126" s="294"/>
      <c r="Y126" s="294"/>
      <c r="Z126" s="294"/>
    </row>
    <row r="127" spans="1:26" ht="15.75" customHeight="1">
      <c r="A127" s="294"/>
      <c r="B127" s="294"/>
      <c r="C127" s="294"/>
      <c r="D127" s="294"/>
      <c r="E127" s="294"/>
      <c r="F127" s="294"/>
      <c r="G127" s="294"/>
      <c r="H127" s="294"/>
      <c r="I127" s="294"/>
      <c r="J127" s="294"/>
      <c r="K127" s="294"/>
      <c r="L127" s="294"/>
      <c r="M127" s="294"/>
      <c r="N127" s="294"/>
      <c r="O127" s="294"/>
      <c r="P127" s="294"/>
      <c r="Q127" s="294"/>
      <c r="R127" s="294"/>
      <c r="S127" s="294"/>
      <c r="T127" s="294"/>
      <c r="U127" s="294"/>
      <c r="V127" s="294"/>
      <c r="W127" s="294"/>
      <c r="X127" s="294"/>
      <c r="Y127" s="294"/>
      <c r="Z127" s="294"/>
    </row>
    <row r="128" spans="1:26" ht="15.75" customHeight="1">
      <c r="A128" s="294"/>
      <c r="B128" s="294"/>
      <c r="C128" s="294"/>
      <c r="D128" s="294"/>
      <c r="E128" s="294"/>
      <c r="F128" s="294"/>
      <c r="G128" s="294"/>
      <c r="H128" s="294"/>
      <c r="I128" s="294"/>
      <c r="J128" s="294"/>
      <c r="K128" s="294"/>
      <c r="L128" s="294"/>
      <c r="M128" s="294"/>
      <c r="N128" s="294"/>
      <c r="O128" s="294"/>
      <c r="P128" s="294"/>
      <c r="Q128" s="294"/>
      <c r="R128" s="294"/>
      <c r="S128" s="294"/>
      <c r="T128" s="294"/>
      <c r="U128" s="294"/>
      <c r="V128" s="294"/>
      <c r="W128" s="294"/>
      <c r="X128" s="294"/>
      <c r="Y128" s="294"/>
      <c r="Z128" s="294"/>
    </row>
    <row r="129" spans="1:26" ht="15.75" customHeight="1">
      <c r="A129" s="294"/>
      <c r="B129" s="294"/>
      <c r="C129" s="294"/>
      <c r="D129" s="294"/>
      <c r="E129" s="294"/>
      <c r="F129" s="294"/>
      <c r="G129" s="294"/>
      <c r="H129" s="294"/>
      <c r="I129" s="294"/>
      <c r="J129" s="294"/>
      <c r="K129" s="294"/>
      <c r="L129" s="294"/>
      <c r="M129" s="294"/>
      <c r="N129" s="294"/>
      <c r="O129" s="294"/>
      <c r="P129" s="294"/>
      <c r="Q129" s="294"/>
      <c r="R129" s="294"/>
      <c r="S129" s="294"/>
      <c r="T129" s="294"/>
      <c r="U129" s="294"/>
      <c r="V129" s="294"/>
      <c r="W129" s="294"/>
      <c r="X129" s="294"/>
      <c r="Y129" s="294"/>
      <c r="Z129" s="294"/>
    </row>
    <row r="130" spans="1:26" ht="15.75" customHeight="1">
      <c r="A130" s="294"/>
      <c r="B130" s="294"/>
      <c r="C130" s="294"/>
      <c r="D130" s="294"/>
      <c r="E130" s="294"/>
      <c r="F130" s="294"/>
      <c r="G130" s="294"/>
      <c r="H130" s="294"/>
      <c r="I130" s="294"/>
      <c r="J130" s="294"/>
      <c r="K130" s="294"/>
      <c r="L130" s="294"/>
      <c r="M130" s="294"/>
      <c r="N130" s="294"/>
      <c r="O130" s="294"/>
      <c r="P130" s="294"/>
      <c r="Q130" s="294"/>
      <c r="R130" s="294"/>
      <c r="S130" s="294"/>
      <c r="T130" s="294"/>
      <c r="U130" s="294"/>
      <c r="V130" s="294"/>
      <c r="W130" s="294"/>
      <c r="X130" s="294"/>
      <c r="Y130" s="294"/>
      <c r="Z130" s="294"/>
    </row>
    <row r="131" spans="1:26" ht="15.75" customHeight="1">
      <c r="A131" s="294"/>
      <c r="B131" s="294"/>
      <c r="C131" s="294"/>
      <c r="D131" s="294"/>
      <c r="E131" s="294"/>
      <c r="F131" s="294"/>
      <c r="G131" s="294"/>
      <c r="H131" s="294"/>
      <c r="I131" s="294"/>
      <c r="J131" s="294"/>
      <c r="K131" s="294"/>
      <c r="L131" s="294"/>
      <c r="M131" s="294"/>
      <c r="N131" s="294"/>
      <c r="O131" s="294"/>
      <c r="P131" s="294"/>
      <c r="Q131" s="294"/>
      <c r="R131" s="294"/>
      <c r="S131" s="294"/>
      <c r="T131" s="294"/>
      <c r="U131" s="294"/>
      <c r="V131" s="294"/>
      <c r="W131" s="294"/>
      <c r="X131" s="294"/>
      <c r="Y131" s="294"/>
      <c r="Z131" s="294"/>
    </row>
    <row r="132" spans="1:26" ht="15.75" customHeight="1">
      <c r="A132" s="294"/>
      <c r="B132" s="294"/>
      <c r="C132" s="294"/>
      <c r="D132" s="294"/>
      <c r="E132" s="294"/>
      <c r="F132" s="294"/>
      <c r="G132" s="294"/>
      <c r="H132" s="294"/>
      <c r="I132" s="294"/>
      <c r="J132" s="294"/>
      <c r="K132" s="294"/>
      <c r="L132" s="294"/>
      <c r="M132" s="294"/>
      <c r="N132" s="294"/>
      <c r="O132" s="294"/>
      <c r="P132" s="294"/>
      <c r="Q132" s="294"/>
      <c r="R132" s="294"/>
      <c r="S132" s="294"/>
      <c r="T132" s="294"/>
      <c r="U132" s="294"/>
      <c r="V132" s="294"/>
      <c r="W132" s="294"/>
      <c r="X132" s="294"/>
      <c r="Y132" s="294"/>
      <c r="Z132" s="294"/>
    </row>
    <row r="133" spans="1:26" ht="15.75" customHeight="1">
      <c r="A133" s="294"/>
      <c r="B133" s="294"/>
      <c r="C133" s="294"/>
      <c r="D133" s="294"/>
      <c r="E133" s="294"/>
      <c r="F133" s="294"/>
      <c r="G133" s="294"/>
      <c r="H133" s="294"/>
      <c r="I133" s="294"/>
      <c r="J133" s="294"/>
      <c r="K133" s="294"/>
      <c r="L133" s="294"/>
      <c r="M133" s="294"/>
      <c r="N133" s="294"/>
      <c r="O133" s="294"/>
      <c r="P133" s="294"/>
      <c r="Q133" s="294"/>
      <c r="R133" s="294"/>
      <c r="S133" s="294"/>
      <c r="T133" s="294"/>
      <c r="U133" s="294"/>
      <c r="V133" s="294"/>
      <c r="W133" s="294"/>
      <c r="X133" s="294"/>
      <c r="Y133" s="294"/>
      <c r="Z133" s="294"/>
    </row>
    <row r="134" spans="1:26" ht="15.75" customHeight="1">
      <c r="A134" s="294"/>
      <c r="B134" s="294"/>
      <c r="C134" s="294"/>
      <c r="D134" s="294"/>
      <c r="E134" s="294"/>
      <c r="F134" s="294"/>
      <c r="G134" s="294"/>
      <c r="H134" s="294"/>
      <c r="I134" s="294"/>
      <c r="J134" s="294"/>
      <c r="K134" s="294"/>
      <c r="L134" s="294"/>
      <c r="M134" s="294"/>
      <c r="N134" s="294"/>
      <c r="O134" s="294"/>
      <c r="P134" s="294"/>
      <c r="Q134" s="294"/>
      <c r="R134" s="294"/>
      <c r="S134" s="294"/>
      <c r="T134" s="294"/>
      <c r="U134" s="294"/>
      <c r="V134" s="294"/>
      <c r="W134" s="294"/>
      <c r="X134" s="294"/>
      <c r="Y134" s="294"/>
      <c r="Z134" s="294"/>
    </row>
    <row r="135" spans="1:26" ht="15.75" customHeight="1">
      <c r="A135" s="294"/>
      <c r="B135" s="294"/>
      <c r="C135" s="294"/>
      <c r="D135" s="294"/>
      <c r="E135" s="294"/>
      <c r="F135" s="294"/>
      <c r="G135" s="294"/>
      <c r="H135" s="294"/>
      <c r="I135" s="294"/>
      <c r="J135" s="294"/>
      <c r="K135" s="294"/>
      <c r="L135" s="294"/>
      <c r="M135" s="294"/>
      <c r="N135" s="294"/>
      <c r="O135" s="294"/>
      <c r="P135" s="294"/>
      <c r="Q135" s="294"/>
      <c r="R135" s="294"/>
      <c r="S135" s="294"/>
      <c r="T135" s="294"/>
      <c r="U135" s="294"/>
      <c r="V135" s="294"/>
      <c r="W135" s="294"/>
      <c r="X135" s="294"/>
      <c r="Y135" s="294"/>
      <c r="Z135" s="294"/>
    </row>
    <row r="136" spans="1:26" ht="15.75" customHeight="1">
      <c r="A136" s="294"/>
      <c r="B136" s="294"/>
      <c r="C136" s="294"/>
      <c r="D136" s="294"/>
      <c r="E136" s="294"/>
      <c r="F136" s="294"/>
      <c r="G136" s="294"/>
      <c r="H136" s="294"/>
      <c r="I136" s="294"/>
      <c r="J136" s="294"/>
      <c r="K136" s="294"/>
      <c r="L136" s="294"/>
      <c r="M136" s="294"/>
      <c r="N136" s="294"/>
      <c r="O136" s="294"/>
      <c r="P136" s="294"/>
      <c r="Q136" s="294"/>
      <c r="R136" s="294"/>
      <c r="S136" s="294"/>
      <c r="T136" s="294"/>
      <c r="U136" s="294"/>
      <c r="V136" s="294"/>
      <c r="W136" s="294"/>
      <c r="X136" s="294"/>
      <c r="Y136" s="294"/>
      <c r="Z136" s="294"/>
    </row>
    <row r="137" spans="1:26" ht="15.75" customHeight="1">
      <c r="A137" s="294"/>
      <c r="B137" s="294"/>
      <c r="C137" s="294"/>
      <c r="D137" s="294"/>
      <c r="E137" s="294"/>
      <c r="F137" s="294"/>
      <c r="G137" s="294"/>
      <c r="H137" s="294"/>
      <c r="I137" s="294"/>
      <c r="J137" s="294"/>
      <c r="K137" s="294"/>
      <c r="L137" s="294"/>
      <c r="M137" s="294"/>
      <c r="N137" s="294"/>
      <c r="O137" s="294"/>
      <c r="P137" s="294"/>
      <c r="Q137" s="294"/>
      <c r="R137" s="294"/>
      <c r="S137" s="294"/>
      <c r="T137" s="294"/>
      <c r="U137" s="294"/>
      <c r="V137" s="294"/>
      <c r="W137" s="294"/>
      <c r="X137" s="294"/>
      <c r="Y137" s="294"/>
      <c r="Z137" s="294"/>
    </row>
    <row r="138" spans="1:26" ht="15.75" customHeight="1">
      <c r="A138" s="294"/>
      <c r="B138" s="294"/>
      <c r="C138" s="294"/>
      <c r="D138" s="294"/>
      <c r="E138" s="294"/>
      <c r="F138" s="294"/>
      <c r="G138" s="294"/>
      <c r="H138" s="294"/>
      <c r="I138" s="294"/>
      <c r="J138" s="294"/>
      <c r="K138" s="294"/>
      <c r="L138" s="294"/>
      <c r="M138" s="294"/>
      <c r="N138" s="294"/>
      <c r="O138" s="294"/>
      <c r="P138" s="294"/>
      <c r="Q138" s="294"/>
      <c r="R138" s="294"/>
      <c r="S138" s="294"/>
      <c r="T138" s="294"/>
      <c r="U138" s="294"/>
      <c r="V138" s="294"/>
      <c r="W138" s="294"/>
      <c r="X138" s="294"/>
      <c r="Y138" s="294"/>
      <c r="Z138" s="294"/>
    </row>
    <row r="139" spans="1:26" ht="15.75" customHeight="1">
      <c r="A139" s="294"/>
      <c r="B139" s="294"/>
      <c r="C139" s="294"/>
      <c r="D139" s="294"/>
      <c r="E139" s="294"/>
      <c r="F139" s="294"/>
      <c r="G139" s="294"/>
      <c r="H139" s="294"/>
      <c r="I139" s="294"/>
      <c r="J139" s="294"/>
      <c r="K139" s="294"/>
      <c r="L139" s="294"/>
      <c r="M139" s="294"/>
      <c r="N139" s="294"/>
      <c r="O139" s="294"/>
      <c r="P139" s="294"/>
      <c r="Q139" s="294"/>
      <c r="R139" s="294"/>
      <c r="S139" s="294"/>
      <c r="T139" s="294"/>
      <c r="U139" s="294"/>
      <c r="V139" s="294"/>
      <c r="W139" s="294"/>
      <c r="X139" s="294"/>
      <c r="Y139" s="294"/>
      <c r="Z139" s="294"/>
    </row>
    <row r="140" spans="1:26" ht="15.75" customHeight="1">
      <c r="A140" s="294"/>
      <c r="B140" s="294"/>
      <c r="C140" s="294"/>
      <c r="D140" s="294"/>
      <c r="E140" s="294"/>
      <c r="F140" s="294"/>
      <c r="G140" s="294"/>
      <c r="H140" s="294"/>
      <c r="I140" s="294"/>
      <c r="J140" s="294"/>
      <c r="K140" s="294"/>
      <c r="L140" s="294"/>
      <c r="M140" s="294"/>
      <c r="N140" s="294"/>
      <c r="O140" s="294"/>
      <c r="P140" s="294"/>
      <c r="Q140" s="294"/>
      <c r="R140" s="294"/>
      <c r="S140" s="294"/>
      <c r="T140" s="294"/>
      <c r="U140" s="294"/>
      <c r="V140" s="294"/>
      <c r="W140" s="294"/>
      <c r="X140" s="294"/>
      <c r="Y140" s="294"/>
      <c r="Z140" s="294"/>
    </row>
    <row r="141" spans="1:26" ht="15.75" customHeight="1">
      <c r="A141" s="294"/>
      <c r="B141" s="294"/>
      <c r="C141" s="294"/>
      <c r="D141" s="294"/>
      <c r="E141" s="294"/>
      <c r="F141" s="294"/>
      <c r="G141" s="294"/>
      <c r="H141" s="294"/>
      <c r="I141" s="294"/>
      <c r="J141" s="294"/>
      <c r="K141" s="294"/>
      <c r="L141" s="294"/>
      <c r="M141" s="294"/>
      <c r="N141" s="294"/>
      <c r="O141" s="294"/>
      <c r="P141" s="294"/>
      <c r="Q141" s="294"/>
      <c r="R141" s="294"/>
      <c r="S141" s="294"/>
      <c r="T141" s="294"/>
      <c r="U141" s="294"/>
      <c r="V141" s="294"/>
      <c r="W141" s="294"/>
      <c r="X141" s="294"/>
      <c r="Y141" s="294"/>
      <c r="Z141" s="294"/>
    </row>
    <row r="142" spans="1:26" ht="15.75" customHeight="1">
      <c r="A142" s="294"/>
      <c r="B142" s="294"/>
      <c r="C142" s="294"/>
      <c r="D142" s="294"/>
      <c r="E142" s="294"/>
      <c r="F142" s="294"/>
      <c r="G142" s="294"/>
      <c r="H142" s="294"/>
      <c r="I142" s="294"/>
      <c r="J142" s="294"/>
      <c r="K142" s="294"/>
      <c r="L142" s="294"/>
      <c r="M142" s="294"/>
      <c r="N142" s="294"/>
      <c r="O142" s="294"/>
      <c r="P142" s="294"/>
      <c r="Q142" s="294"/>
      <c r="R142" s="294"/>
      <c r="S142" s="294"/>
      <c r="T142" s="294"/>
      <c r="U142" s="294"/>
      <c r="V142" s="294"/>
      <c r="W142" s="294"/>
      <c r="X142" s="294"/>
      <c r="Y142" s="294"/>
      <c r="Z142" s="294"/>
    </row>
    <row r="143" spans="1:26" ht="15.75" customHeight="1">
      <c r="A143" s="294"/>
      <c r="B143" s="294"/>
      <c r="C143" s="294"/>
      <c r="D143" s="294"/>
      <c r="E143" s="294"/>
      <c r="F143" s="294"/>
      <c r="G143" s="294"/>
      <c r="H143" s="294"/>
      <c r="I143" s="294"/>
      <c r="J143" s="294"/>
      <c r="K143" s="294"/>
      <c r="L143" s="294"/>
      <c r="M143" s="294"/>
      <c r="N143" s="294"/>
      <c r="O143" s="294"/>
      <c r="P143" s="294"/>
      <c r="Q143" s="294"/>
      <c r="R143" s="294"/>
      <c r="S143" s="294"/>
      <c r="T143" s="294"/>
      <c r="U143" s="294"/>
      <c r="V143" s="294"/>
      <c r="W143" s="294"/>
      <c r="X143" s="294"/>
      <c r="Y143" s="294"/>
      <c r="Z143" s="294"/>
    </row>
    <row r="144" spans="1:26" ht="15.75" customHeight="1">
      <c r="A144" s="294"/>
      <c r="B144" s="294"/>
      <c r="C144" s="294"/>
      <c r="D144" s="294"/>
      <c r="E144" s="294"/>
      <c r="F144" s="294"/>
      <c r="G144" s="294"/>
      <c r="H144" s="294"/>
      <c r="I144" s="294"/>
      <c r="J144" s="294"/>
      <c r="K144" s="294"/>
      <c r="L144" s="294"/>
      <c r="M144" s="294"/>
      <c r="N144" s="294"/>
      <c r="O144" s="294"/>
      <c r="P144" s="294"/>
      <c r="Q144" s="294"/>
      <c r="R144" s="294"/>
      <c r="S144" s="294"/>
      <c r="T144" s="294"/>
      <c r="U144" s="294"/>
      <c r="V144" s="294"/>
      <c r="W144" s="294"/>
      <c r="X144" s="294"/>
      <c r="Y144" s="294"/>
      <c r="Z144" s="294"/>
    </row>
    <row r="145" spans="1:26" ht="15.75" customHeight="1">
      <c r="A145" s="294"/>
      <c r="B145" s="294"/>
      <c r="C145" s="294"/>
      <c r="D145" s="294"/>
      <c r="E145" s="294"/>
      <c r="F145" s="294"/>
      <c r="G145" s="294"/>
      <c r="H145" s="294"/>
      <c r="I145" s="294"/>
      <c r="J145" s="294"/>
      <c r="K145" s="294"/>
      <c r="L145" s="294"/>
      <c r="M145" s="294"/>
      <c r="N145" s="294"/>
      <c r="O145" s="294"/>
      <c r="P145" s="294"/>
      <c r="Q145" s="294"/>
      <c r="R145" s="294"/>
      <c r="S145" s="294"/>
      <c r="T145" s="294"/>
      <c r="U145" s="294"/>
      <c r="V145" s="294"/>
      <c r="W145" s="294"/>
      <c r="X145" s="294"/>
      <c r="Y145" s="294"/>
      <c r="Z145" s="294"/>
    </row>
    <row r="146" spans="1:26" ht="15.75" customHeight="1">
      <c r="A146" s="294"/>
      <c r="B146" s="294"/>
      <c r="C146" s="294"/>
      <c r="D146" s="294"/>
      <c r="E146" s="294"/>
      <c r="F146" s="294"/>
      <c r="G146" s="294"/>
      <c r="H146" s="294"/>
      <c r="I146" s="294"/>
      <c r="J146" s="294"/>
      <c r="K146" s="294"/>
      <c r="L146" s="294"/>
      <c r="M146" s="294"/>
      <c r="N146" s="294"/>
      <c r="O146" s="294"/>
      <c r="P146" s="294"/>
      <c r="Q146" s="294"/>
      <c r="R146" s="294"/>
      <c r="S146" s="294"/>
      <c r="T146" s="294"/>
      <c r="U146" s="294"/>
      <c r="V146" s="294"/>
      <c r="W146" s="294"/>
      <c r="X146" s="294"/>
      <c r="Y146" s="294"/>
      <c r="Z146" s="294"/>
    </row>
    <row r="147" spans="1:26" ht="15.75" customHeight="1">
      <c r="A147" s="294"/>
      <c r="B147" s="294"/>
      <c r="C147" s="294"/>
      <c r="D147" s="294"/>
      <c r="E147" s="294"/>
      <c r="F147" s="294"/>
      <c r="G147" s="294"/>
      <c r="H147" s="294"/>
      <c r="I147" s="294"/>
      <c r="J147" s="294"/>
      <c r="K147" s="294"/>
      <c r="L147" s="294"/>
      <c r="M147" s="294"/>
      <c r="N147" s="294"/>
      <c r="O147" s="294"/>
      <c r="P147" s="294"/>
      <c r="Q147" s="294"/>
      <c r="R147" s="294"/>
      <c r="S147" s="294"/>
      <c r="T147" s="294"/>
      <c r="U147" s="294"/>
      <c r="V147" s="294"/>
      <c r="W147" s="294"/>
      <c r="X147" s="294"/>
      <c r="Y147" s="294"/>
      <c r="Z147" s="294"/>
    </row>
    <row r="148" spans="1:26" ht="15.75" customHeight="1">
      <c r="A148" s="294"/>
      <c r="B148" s="294"/>
      <c r="C148" s="294"/>
      <c r="D148" s="294"/>
      <c r="E148" s="294"/>
      <c r="F148" s="294"/>
      <c r="G148" s="294"/>
      <c r="H148" s="294"/>
      <c r="I148" s="294"/>
      <c r="J148" s="294"/>
      <c r="K148" s="294"/>
      <c r="L148" s="294"/>
      <c r="M148" s="294"/>
      <c r="N148" s="294"/>
      <c r="O148" s="294"/>
      <c r="P148" s="294"/>
      <c r="Q148" s="294"/>
      <c r="R148" s="294"/>
      <c r="S148" s="294"/>
      <c r="T148" s="294"/>
      <c r="U148" s="294"/>
      <c r="V148" s="294"/>
      <c r="W148" s="294"/>
      <c r="X148" s="294"/>
      <c r="Y148" s="294"/>
      <c r="Z148" s="294"/>
    </row>
    <row r="149" spans="1:26" ht="15.75" customHeight="1">
      <c r="A149" s="294"/>
      <c r="B149" s="294"/>
      <c r="C149" s="294"/>
      <c r="D149" s="294"/>
      <c r="E149" s="294"/>
      <c r="F149" s="294"/>
      <c r="G149" s="294"/>
      <c r="H149" s="294"/>
      <c r="I149" s="294"/>
      <c r="J149" s="294"/>
      <c r="K149" s="294"/>
      <c r="L149" s="294"/>
      <c r="M149" s="294"/>
      <c r="N149" s="294"/>
      <c r="O149" s="294"/>
      <c r="P149" s="294"/>
      <c r="Q149" s="294"/>
      <c r="R149" s="294"/>
      <c r="S149" s="294"/>
      <c r="T149" s="294"/>
      <c r="U149" s="294"/>
      <c r="V149" s="294"/>
      <c r="W149" s="294"/>
      <c r="X149" s="294"/>
      <c r="Y149" s="294"/>
      <c r="Z149" s="294"/>
    </row>
    <row r="150" spans="1:26" ht="15.75" customHeight="1">
      <c r="A150" s="294"/>
      <c r="B150" s="294"/>
      <c r="C150" s="294"/>
      <c r="D150" s="294"/>
      <c r="E150" s="294"/>
      <c r="F150" s="294"/>
      <c r="G150" s="294"/>
      <c r="H150" s="294"/>
      <c r="I150" s="294"/>
      <c r="J150" s="294"/>
      <c r="K150" s="294"/>
      <c r="L150" s="294"/>
      <c r="M150" s="294"/>
      <c r="N150" s="294"/>
      <c r="O150" s="294"/>
      <c r="P150" s="294"/>
      <c r="Q150" s="294"/>
      <c r="R150" s="294"/>
      <c r="S150" s="294"/>
      <c r="T150" s="294"/>
      <c r="U150" s="294"/>
      <c r="V150" s="294"/>
      <c r="W150" s="294"/>
      <c r="X150" s="294"/>
      <c r="Y150" s="294"/>
      <c r="Z150" s="294"/>
    </row>
    <row r="151" spans="1:26" ht="15.75" customHeight="1">
      <c r="A151" s="294"/>
      <c r="B151" s="294"/>
      <c r="C151" s="294"/>
      <c r="D151" s="294"/>
      <c r="E151" s="294"/>
      <c r="F151" s="294"/>
      <c r="G151" s="294"/>
      <c r="H151" s="294"/>
      <c r="I151" s="294"/>
      <c r="J151" s="294"/>
      <c r="K151" s="294"/>
      <c r="L151" s="294"/>
      <c r="M151" s="294"/>
      <c r="N151" s="294"/>
      <c r="O151" s="294"/>
      <c r="P151" s="294"/>
      <c r="Q151" s="294"/>
      <c r="R151" s="294"/>
      <c r="S151" s="294"/>
      <c r="T151" s="294"/>
      <c r="U151" s="294"/>
      <c r="V151" s="294"/>
      <c r="W151" s="294"/>
      <c r="X151" s="294"/>
      <c r="Y151" s="294"/>
      <c r="Z151" s="294"/>
    </row>
    <row r="152" spans="1:26" ht="15.75" customHeight="1">
      <c r="A152" s="294"/>
      <c r="B152" s="294"/>
      <c r="C152" s="294"/>
      <c r="D152" s="294"/>
      <c r="E152" s="294"/>
      <c r="F152" s="294"/>
      <c r="G152" s="294"/>
      <c r="H152" s="294"/>
      <c r="I152" s="294"/>
      <c r="J152" s="294"/>
      <c r="K152" s="294"/>
      <c r="L152" s="294"/>
      <c r="M152" s="294"/>
      <c r="N152" s="294"/>
      <c r="O152" s="294"/>
      <c r="P152" s="294"/>
      <c r="Q152" s="294"/>
      <c r="R152" s="294"/>
      <c r="S152" s="294"/>
      <c r="T152" s="294"/>
      <c r="U152" s="294"/>
      <c r="V152" s="294"/>
      <c r="W152" s="294"/>
      <c r="X152" s="294"/>
      <c r="Y152" s="294"/>
      <c r="Z152" s="294"/>
    </row>
    <row r="153" spans="1:26" ht="15.75" customHeight="1">
      <c r="A153" s="294"/>
      <c r="B153" s="294"/>
      <c r="C153" s="294"/>
      <c r="D153" s="294"/>
      <c r="E153" s="294"/>
      <c r="F153" s="294"/>
      <c r="G153" s="294"/>
      <c r="H153" s="294"/>
      <c r="I153" s="294"/>
      <c r="J153" s="294"/>
      <c r="K153" s="294"/>
      <c r="L153" s="294"/>
      <c r="M153" s="294"/>
      <c r="N153" s="294"/>
      <c r="O153" s="294"/>
      <c r="P153" s="294"/>
      <c r="Q153" s="294"/>
      <c r="R153" s="294"/>
      <c r="S153" s="294"/>
      <c r="T153" s="294"/>
      <c r="U153" s="294"/>
      <c r="V153" s="294"/>
      <c r="W153" s="294"/>
      <c r="X153" s="294"/>
      <c r="Y153" s="294"/>
      <c r="Z153" s="294"/>
    </row>
    <row r="154" spans="1:26" ht="15.75" customHeight="1">
      <c r="A154" s="294"/>
      <c r="B154" s="294"/>
      <c r="C154" s="294"/>
      <c r="D154" s="294"/>
      <c r="E154" s="294"/>
      <c r="F154" s="294"/>
      <c r="G154" s="294"/>
      <c r="H154" s="294"/>
      <c r="I154" s="294"/>
      <c r="J154" s="294"/>
      <c r="K154" s="294"/>
      <c r="L154" s="294"/>
      <c r="M154" s="294"/>
      <c r="N154" s="294"/>
      <c r="O154" s="294"/>
      <c r="P154" s="294"/>
      <c r="Q154" s="294"/>
      <c r="R154" s="294"/>
      <c r="S154" s="294"/>
      <c r="T154" s="294"/>
      <c r="U154" s="294"/>
      <c r="V154" s="294"/>
      <c r="W154" s="294"/>
      <c r="X154" s="294"/>
      <c r="Y154" s="294"/>
      <c r="Z154" s="294"/>
    </row>
    <row r="155" spans="1:26" ht="15.75" customHeight="1">
      <c r="A155" s="294"/>
      <c r="B155" s="294"/>
      <c r="C155" s="294"/>
      <c r="D155" s="294"/>
      <c r="E155" s="294"/>
      <c r="F155" s="294"/>
      <c r="G155" s="294"/>
      <c r="H155" s="294"/>
      <c r="I155" s="294"/>
      <c r="J155" s="294"/>
      <c r="K155" s="294"/>
      <c r="L155" s="294"/>
      <c r="M155" s="294"/>
      <c r="N155" s="294"/>
      <c r="O155" s="294"/>
      <c r="P155" s="294"/>
      <c r="Q155" s="294"/>
      <c r="R155" s="294"/>
      <c r="S155" s="294"/>
      <c r="T155" s="294"/>
      <c r="U155" s="294"/>
      <c r="V155" s="294"/>
      <c r="W155" s="294"/>
      <c r="X155" s="294"/>
      <c r="Y155" s="294"/>
      <c r="Z155" s="294"/>
    </row>
    <row r="156" spans="1:26" ht="15.75" customHeight="1">
      <c r="A156" s="294"/>
      <c r="B156" s="294"/>
      <c r="C156" s="294"/>
      <c r="D156" s="294"/>
      <c r="E156" s="294"/>
      <c r="F156" s="294"/>
      <c r="G156" s="294"/>
      <c r="H156" s="294"/>
      <c r="I156" s="294"/>
      <c r="J156" s="294"/>
      <c r="K156" s="294"/>
      <c r="L156" s="294"/>
      <c r="M156" s="294"/>
      <c r="N156" s="294"/>
      <c r="O156" s="294"/>
      <c r="P156" s="294"/>
      <c r="Q156" s="294"/>
      <c r="R156" s="294"/>
      <c r="S156" s="294"/>
      <c r="T156" s="294"/>
      <c r="U156" s="294"/>
      <c r="V156" s="294"/>
      <c r="W156" s="294"/>
      <c r="X156" s="294"/>
      <c r="Y156" s="294"/>
      <c r="Z156" s="294"/>
    </row>
    <row r="157" spans="1:26" ht="15.75" customHeight="1">
      <c r="A157" s="294"/>
      <c r="B157" s="294"/>
      <c r="C157" s="294"/>
      <c r="D157" s="294"/>
      <c r="E157" s="294"/>
      <c r="F157" s="294"/>
      <c r="G157" s="294"/>
      <c r="H157" s="294"/>
      <c r="I157" s="294"/>
      <c r="J157" s="294"/>
      <c r="K157" s="294"/>
      <c r="L157" s="294"/>
      <c r="M157" s="294"/>
      <c r="N157" s="294"/>
      <c r="O157" s="294"/>
      <c r="P157" s="294"/>
      <c r="Q157" s="294"/>
      <c r="R157" s="294"/>
      <c r="S157" s="294"/>
      <c r="T157" s="294"/>
      <c r="U157" s="294"/>
      <c r="V157" s="294"/>
      <c r="W157" s="294"/>
      <c r="X157" s="294"/>
      <c r="Y157" s="294"/>
      <c r="Z157" s="294"/>
    </row>
    <row r="158" spans="1:26" ht="15.75" customHeight="1">
      <c r="A158" s="294"/>
      <c r="B158" s="294"/>
      <c r="C158" s="294"/>
      <c r="D158" s="294"/>
      <c r="E158" s="294"/>
      <c r="F158" s="294"/>
      <c r="G158" s="294"/>
      <c r="H158" s="294"/>
      <c r="I158" s="294"/>
      <c r="J158" s="294"/>
      <c r="K158" s="294"/>
      <c r="L158" s="294"/>
      <c r="M158" s="294"/>
      <c r="N158" s="294"/>
      <c r="O158" s="294"/>
      <c r="P158" s="294"/>
      <c r="Q158" s="294"/>
      <c r="R158" s="294"/>
      <c r="S158" s="294"/>
      <c r="T158" s="294"/>
      <c r="U158" s="294"/>
      <c r="V158" s="294"/>
      <c r="W158" s="294"/>
      <c r="X158" s="294"/>
      <c r="Y158" s="294"/>
      <c r="Z158" s="294"/>
    </row>
    <row r="159" spans="1:26" ht="15.75" customHeight="1">
      <c r="A159" s="294"/>
      <c r="B159" s="294"/>
      <c r="C159" s="294"/>
      <c r="D159" s="294"/>
      <c r="E159" s="294"/>
      <c r="F159" s="294"/>
      <c r="G159" s="294"/>
      <c r="H159" s="294"/>
      <c r="I159" s="294"/>
      <c r="J159" s="294"/>
      <c r="K159" s="294"/>
      <c r="L159" s="294"/>
      <c r="M159" s="294"/>
      <c r="N159" s="294"/>
      <c r="O159" s="294"/>
      <c r="P159" s="294"/>
      <c r="Q159" s="294"/>
      <c r="R159" s="294"/>
      <c r="S159" s="294"/>
      <c r="T159" s="294"/>
      <c r="U159" s="294"/>
      <c r="V159" s="294"/>
      <c r="W159" s="294"/>
      <c r="X159" s="294"/>
      <c r="Y159" s="294"/>
      <c r="Z159" s="294"/>
    </row>
    <row r="160" spans="1:26" ht="15.75" customHeight="1">
      <c r="A160" s="294"/>
      <c r="B160" s="294"/>
      <c r="C160" s="294"/>
      <c r="D160" s="294"/>
      <c r="E160" s="294"/>
      <c r="F160" s="294"/>
      <c r="G160" s="294"/>
      <c r="H160" s="294"/>
      <c r="I160" s="294"/>
      <c r="J160" s="294"/>
      <c r="K160" s="294"/>
      <c r="L160" s="294"/>
      <c r="M160" s="294"/>
      <c r="N160" s="294"/>
      <c r="O160" s="294"/>
      <c r="P160" s="294"/>
      <c r="Q160" s="294"/>
      <c r="R160" s="294"/>
      <c r="S160" s="294"/>
      <c r="T160" s="294"/>
      <c r="U160" s="294"/>
      <c r="V160" s="294"/>
      <c r="W160" s="294"/>
      <c r="X160" s="294"/>
      <c r="Y160" s="294"/>
      <c r="Z160" s="294"/>
    </row>
    <row r="161" spans="1:26" ht="15.75" customHeight="1">
      <c r="A161" s="294"/>
      <c r="B161" s="294"/>
      <c r="C161" s="294"/>
      <c r="D161" s="294"/>
      <c r="E161" s="294"/>
      <c r="F161" s="294"/>
      <c r="G161" s="294"/>
      <c r="H161" s="294"/>
      <c r="I161" s="294"/>
      <c r="J161" s="294"/>
      <c r="K161" s="294"/>
      <c r="L161" s="294"/>
      <c r="M161" s="294"/>
      <c r="N161" s="294"/>
      <c r="O161" s="294"/>
      <c r="P161" s="294"/>
      <c r="Q161" s="294"/>
      <c r="R161" s="294"/>
      <c r="S161" s="294"/>
      <c r="T161" s="294"/>
      <c r="U161" s="294"/>
      <c r="V161" s="294"/>
      <c r="W161" s="294"/>
      <c r="X161" s="294"/>
      <c r="Y161" s="294"/>
      <c r="Z161" s="294"/>
    </row>
    <row r="162" spans="1:26" ht="15.75" customHeight="1">
      <c r="A162" s="294"/>
      <c r="B162" s="294"/>
      <c r="C162" s="294"/>
      <c r="D162" s="294"/>
      <c r="E162" s="294"/>
      <c r="F162" s="294"/>
      <c r="G162" s="294"/>
      <c r="H162" s="294"/>
      <c r="I162" s="294"/>
      <c r="J162" s="294"/>
      <c r="K162" s="294"/>
      <c r="L162" s="294"/>
      <c r="M162" s="294"/>
      <c r="N162" s="294"/>
      <c r="O162" s="294"/>
      <c r="P162" s="294"/>
      <c r="Q162" s="294"/>
      <c r="R162" s="294"/>
      <c r="S162" s="294"/>
      <c r="T162" s="294"/>
      <c r="U162" s="294"/>
      <c r="V162" s="294"/>
      <c r="W162" s="294"/>
      <c r="X162" s="294"/>
      <c r="Y162" s="294"/>
      <c r="Z162" s="294"/>
    </row>
    <row r="163" spans="1:26" ht="15.75" customHeight="1">
      <c r="A163" s="294"/>
      <c r="B163" s="294"/>
      <c r="C163" s="294"/>
      <c r="D163" s="294"/>
      <c r="E163" s="294"/>
      <c r="F163" s="294"/>
      <c r="G163" s="294"/>
      <c r="H163" s="294"/>
      <c r="I163" s="294"/>
      <c r="J163" s="294"/>
      <c r="K163" s="294"/>
      <c r="L163" s="294"/>
      <c r="M163" s="294"/>
      <c r="N163" s="294"/>
      <c r="O163" s="294"/>
      <c r="P163" s="294"/>
      <c r="Q163" s="294"/>
      <c r="R163" s="294"/>
      <c r="S163" s="294"/>
      <c r="T163" s="294"/>
      <c r="U163" s="294"/>
      <c r="V163" s="294"/>
      <c r="W163" s="294"/>
      <c r="X163" s="294"/>
      <c r="Y163" s="294"/>
      <c r="Z163" s="294"/>
    </row>
    <row r="164" spans="1:26" ht="15.75" customHeight="1">
      <c r="A164" s="294"/>
      <c r="B164" s="294"/>
      <c r="C164" s="294"/>
      <c r="D164" s="294"/>
      <c r="E164" s="294"/>
      <c r="F164" s="294"/>
      <c r="G164" s="294"/>
      <c r="H164" s="294"/>
      <c r="I164" s="294"/>
      <c r="J164" s="294"/>
      <c r="K164" s="294"/>
      <c r="L164" s="294"/>
      <c r="M164" s="294"/>
      <c r="N164" s="294"/>
      <c r="O164" s="294"/>
      <c r="P164" s="294"/>
      <c r="Q164" s="294"/>
      <c r="R164" s="294"/>
      <c r="S164" s="294"/>
      <c r="T164" s="294"/>
      <c r="U164" s="294"/>
      <c r="V164" s="294"/>
      <c r="W164" s="294"/>
      <c r="X164" s="294"/>
      <c r="Y164" s="294"/>
      <c r="Z164" s="294"/>
    </row>
    <row r="165" spans="1:26" ht="15.75" customHeight="1">
      <c r="A165" s="294"/>
      <c r="B165" s="294"/>
      <c r="C165" s="294"/>
      <c r="D165" s="294"/>
      <c r="E165" s="294"/>
      <c r="F165" s="294"/>
      <c r="G165" s="294"/>
      <c r="H165" s="294"/>
      <c r="I165" s="294"/>
      <c r="J165" s="294"/>
      <c r="K165" s="294"/>
      <c r="L165" s="294"/>
      <c r="M165" s="294"/>
      <c r="N165" s="294"/>
      <c r="O165" s="294"/>
      <c r="P165" s="294"/>
      <c r="Q165" s="294"/>
      <c r="R165" s="294"/>
      <c r="S165" s="294"/>
      <c r="T165" s="294"/>
      <c r="U165" s="294"/>
      <c r="V165" s="294"/>
      <c r="W165" s="294"/>
      <c r="X165" s="294"/>
      <c r="Y165" s="294"/>
      <c r="Z165" s="294"/>
    </row>
    <row r="166" spans="1:26" ht="15.75" customHeight="1">
      <c r="A166" s="294"/>
      <c r="B166" s="294"/>
      <c r="C166" s="294"/>
      <c r="D166" s="294"/>
      <c r="E166" s="294"/>
      <c r="F166" s="294"/>
      <c r="G166" s="294"/>
      <c r="H166" s="294"/>
      <c r="I166" s="294"/>
      <c r="J166" s="294"/>
      <c r="K166" s="294"/>
      <c r="L166" s="294"/>
      <c r="M166" s="294"/>
      <c r="N166" s="294"/>
      <c r="O166" s="294"/>
      <c r="P166" s="294"/>
      <c r="Q166" s="294"/>
      <c r="R166" s="294"/>
      <c r="S166" s="294"/>
      <c r="T166" s="294"/>
      <c r="U166" s="294"/>
      <c r="V166" s="294"/>
      <c r="W166" s="294"/>
      <c r="X166" s="294"/>
      <c r="Y166" s="294"/>
      <c r="Z166" s="294"/>
    </row>
    <row r="167" spans="1:26" ht="15.75" customHeight="1">
      <c r="A167" s="294"/>
      <c r="B167" s="294"/>
      <c r="C167" s="294"/>
      <c r="D167" s="294"/>
      <c r="E167" s="294"/>
      <c r="F167" s="294"/>
      <c r="G167" s="294"/>
      <c r="H167" s="294"/>
      <c r="I167" s="294"/>
      <c r="J167" s="294"/>
      <c r="K167" s="294"/>
      <c r="L167" s="294"/>
      <c r="M167" s="294"/>
      <c r="N167" s="294"/>
      <c r="O167" s="294"/>
      <c r="P167" s="294"/>
      <c r="Q167" s="294"/>
      <c r="R167" s="294"/>
      <c r="S167" s="294"/>
      <c r="T167" s="294"/>
      <c r="U167" s="294"/>
      <c r="V167" s="294"/>
      <c r="W167" s="294"/>
      <c r="X167" s="294"/>
      <c r="Y167" s="294"/>
      <c r="Z167" s="294"/>
    </row>
    <row r="168" spans="1:26" ht="15.75" customHeight="1">
      <c r="A168" s="294"/>
      <c r="B168" s="294"/>
      <c r="C168" s="294"/>
      <c r="D168" s="294"/>
      <c r="E168" s="294"/>
      <c r="F168" s="294"/>
      <c r="G168" s="294"/>
      <c r="H168" s="294"/>
      <c r="I168" s="294"/>
      <c r="J168" s="294"/>
      <c r="K168" s="294"/>
      <c r="L168" s="294"/>
      <c r="M168" s="294"/>
      <c r="N168" s="294"/>
      <c r="O168" s="294"/>
      <c r="P168" s="294"/>
      <c r="Q168" s="294"/>
      <c r="R168" s="294"/>
      <c r="S168" s="294"/>
      <c r="T168" s="294"/>
      <c r="U168" s="294"/>
      <c r="V168" s="294"/>
      <c r="W168" s="294"/>
      <c r="X168" s="294"/>
      <c r="Y168" s="294"/>
      <c r="Z168" s="294"/>
    </row>
    <row r="169" spans="1:26" ht="15.75" customHeight="1">
      <c r="A169" s="294"/>
      <c r="B169" s="294"/>
      <c r="C169" s="294"/>
      <c r="D169" s="294"/>
      <c r="E169" s="294"/>
      <c r="F169" s="294"/>
      <c r="G169" s="294"/>
      <c r="H169" s="294"/>
      <c r="I169" s="294"/>
      <c r="J169" s="294"/>
      <c r="K169" s="294"/>
      <c r="L169" s="294"/>
      <c r="M169" s="294"/>
      <c r="N169" s="294"/>
      <c r="O169" s="294"/>
      <c r="P169" s="294"/>
      <c r="Q169" s="294"/>
      <c r="R169" s="294"/>
      <c r="S169" s="294"/>
      <c r="T169" s="294"/>
      <c r="U169" s="294"/>
      <c r="V169" s="294"/>
      <c r="W169" s="294"/>
      <c r="X169" s="294"/>
      <c r="Y169" s="294"/>
      <c r="Z169" s="294"/>
    </row>
    <row r="170" spans="1:26" ht="15.75" customHeight="1">
      <c r="A170" s="294"/>
      <c r="B170" s="294"/>
      <c r="C170" s="294"/>
      <c r="D170" s="294"/>
      <c r="E170" s="294"/>
      <c r="F170" s="294"/>
      <c r="G170" s="294"/>
      <c r="H170" s="294"/>
      <c r="I170" s="294"/>
      <c r="J170" s="294"/>
      <c r="K170" s="294"/>
      <c r="L170" s="294"/>
      <c r="M170" s="294"/>
      <c r="N170" s="294"/>
      <c r="O170" s="294"/>
      <c r="P170" s="294"/>
      <c r="Q170" s="294"/>
      <c r="R170" s="294"/>
      <c r="S170" s="294"/>
      <c r="T170" s="294"/>
      <c r="U170" s="294"/>
      <c r="V170" s="294"/>
      <c r="W170" s="294"/>
      <c r="X170" s="294"/>
      <c r="Y170" s="294"/>
      <c r="Z170" s="294"/>
    </row>
    <row r="171" spans="1:26" ht="15.75" customHeight="1">
      <c r="A171" s="294"/>
      <c r="B171" s="294"/>
      <c r="C171" s="294"/>
      <c r="D171" s="294"/>
      <c r="E171" s="294"/>
      <c r="F171" s="294"/>
      <c r="G171" s="294"/>
      <c r="H171" s="294"/>
      <c r="I171" s="294"/>
      <c r="J171" s="294"/>
      <c r="K171" s="294"/>
      <c r="L171" s="294"/>
      <c r="M171" s="294"/>
      <c r="N171" s="294"/>
      <c r="O171" s="294"/>
      <c r="P171" s="294"/>
      <c r="Q171" s="294"/>
      <c r="R171" s="294"/>
      <c r="S171" s="294"/>
      <c r="T171" s="294"/>
      <c r="U171" s="294"/>
      <c r="V171" s="294"/>
      <c r="W171" s="294"/>
      <c r="X171" s="294"/>
      <c r="Y171" s="294"/>
      <c r="Z171" s="294"/>
    </row>
    <row r="172" spans="1:26" ht="15.75" customHeight="1">
      <c r="A172" s="294"/>
      <c r="B172" s="294"/>
      <c r="C172" s="294"/>
      <c r="D172" s="294"/>
      <c r="E172" s="294"/>
      <c r="F172" s="294"/>
      <c r="G172" s="294"/>
      <c r="H172" s="294"/>
      <c r="I172" s="294"/>
      <c r="J172" s="294"/>
      <c r="K172" s="294"/>
      <c r="L172" s="294"/>
      <c r="M172" s="294"/>
      <c r="N172" s="294"/>
      <c r="O172" s="294"/>
      <c r="P172" s="294"/>
      <c r="Q172" s="294"/>
      <c r="R172" s="294"/>
      <c r="S172" s="294"/>
      <c r="T172" s="294"/>
      <c r="U172" s="294"/>
      <c r="V172" s="294"/>
      <c r="W172" s="294"/>
      <c r="X172" s="294"/>
      <c r="Y172" s="294"/>
      <c r="Z172" s="294"/>
    </row>
    <row r="173" spans="1:26" ht="15.75" customHeight="1">
      <c r="A173" s="294"/>
      <c r="B173" s="294"/>
      <c r="C173" s="294"/>
      <c r="D173" s="294"/>
      <c r="E173" s="294"/>
      <c r="F173" s="294"/>
      <c r="G173" s="294"/>
      <c r="H173" s="294"/>
      <c r="I173" s="294"/>
      <c r="J173" s="294"/>
      <c r="K173" s="294"/>
      <c r="L173" s="294"/>
      <c r="M173" s="294"/>
      <c r="N173" s="294"/>
      <c r="O173" s="294"/>
      <c r="P173" s="294"/>
      <c r="Q173" s="294"/>
      <c r="R173" s="294"/>
      <c r="S173" s="294"/>
      <c r="T173" s="294"/>
      <c r="U173" s="294"/>
      <c r="V173" s="294"/>
      <c r="W173" s="294"/>
      <c r="X173" s="294"/>
      <c r="Y173" s="294"/>
      <c r="Z173" s="294"/>
    </row>
    <row r="174" spans="1:26" ht="15.75" customHeight="1">
      <c r="A174" s="294"/>
      <c r="B174" s="294"/>
      <c r="C174" s="294"/>
      <c r="D174" s="294"/>
      <c r="E174" s="294"/>
      <c r="F174" s="294"/>
      <c r="G174" s="294"/>
      <c r="H174" s="294"/>
      <c r="I174" s="294"/>
      <c r="J174" s="294"/>
      <c r="K174" s="294"/>
      <c r="L174" s="294"/>
      <c r="M174" s="294"/>
      <c r="N174" s="294"/>
      <c r="O174" s="294"/>
      <c r="P174" s="294"/>
      <c r="Q174" s="294"/>
      <c r="R174" s="294"/>
      <c r="S174" s="294"/>
      <c r="T174" s="294"/>
      <c r="U174" s="294"/>
      <c r="V174" s="294"/>
      <c r="W174" s="294"/>
      <c r="X174" s="294"/>
      <c r="Y174" s="294"/>
      <c r="Z174" s="294"/>
    </row>
    <row r="175" spans="1:26" ht="15.75" customHeight="1">
      <c r="A175" s="294"/>
      <c r="B175" s="294"/>
      <c r="C175" s="294"/>
      <c r="D175" s="294"/>
      <c r="E175" s="294"/>
      <c r="F175" s="294"/>
      <c r="G175" s="294"/>
      <c r="H175" s="294"/>
      <c r="I175" s="294"/>
      <c r="J175" s="294"/>
      <c r="K175" s="294"/>
      <c r="L175" s="294"/>
      <c r="M175" s="294"/>
      <c r="N175" s="294"/>
      <c r="O175" s="294"/>
      <c r="P175" s="294"/>
      <c r="Q175" s="294"/>
      <c r="R175" s="294"/>
      <c r="S175" s="294"/>
      <c r="T175" s="294"/>
      <c r="U175" s="294"/>
      <c r="V175" s="294"/>
      <c r="W175" s="294"/>
      <c r="X175" s="294"/>
      <c r="Y175" s="294"/>
      <c r="Z175" s="294"/>
    </row>
    <row r="176" spans="1:26" ht="15.75" customHeight="1">
      <c r="A176" s="294"/>
      <c r="B176" s="294"/>
      <c r="C176" s="294"/>
      <c r="D176" s="294"/>
      <c r="E176" s="294"/>
      <c r="F176" s="294"/>
      <c r="G176" s="294"/>
      <c r="H176" s="294"/>
      <c r="I176" s="294"/>
      <c r="J176" s="294"/>
      <c r="K176" s="294"/>
      <c r="L176" s="294"/>
      <c r="M176" s="294"/>
      <c r="N176" s="294"/>
      <c r="O176" s="294"/>
      <c r="P176" s="294"/>
      <c r="Q176" s="294"/>
      <c r="R176" s="294"/>
      <c r="S176" s="294"/>
      <c r="T176" s="294"/>
      <c r="U176" s="294"/>
      <c r="V176" s="294"/>
      <c r="W176" s="294"/>
      <c r="X176" s="294"/>
      <c r="Y176" s="294"/>
      <c r="Z176" s="294"/>
    </row>
    <row r="177" spans="1:26" ht="15.75" customHeight="1">
      <c r="A177" s="294"/>
      <c r="B177" s="294"/>
      <c r="C177" s="294"/>
      <c r="D177" s="294"/>
      <c r="E177" s="294"/>
      <c r="F177" s="294"/>
      <c r="G177" s="294"/>
      <c r="H177" s="294"/>
      <c r="I177" s="294"/>
      <c r="J177" s="294"/>
      <c r="K177" s="294"/>
      <c r="L177" s="294"/>
      <c r="M177" s="294"/>
      <c r="N177" s="294"/>
      <c r="O177" s="294"/>
      <c r="P177" s="294"/>
      <c r="Q177" s="294"/>
      <c r="R177" s="294"/>
      <c r="S177" s="294"/>
      <c r="T177" s="294"/>
      <c r="U177" s="294"/>
      <c r="V177" s="294"/>
      <c r="W177" s="294"/>
      <c r="X177" s="294"/>
      <c r="Y177" s="294"/>
      <c r="Z177" s="294"/>
    </row>
    <row r="178" spans="1:26" ht="15.75" customHeight="1">
      <c r="A178" s="294"/>
      <c r="B178" s="294"/>
      <c r="C178" s="294"/>
      <c r="D178" s="294"/>
      <c r="E178" s="294"/>
      <c r="F178" s="294"/>
      <c r="G178" s="294"/>
      <c r="H178" s="294"/>
      <c r="I178" s="294"/>
      <c r="J178" s="294"/>
      <c r="K178" s="294"/>
      <c r="L178" s="294"/>
      <c r="M178" s="294"/>
      <c r="N178" s="294"/>
      <c r="O178" s="294"/>
      <c r="P178" s="294"/>
      <c r="Q178" s="294"/>
      <c r="R178" s="294"/>
      <c r="S178" s="294"/>
      <c r="T178" s="294"/>
      <c r="U178" s="294"/>
      <c r="V178" s="294"/>
      <c r="W178" s="294"/>
      <c r="X178" s="294"/>
      <c r="Y178" s="294"/>
      <c r="Z178" s="294"/>
    </row>
    <row r="179" spans="1:26" ht="15.75" customHeight="1">
      <c r="A179" s="294"/>
      <c r="B179" s="294"/>
      <c r="C179" s="294"/>
      <c r="D179" s="294"/>
      <c r="E179" s="294"/>
      <c r="F179" s="294"/>
      <c r="G179" s="294"/>
      <c r="H179" s="294"/>
      <c r="I179" s="294"/>
      <c r="J179" s="294"/>
      <c r="K179" s="294"/>
      <c r="L179" s="294"/>
      <c r="M179" s="294"/>
      <c r="N179" s="294"/>
      <c r="O179" s="294"/>
      <c r="P179" s="294"/>
      <c r="Q179" s="294"/>
      <c r="R179" s="294"/>
      <c r="S179" s="294"/>
      <c r="T179" s="294"/>
      <c r="U179" s="294"/>
      <c r="V179" s="294"/>
      <c r="W179" s="294"/>
      <c r="X179" s="294"/>
      <c r="Y179" s="294"/>
      <c r="Z179" s="294"/>
    </row>
    <row r="180" spans="1:26" ht="15.75" customHeight="1">
      <c r="A180" s="294"/>
      <c r="B180" s="294"/>
      <c r="C180" s="294"/>
      <c r="D180" s="294"/>
      <c r="E180" s="294"/>
      <c r="F180" s="294"/>
      <c r="G180" s="294"/>
      <c r="H180" s="294"/>
      <c r="I180" s="294"/>
      <c r="J180" s="294"/>
      <c r="K180" s="294"/>
      <c r="L180" s="294"/>
      <c r="M180" s="294"/>
      <c r="N180" s="294"/>
      <c r="O180" s="294"/>
      <c r="P180" s="294"/>
      <c r="Q180" s="294"/>
      <c r="R180" s="294"/>
      <c r="S180" s="294"/>
      <c r="T180" s="294"/>
      <c r="U180" s="294"/>
      <c r="V180" s="294"/>
      <c r="W180" s="294"/>
      <c r="X180" s="294"/>
      <c r="Y180" s="294"/>
      <c r="Z180" s="294"/>
    </row>
    <row r="181" spans="1:26" ht="15.75" customHeight="1">
      <c r="A181" s="294"/>
      <c r="B181" s="294"/>
      <c r="C181" s="294"/>
      <c r="D181" s="294"/>
      <c r="E181" s="294"/>
      <c r="F181" s="294"/>
      <c r="G181" s="294"/>
      <c r="H181" s="294"/>
      <c r="I181" s="294"/>
      <c r="J181" s="294"/>
      <c r="K181" s="294"/>
      <c r="L181" s="294"/>
      <c r="M181" s="294"/>
      <c r="N181" s="294"/>
      <c r="O181" s="294"/>
      <c r="P181" s="294"/>
      <c r="Q181" s="294"/>
      <c r="R181" s="294"/>
      <c r="S181" s="294"/>
      <c r="T181" s="294"/>
      <c r="U181" s="294"/>
      <c r="V181" s="294"/>
      <c r="W181" s="294"/>
      <c r="X181" s="294"/>
      <c r="Y181" s="294"/>
      <c r="Z181" s="294"/>
    </row>
    <row r="182" spans="1:26" ht="15.75" customHeight="1">
      <c r="A182" s="294"/>
      <c r="B182" s="294"/>
      <c r="C182" s="294"/>
      <c r="D182" s="294"/>
      <c r="E182" s="294"/>
      <c r="F182" s="294"/>
      <c r="G182" s="294"/>
      <c r="H182" s="294"/>
      <c r="I182" s="294"/>
      <c r="J182" s="294"/>
      <c r="K182" s="294"/>
      <c r="L182" s="294"/>
      <c r="M182" s="294"/>
      <c r="N182" s="294"/>
      <c r="O182" s="294"/>
      <c r="P182" s="294"/>
      <c r="Q182" s="294"/>
      <c r="R182" s="294"/>
      <c r="S182" s="294"/>
      <c r="T182" s="294"/>
      <c r="U182" s="294"/>
      <c r="V182" s="294"/>
      <c r="W182" s="294"/>
      <c r="X182" s="294"/>
      <c r="Y182" s="294"/>
      <c r="Z182" s="294"/>
    </row>
    <row r="183" spans="1:26" ht="15.75" customHeight="1">
      <c r="A183" s="294"/>
      <c r="B183" s="294"/>
      <c r="C183" s="294"/>
      <c r="D183" s="294"/>
      <c r="E183" s="294"/>
      <c r="F183" s="294"/>
      <c r="G183" s="294"/>
      <c r="H183" s="294"/>
      <c r="I183" s="294"/>
      <c r="J183" s="294"/>
      <c r="K183" s="294"/>
      <c r="L183" s="294"/>
      <c r="M183" s="294"/>
      <c r="N183" s="294"/>
      <c r="O183" s="294"/>
      <c r="P183" s="294"/>
      <c r="Q183" s="294"/>
      <c r="R183" s="294"/>
      <c r="S183" s="294"/>
      <c r="T183" s="294"/>
      <c r="U183" s="294"/>
      <c r="V183" s="294"/>
      <c r="W183" s="294"/>
      <c r="X183" s="294"/>
      <c r="Y183" s="294"/>
      <c r="Z183" s="294"/>
    </row>
    <row r="184" spans="1:26" ht="15.75" customHeight="1">
      <c r="A184" s="294"/>
      <c r="B184" s="294"/>
      <c r="C184" s="294"/>
      <c r="D184" s="294"/>
      <c r="E184" s="294"/>
      <c r="F184" s="294"/>
      <c r="G184" s="294"/>
      <c r="H184" s="294"/>
      <c r="I184" s="294"/>
      <c r="J184" s="294"/>
      <c r="K184" s="294"/>
      <c r="L184" s="294"/>
      <c r="M184" s="294"/>
      <c r="N184" s="294"/>
      <c r="O184" s="294"/>
      <c r="P184" s="294"/>
      <c r="Q184" s="294"/>
      <c r="R184" s="294"/>
      <c r="S184" s="294"/>
      <c r="T184" s="294"/>
      <c r="U184" s="294"/>
      <c r="V184" s="294"/>
      <c r="W184" s="294"/>
      <c r="X184" s="294"/>
      <c r="Y184" s="294"/>
      <c r="Z184" s="294"/>
    </row>
    <row r="185" spans="1:26" ht="15.75" customHeight="1">
      <c r="A185" s="294"/>
      <c r="B185" s="294"/>
      <c r="C185" s="294"/>
      <c r="D185" s="294"/>
      <c r="E185" s="294"/>
      <c r="F185" s="294"/>
      <c r="G185" s="294"/>
      <c r="H185" s="294"/>
      <c r="I185" s="294"/>
      <c r="J185" s="294"/>
      <c r="K185" s="294"/>
      <c r="L185" s="294"/>
      <c r="M185" s="294"/>
      <c r="N185" s="294"/>
      <c r="O185" s="294"/>
      <c r="P185" s="294"/>
      <c r="Q185" s="294"/>
      <c r="R185" s="294"/>
      <c r="S185" s="294"/>
      <c r="T185" s="294"/>
      <c r="U185" s="294"/>
      <c r="V185" s="294"/>
      <c r="W185" s="294"/>
      <c r="X185" s="294"/>
      <c r="Y185" s="294"/>
      <c r="Z185" s="294"/>
    </row>
    <row r="186" spans="1:26" ht="15.75" customHeight="1">
      <c r="A186" s="294"/>
      <c r="B186" s="294"/>
      <c r="C186" s="294"/>
      <c r="D186" s="294"/>
      <c r="E186" s="294"/>
      <c r="F186" s="294"/>
      <c r="G186" s="294"/>
      <c r="H186" s="294"/>
      <c r="I186" s="294"/>
      <c r="J186" s="294"/>
      <c r="K186" s="294"/>
      <c r="L186" s="294"/>
      <c r="M186" s="294"/>
      <c r="N186" s="294"/>
      <c r="O186" s="294"/>
      <c r="P186" s="294"/>
      <c r="Q186" s="294"/>
      <c r="R186" s="294"/>
      <c r="S186" s="294"/>
      <c r="T186" s="294"/>
      <c r="U186" s="294"/>
      <c r="V186" s="294"/>
      <c r="W186" s="294"/>
      <c r="X186" s="294"/>
      <c r="Y186" s="294"/>
      <c r="Z186" s="294"/>
    </row>
    <row r="187" spans="1:26" ht="15.75" customHeight="1">
      <c r="A187" s="294"/>
      <c r="B187" s="294"/>
      <c r="C187" s="294"/>
      <c r="D187" s="294"/>
      <c r="E187" s="294"/>
      <c r="F187" s="294"/>
      <c r="G187" s="294"/>
      <c r="H187" s="294"/>
      <c r="I187" s="294"/>
      <c r="J187" s="294"/>
      <c r="K187" s="294"/>
      <c r="L187" s="294"/>
      <c r="M187" s="294"/>
      <c r="N187" s="294"/>
      <c r="O187" s="294"/>
      <c r="P187" s="294"/>
      <c r="Q187" s="294"/>
      <c r="R187" s="294"/>
      <c r="S187" s="294"/>
      <c r="T187" s="294"/>
      <c r="U187" s="294"/>
      <c r="V187" s="294"/>
      <c r="W187" s="294"/>
      <c r="X187" s="294"/>
      <c r="Y187" s="294"/>
      <c r="Z187" s="294"/>
    </row>
    <row r="188" spans="1:26" ht="15.75" customHeight="1">
      <c r="A188" s="294"/>
      <c r="B188" s="294"/>
      <c r="C188" s="294"/>
      <c r="D188" s="294"/>
      <c r="E188" s="294"/>
      <c r="F188" s="294"/>
      <c r="G188" s="294"/>
      <c r="H188" s="294"/>
      <c r="I188" s="294"/>
      <c r="J188" s="294"/>
      <c r="K188" s="294"/>
      <c r="L188" s="294"/>
      <c r="M188" s="294"/>
      <c r="N188" s="294"/>
      <c r="O188" s="294"/>
      <c r="P188" s="294"/>
      <c r="Q188" s="294"/>
      <c r="R188" s="294"/>
      <c r="S188" s="294"/>
      <c r="T188" s="294"/>
      <c r="U188" s="294"/>
      <c r="V188" s="294"/>
      <c r="W188" s="294"/>
      <c r="X188" s="294"/>
      <c r="Y188" s="294"/>
      <c r="Z188" s="294"/>
    </row>
    <row r="189" spans="1:26" ht="15.75" customHeight="1">
      <c r="A189" s="294"/>
      <c r="B189" s="294"/>
      <c r="C189" s="294"/>
      <c r="D189" s="294"/>
      <c r="E189" s="294"/>
      <c r="F189" s="294"/>
      <c r="G189" s="294"/>
      <c r="H189" s="294"/>
      <c r="I189" s="294"/>
      <c r="J189" s="294"/>
      <c r="K189" s="294"/>
      <c r="L189" s="294"/>
      <c r="M189" s="294"/>
      <c r="N189" s="294"/>
      <c r="O189" s="294"/>
      <c r="P189" s="294"/>
      <c r="Q189" s="294"/>
      <c r="R189" s="294"/>
      <c r="S189" s="294"/>
      <c r="T189" s="294"/>
      <c r="U189" s="294"/>
      <c r="V189" s="294"/>
      <c r="W189" s="294"/>
      <c r="X189" s="294"/>
      <c r="Y189" s="294"/>
      <c r="Z189" s="294"/>
    </row>
    <row r="190" spans="1:26" ht="15.75" customHeight="1">
      <c r="A190" s="294"/>
      <c r="B190" s="294"/>
      <c r="C190" s="294"/>
      <c r="D190" s="294"/>
      <c r="E190" s="294"/>
      <c r="F190" s="294"/>
      <c r="G190" s="294"/>
      <c r="H190" s="294"/>
      <c r="I190" s="294"/>
      <c r="J190" s="294"/>
      <c r="K190" s="294"/>
      <c r="L190" s="294"/>
      <c r="M190" s="294"/>
      <c r="N190" s="294"/>
      <c r="O190" s="294"/>
      <c r="P190" s="294"/>
      <c r="Q190" s="294"/>
      <c r="R190" s="294"/>
      <c r="S190" s="294"/>
      <c r="T190" s="294"/>
      <c r="U190" s="294"/>
      <c r="V190" s="294"/>
      <c r="W190" s="294"/>
      <c r="X190" s="294"/>
      <c r="Y190" s="294"/>
      <c r="Z190" s="294"/>
    </row>
    <row r="191" spans="1:26" ht="15.75" customHeight="1">
      <c r="A191" s="294"/>
      <c r="B191" s="294"/>
      <c r="C191" s="294"/>
      <c r="D191" s="294"/>
      <c r="E191" s="294"/>
      <c r="F191" s="294"/>
      <c r="G191" s="294"/>
      <c r="H191" s="294"/>
      <c r="I191" s="294"/>
      <c r="J191" s="294"/>
      <c r="K191" s="294"/>
      <c r="L191" s="294"/>
      <c r="M191" s="294"/>
      <c r="N191" s="294"/>
      <c r="O191" s="294"/>
      <c r="P191" s="294"/>
      <c r="Q191" s="294"/>
      <c r="R191" s="294"/>
      <c r="S191" s="294"/>
      <c r="T191" s="294"/>
      <c r="U191" s="294"/>
      <c r="V191" s="294"/>
      <c r="W191" s="294"/>
      <c r="X191" s="294"/>
      <c r="Y191" s="294"/>
      <c r="Z191" s="294"/>
    </row>
    <row r="192" spans="1:26" ht="15.75" customHeight="1">
      <c r="A192" s="294"/>
      <c r="B192" s="294"/>
      <c r="C192" s="294"/>
      <c r="D192" s="294"/>
      <c r="E192" s="294"/>
      <c r="F192" s="294"/>
      <c r="G192" s="294"/>
      <c r="H192" s="294"/>
      <c r="I192" s="294"/>
      <c r="J192" s="294"/>
      <c r="K192" s="294"/>
      <c r="L192" s="294"/>
      <c r="M192" s="294"/>
      <c r="N192" s="294"/>
      <c r="O192" s="294"/>
      <c r="P192" s="294"/>
      <c r="Q192" s="294"/>
      <c r="R192" s="294"/>
      <c r="S192" s="294"/>
      <c r="T192" s="294"/>
      <c r="U192" s="294"/>
      <c r="V192" s="294"/>
      <c r="W192" s="294"/>
      <c r="X192" s="294"/>
      <c r="Y192" s="294"/>
      <c r="Z192" s="294"/>
    </row>
    <row r="193" spans="1:26" ht="15.75" customHeight="1">
      <c r="A193" s="294"/>
      <c r="B193" s="294"/>
      <c r="C193" s="294"/>
      <c r="D193" s="294"/>
      <c r="E193" s="294"/>
      <c r="F193" s="294"/>
      <c r="G193" s="294"/>
      <c r="H193" s="294"/>
      <c r="I193" s="294"/>
      <c r="J193" s="294"/>
      <c r="K193" s="294"/>
      <c r="L193" s="294"/>
      <c r="M193" s="294"/>
      <c r="N193" s="294"/>
      <c r="O193" s="294"/>
      <c r="P193" s="294"/>
      <c r="Q193" s="294"/>
      <c r="R193" s="294"/>
      <c r="S193" s="294"/>
      <c r="T193" s="294"/>
      <c r="U193" s="294"/>
      <c r="V193" s="294"/>
      <c r="W193" s="294"/>
      <c r="X193" s="294"/>
      <c r="Y193" s="294"/>
      <c r="Z193" s="294"/>
    </row>
    <row r="194" spans="1:26" ht="15.75" customHeight="1">
      <c r="A194" s="294"/>
      <c r="B194" s="294"/>
      <c r="C194" s="294"/>
      <c r="D194" s="294"/>
      <c r="E194" s="294"/>
      <c r="F194" s="294"/>
      <c r="G194" s="294"/>
      <c r="H194" s="294"/>
      <c r="I194" s="294"/>
      <c r="J194" s="294"/>
      <c r="K194" s="294"/>
      <c r="L194" s="294"/>
      <c r="M194" s="294"/>
      <c r="N194" s="294"/>
      <c r="O194" s="294"/>
      <c r="P194" s="294"/>
      <c r="Q194" s="294"/>
      <c r="R194" s="294"/>
      <c r="S194" s="294"/>
      <c r="T194" s="294"/>
      <c r="U194" s="294"/>
      <c r="V194" s="294"/>
      <c r="W194" s="294"/>
      <c r="X194" s="294"/>
      <c r="Y194" s="294"/>
      <c r="Z194" s="294"/>
    </row>
    <row r="195" spans="1:26" ht="15.75" customHeight="1">
      <c r="A195" s="294"/>
      <c r="B195" s="294"/>
      <c r="C195" s="294"/>
      <c r="D195" s="294"/>
      <c r="E195" s="294"/>
      <c r="F195" s="294"/>
      <c r="G195" s="294"/>
      <c r="H195" s="294"/>
      <c r="I195" s="294"/>
      <c r="J195" s="294"/>
      <c r="K195" s="294"/>
      <c r="L195" s="294"/>
      <c r="M195" s="294"/>
      <c r="N195" s="294"/>
      <c r="O195" s="294"/>
      <c r="P195" s="294"/>
      <c r="Q195" s="294"/>
      <c r="R195" s="294"/>
      <c r="S195" s="294"/>
      <c r="T195" s="294"/>
      <c r="U195" s="294"/>
      <c r="V195" s="294"/>
      <c r="W195" s="294"/>
      <c r="X195" s="294"/>
      <c r="Y195" s="294"/>
      <c r="Z195" s="294"/>
    </row>
    <row r="196" spans="1:26" ht="15.75" customHeight="1">
      <c r="A196" s="294"/>
      <c r="B196" s="294"/>
      <c r="C196" s="294"/>
      <c r="D196" s="294"/>
      <c r="E196" s="294"/>
      <c r="F196" s="294"/>
      <c r="G196" s="294"/>
      <c r="H196" s="294"/>
      <c r="I196" s="294"/>
      <c r="J196" s="294"/>
      <c r="K196" s="294"/>
      <c r="L196" s="294"/>
      <c r="M196" s="294"/>
      <c r="N196" s="294"/>
      <c r="O196" s="294"/>
      <c r="P196" s="294"/>
      <c r="Q196" s="294"/>
      <c r="R196" s="294"/>
      <c r="S196" s="294"/>
      <c r="T196" s="294"/>
      <c r="U196" s="294"/>
      <c r="V196" s="294"/>
      <c r="W196" s="294"/>
      <c r="X196" s="294"/>
      <c r="Y196" s="294"/>
      <c r="Z196" s="294"/>
    </row>
    <row r="197" spans="1:26" ht="15.75" customHeight="1">
      <c r="A197" s="294"/>
      <c r="B197" s="294"/>
      <c r="C197" s="294"/>
      <c r="D197" s="294"/>
      <c r="E197" s="294"/>
      <c r="F197" s="294"/>
      <c r="G197" s="294"/>
      <c r="H197" s="294"/>
      <c r="I197" s="294"/>
      <c r="J197" s="294"/>
      <c r="K197" s="294"/>
      <c r="L197" s="294"/>
      <c r="M197" s="294"/>
      <c r="N197" s="294"/>
      <c r="O197" s="294"/>
      <c r="P197" s="294"/>
      <c r="Q197" s="294"/>
      <c r="R197" s="294"/>
      <c r="S197" s="294"/>
      <c r="T197" s="294"/>
      <c r="U197" s="294"/>
      <c r="V197" s="294"/>
      <c r="W197" s="294"/>
      <c r="X197" s="294"/>
      <c r="Y197" s="294"/>
      <c r="Z197" s="294"/>
    </row>
    <row r="198" spans="1:26" ht="15.75" customHeight="1">
      <c r="A198" s="294"/>
      <c r="B198" s="294"/>
      <c r="C198" s="294"/>
      <c r="D198" s="294"/>
      <c r="E198" s="294"/>
      <c r="F198" s="294"/>
      <c r="G198" s="294"/>
      <c r="H198" s="294"/>
      <c r="I198" s="294"/>
      <c r="J198" s="294"/>
      <c r="K198" s="294"/>
      <c r="L198" s="294"/>
      <c r="M198" s="294"/>
      <c r="N198" s="294"/>
      <c r="O198" s="294"/>
      <c r="P198" s="294"/>
      <c r="Q198" s="294"/>
      <c r="R198" s="294"/>
      <c r="S198" s="294"/>
      <c r="T198" s="294"/>
      <c r="U198" s="294"/>
      <c r="V198" s="294"/>
      <c r="W198" s="294"/>
      <c r="X198" s="294"/>
      <c r="Y198" s="294"/>
      <c r="Z198" s="294"/>
    </row>
    <row r="199" spans="1:26" ht="15.75" customHeight="1">
      <c r="A199" s="294"/>
      <c r="B199" s="294"/>
      <c r="C199" s="294"/>
      <c r="D199" s="294"/>
      <c r="E199" s="294"/>
      <c r="F199" s="294"/>
      <c r="G199" s="294"/>
      <c r="H199" s="294"/>
      <c r="I199" s="294"/>
      <c r="J199" s="294"/>
      <c r="K199" s="294"/>
      <c r="L199" s="294"/>
      <c r="M199" s="294"/>
      <c r="N199" s="294"/>
      <c r="O199" s="294"/>
      <c r="P199" s="294"/>
      <c r="Q199" s="294"/>
      <c r="R199" s="294"/>
      <c r="S199" s="294"/>
      <c r="T199" s="294"/>
      <c r="U199" s="294"/>
      <c r="V199" s="294"/>
      <c r="W199" s="294"/>
      <c r="X199" s="294"/>
      <c r="Y199" s="294"/>
      <c r="Z199" s="294"/>
    </row>
    <row r="200" spans="1:26" ht="15.75" customHeight="1">
      <c r="A200" s="294"/>
      <c r="B200" s="294"/>
      <c r="C200" s="294"/>
      <c r="D200" s="294"/>
      <c r="E200" s="294"/>
      <c r="F200" s="294"/>
      <c r="G200" s="294"/>
      <c r="H200" s="294"/>
      <c r="I200" s="294"/>
      <c r="J200" s="294"/>
      <c r="K200" s="294"/>
      <c r="L200" s="294"/>
      <c r="M200" s="294"/>
      <c r="N200" s="294"/>
      <c r="O200" s="294"/>
      <c r="P200" s="294"/>
      <c r="Q200" s="294"/>
      <c r="R200" s="294"/>
      <c r="S200" s="294"/>
      <c r="T200" s="294"/>
      <c r="U200" s="294"/>
      <c r="V200" s="294"/>
      <c r="W200" s="294"/>
      <c r="X200" s="294"/>
      <c r="Y200" s="294"/>
      <c r="Z200" s="294"/>
    </row>
    <row r="201" spans="1:26" ht="15.75" customHeight="1">
      <c r="A201" s="294"/>
      <c r="B201" s="294"/>
      <c r="C201" s="294"/>
      <c r="D201" s="294"/>
      <c r="E201" s="294"/>
      <c r="F201" s="294"/>
      <c r="G201" s="294"/>
      <c r="H201" s="294"/>
      <c r="I201" s="294"/>
      <c r="J201" s="294"/>
      <c r="K201" s="294"/>
      <c r="L201" s="294"/>
      <c r="M201" s="294"/>
      <c r="N201" s="294"/>
      <c r="O201" s="294"/>
      <c r="P201" s="294"/>
      <c r="Q201" s="294"/>
      <c r="R201" s="294"/>
      <c r="S201" s="294"/>
      <c r="T201" s="294"/>
      <c r="U201" s="294"/>
      <c r="V201" s="294"/>
      <c r="W201" s="294"/>
      <c r="X201" s="294"/>
      <c r="Y201" s="294"/>
      <c r="Z201" s="294"/>
    </row>
    <row r="202" spans="1:26" ht="15.75" customHeight="1">
      <c r="A202" s="294"/>
      <c r="B202" s="294"/>
      <c r="C202" s="294"/>
      <c r="D202" s="294"/>
      <c r="E202" s="294"/>
      <c r="F202" s="294"/>
      <c r="G202" s="294"/>
      <c r="H202" s="294"/>
      <c r="I202" s="294"/>
      <c r="J202" s="294"/>
      <c r="K202" s="294"/>
      <c r="L202" s="294"/>
      <c r="M202" s="294"/>
      <c r="N202" s="294"/>
      <c r="O202" s="294"/>
      <c r="P202" s="294"/>
      <c r="Q202" s="294"/>
      <c r="R202" s="294"/>
      <c r="S202" s="294"/>
      <c r="T202" s="294"/>
      <c r="U202" s="294"/>
      <c r="V202" s="294"/>
      <c r="W202" s="294"/>
      <c r="X202" s="294"/>
      <c r="Y202" s="294"/>
      <c r="Z202" s="294"/>
    </row>
    <row r="203" spans="1:26" ht="15.75" customHeight="1">
      <c r="A203" s="294"/>
      <c r="B203" s="294"/>
      <c r="C203" s="294"/>
      <c r="D203" s="294"/>
      <c r="E203" s="294"/>
      <c r="F203" s="294"/>
      <c r="G203" s="294"/>
      <c r="H203" s="294"/>
      <c r="I203" s="294"/>
      <c r="J203" s="294"/>
      <c r="K203" s="294"/>
      <c r="L203" s="294"/>
      <c r="M203" s="294"/>
      <c r="N203" s="294"/>
      <c r="O203" s="294"/>
      <c r="P203" s="294"/>
      <c r="Q203" s="294"/>
      <c r="R203" s="294"/>
      <c r="S203" s="294"/>
      <c r="T203" s="294"/>
      <c r="U203" s="294"/>
      <c r="V203" s="294"/>
      <c r="W203" s="294"/>
      <c r="X203" s="294"/>
      <c r="Y203" s="294"/>
      <c r="Z203" s="294"/>
    </row>
    <row r="204" spans="1:26" ht="15.75" customHeight="1">
      <c r="A204" s="294"/>
      <c r="B204" s="294"/>
      <c r="C204" s="294"/>
      <c r="D204" s="294"/>
      <c r="E204" s="294"/>
      <c r="F204" s="294"/>
      <c r="G204" s="294"/>
      <c r="H204" s="294"/>
      <c r="I204" s="294"/>
      <c r="J204" s="294"/>
      <c r="K204" s="294"/>
      <c r="L204" s="294"/>
      <c r="M204" s="294"/>
      <c r="N204" s="294"/>
      <c r="O204" s="294"/>
      <c r="P204" s="294"/>
      <c r="Q204" s="294"/>
      <c r="R204" s="294"/>
      <c r="S204" s="294"/>
      <c r="T204" s="294"/>
      <c r="U204" s="294"/>
      <c r="V204" s="294"/>
      <c r="W204" s="294"/>
      <c r="X204" s="294"/>
      <c r="Y204" s="294"/>
      <c r="Z204" s="294"/>
    </row>
    <row r="205" spans="1:26" ht="15.75" customHeight="1">
      <c r="A205" s="294"/>
      <c r="B205" s="294"/>
      <c r="C205" s="294"/>
      <c r="D205" s="294"/>
      <c r="E205" s="294"/>
      <c r="F205" s="294"/>
      <c r="G205" s="294"/>
      <c r="H205" s="294"/>
      <c r="I205" s="294"/>
      <c r="J205" s="294"/>
      <c r="K205" s="294"/>
      <c r="L205" s="294"/>
      <c r="M205" s="294"/>
      <c r="N205" s="294"/>
      <c r="O205" s="294"/>
      <c r="P205" s="294"/>
      <c r="Q205" s="294"/>
      <c r="R205" s="294"/>
      <c r="S205" s="294"/>
      <c r="T205" s="294"/>
      <c r="U205" s="294"/>
      <c r="V205" s="294"/>
      <c r="W205" s="294"/>
      <c r="X205" s="294"/>
      <c r="Y205" s="294"/>
      <c r="Z205" s="294"/>
    </row>
    <row r="206" spans="1:26" ht="15.75" customHeight="1">
      <c r="A206" s="294"/>
      <c r="B206" s="294"/>
      <c r="C206" s="294"/>
      <c r="D206" s="294"/>
      <c r="E206" s="294"/>
      <c r="F206" s="294"/>
      <c r="G206" s="294"/>
      <c r="H206" s="294"/>
      <c r="I206" s="294"/>
      <c r="J206" s="294"/>
      <c r="K206" s="294"/>
      <c r="L206" s="294"/>
      <c r="M206" s="294"/>
      <c r="N206" s="294"/>
      <c r="O206" s="294"/>
      <c r="P206" s="294"/>
      <c r="Q206" s="294"/>
      <c r="R206" s="294"/>
      <c r="S206" s="294"/>
      <c r="T206" s="294"/>
      <c r="U206" s="294"/>
      <c r="V206" s="294"/>
      <c r="W206" s="294"/>
      <c r="X206" s="294"/>
      <c r="Y206" s="294"/>
      <c r="Z206" s="294"/>
    </row>
    <row r="207" spans="1:26" ht="15.75" customHeight="1">
      <c r="A207" s="294"/>
      <c r="B207" s="294"/>
      <c r="C207" s="294"/>
      <c r="D207" s="294"/>
      <c r="E207" s="294"/>
      <c r="F207" s="294"/>
      <c r="G207" s="294"/>
      <c r="H207" s="294"/>
      <c r="I207" s="294"/>
      <c r="J207" s="294"/>
      <c r="K207" s="294"/>
      <c r="L207" s="294"/>
      <c r="M207" s="294"/>
      <c r="N207" s="294"/>
      <c r="O207" s="294"/>
      <c r="P207" s="294"/>
      <c r="Q207" s="294"/>
      <c r="R207" s="294"/>
      <c r="S207" s="294"/>
      <c r="T207" s="294"/>
      <c r="U207" s="294"/>
      <c r="V207" s="294"/>
      <c r="W207" s="294"/>
      <c r="X207" s="294"/>
      <c r="Y207" s="294"/>
      <c r="Z207" s="294"/>
    </row>
    <row r="208" spans="1:26" ht="15.75" customHeight="1">
      <c r="A208" s="294"/>
      <c r="B208" s="294"/>
      <c r="C208" s="294"/>
      <c r="D208" s="294"/>
      <c r="E208" s="294"/>
      <c r="F208" s="294"/>
      <c r="G208" s="294"/>
      <c r="H208" s="294"/>
      <c r="I208" s="294"/>
      <c r="J208" s="294"/>
      <c r="K208" s="294"/>
      <c r="L208" s="294"/>
      <c r="M208" s="294"/>
      <c r="N208" s="294"/>
      <c r="O208" s="294"/>
      <c r="P208" s="294"/>
      <c r="Q208" s="294"/>
      <c r="R208" s="294"/>
      <c r="S208" s="294"/>
      <c r="T208" s="294"/>
      <c r="U208" s="294"/>
      <c r="V208" s="294"/>
      <c r="W208" s="294"/>
      <c r="X208" s="294"/>
      <c r="Y208" s="294"/>
      <c r="Z208" s="294"/>
    </row>
    <row r="209" spans="1:26" ht="15.75" customHeight="1">
      <c r="A209" s="294"/>
      <c r="B209" s="294"/>
      <c r="C209" s="294"/>
      <c r="D209" s="294"/>
      <c r="E209" s="294"/>
      <c r="F209" s="294"/>
      <c r="G209" s="294"/>
      <c r="H209" s="294"/>
      <c r="I209" s="294"/>
      <c r="J209" s="294"/>
      <c r="K209" s="294"/>
      <c r="L209" s="294"/>
      <c r="M209" s="294"/>
      <c r="N209" s="294"/>
      <c r="O209" s="294"/>
      <c r="P209" s="294"/>
      <c r="Q209" s="294"/>
      <c r="R209" s="294"/>
      <c r="S209" s="294"/>
      <c r="T209" s="294"/>
      <c r="U209" s="294"/>
      <c r="V209" s="294"/>
      <c r="W209" s="294"/>
      <c r="X209" s="294"/>
      <c r="Y209" s="294"/>
      <c r="Z209" s="294"/>
    </row>
    <row r="210" spans="1:26" ht="15.75" customHeight="1">
      <c r="A210" s="294"/>
      <c r="B210" s="294"/>
      <c r="C210" s="294"/>
      <c r="D210" s="294"/>
      <c r="E210" s="294"/>
      <c r="F210" s="294"/>
      <c r="G210" s="294"/>
      <c r="H210" s="294"/>
      <c r="I210" s="294"/>
      <c r="J210" s="294"/>
      <c r="K210" s="294"/>
      <c r="L210" s="294"/>
      <c r="M210" s="294"/>
      <c r="N210" s="294"/>
      <c r="O210" s="294"/>
      <c r="P210" s="294"/>
      <c r="Q210" s="294"/>
      <c r="R210" s="294"/>
      <c r="S210" s="294"/>
      <c r="T210" s="294"/>
      <c r="U210" s="294"/>
      <c r="V210" s="294"/>
      <c r="W210" s="294"/>
      <c r="X210" s="294"/>
      <c r="Y210" s="294"/>
      <c r="Z210" s="294"/>
    </row>
    <row r="211" spans="1:26" ht="15.75" customHeight="1">
      <c r="A211" s="294"/>
      <c r="B211" s="294"/>
      <c r="C211" s="294"/>
      <c r="D211" s="294"/>
      <c r="E211" s="294"/>
      <c r="F211" s="294"/>
      <c r="G211" s="294"/>
      <c r="H211" s="294"/>
      <c r="I211" s="294"/>
      <c r="J211" s="294"/>
      <c r="K211" s="294"/>
      <c r="L211" s="294"/>
      <c r="M211" s="294"/>
      <c r="N211" s="294"/>
      <c r="O211" s="294"/>
      <c r="P211" s="294"/>
      <c r="Q211" s="294"/>
      <c r="R211" s="294"/>
      <c r="S211" s="294"/>
      <c r="T211" s="294"/>
      <c r="U211" s="294"/>
      <c r="V211" s="294"/>
      <c r="W211" s="294"/>
      <c r="X211" s="294"/>
      <c r="Y211" s="294"/>
      <c r="Z211" s="294"/>
    </row>
    <row r="212" spans="1:26" ht="15.75" customHeight="1">
      <c r="A212" s="294"/>
      <c r="B212" s="294"/>
      <c r="C212" s="294"/>
      <c r="D212" s="294"/>
      <c r="E212" s="294"/>
      <c r="F212" s="294"/>
      <c r="G212" s="294"/>
      <c r="H212" s="294"/>
      <c r="I212" s="294"/>
      <c r="J212" s="294"/>
      <c r="K212" s="294"/>
      <c r="L212" s="294"/>
      <c r="M212" s="294"/>
      <c r="N212" s="294"/>
      <c r="O212" s="294"/>
      <c r="P212" s="294"/>
      <c r="Q212" s="294"/>
      <c r="R212" s="294"/>
      <c r="S212" s="294"/>
      <c r="T212" s="294"/>
      <c r="U212" s="294"/>
      <c r="V212" s="294"/>
      <c r="W212" s="294"/>
      <c r="X212" s="294"/>
      <c r="Y212" s="294"/>
      <c r="Z212" s="294"/>
    </row>
    <row r="213" spans="1:26" ht="15.75" customHeight="1">
      <c r="A213" s="294"/>
      <c r="B213" s="294"/>
      <c r="C213" s="294"/>
      <c r="D213" s="294"/>
      <c r="E213" s="294"/>
      <c r="F213" s="294"/>
      <c r="G213" s="294"/>
      <c r="H213" s="294"/>
      <c r="I213" s="294"/>
      <c r="J213" s="294"/>
      <c r="K213" s="294"/>
      <c r="L213" s="294"/>
      <c r="M213" s="294"/>
      <c r="N213" s="294"/>
      <c r="O213" s="294"/>
      <c r="P213" s="294"/>
      <c r="Q213" s="294"/>
      <c r="R213" s="294"/>
      <c r="S213" s="294"/>
      <c r="T213" s="294"/>
      <c r="U213" s="294"/>
      <c r="V213" s="294"/>
      <c r="W213" s="294"/>
      <c r="X213" s="294"/>
      <c r="Y213" s="294"/>
      <c r="Z213" s="294"/>
    </row>
    <row r="214" spans="1:26" ht="15.75" customHeight="1">
      <c r="A214" s="294"/>
      <c r="B214" s="294"/>
      <c r="C214" s="294"/>
      <c r="D214" s="294"/>
      <c r="E214" s="294"/>
      <c r="F214" s="294"/>
      <c r="G214" s="294"/>
      <c r="H214" s="294"/>
      <c r="I214" s="294"/>
      <c r="J214" s="294"/>
      <c r="K214" s="294"/>
      <c r="L214" s="294"/>
      <c r="M214" s="294"/>
      <c r="N214" s="294"/>
      <c r="O214" s="294"/>
      <c r="P214" s="294"/>
      <c r="Q214" s="294"/>
      <c r="R214" s="294"/>
      <c r="S214" s="294"/>
      <c r="T214" s="294"/>
      <c r="U214" s="294"/>
      <c r="V214" s="294"/>
      <c r="W214" s="294"/>
      <c r="X214" s="294"/>
      <c r="Y214" s="294"/>
      <c r="Z214" s="294"/>
    </row>
    <row r="215" spans="1:26" ht="15.75" customHeight="1">
      <c r="A215" s="294"/>
      <c r="B215" s="294"/>
      <c r="C215" s="294"/>
      <c r="D215" s="294"/>
      <c r="E215" s="294"/>
      <c r="F215" s="294"/>
      <c r="G215" s="294"/>
      <c r="H215" s="294"/>
      <c r="I215" s="294"/>
      <c r="J215" s="294"/>
      <c r="K215" s="294"/>
      <c r="L215" s="294"/>
      <c r="M215" s="294"/>
      <c r="N215" s="294"/>
      <c r="O215" s="294"/>
      <c r="P215" s="294"/>
      <c r="Q215" s="294"/>
      <c r="R215" s="294"/>
      <c r="S215" s="294"/>
      <c r="T215" s="294"/>
      <c r="U215" s="294"/>
      <c r="V215" s="294"/>
      <c r="W215" s="294"/>
      <c r="X215" s="294"/>
      <c r="Y215" s="294"/>
      <c r="Z215" s="294"/>
    </row>
    <row r="216" spans="1:26" ht="15.75" customHeight="1">
      <c r="A216" s="294"/>
      <c r="B216" s="294"/>
      <c r="C216" s="294"/>
      <c r="D216" s="294"/>
      <c r="E216" s="294"/>
      <c r="F216" s="294"/>
      <c r="G216" s="294"/>
      <c r="H216" s="294"/>
      <c r="I216" s="294"/>
      <c r="J216" s="294"/>
      <c r="K216" s="294"/>
      <c r="L216" s="294"/>
      <c r="M216" s="294"/>
      <c r="N216" s="294"/>
      <c r="O216" s="294"/>
      <c r="P216" s="294"/>
      <c r="Q216" s="294"/>
      <c r="R216" s="294"/>
      <c r="S216" s="294"/>
      <c r="T216" s="294"/>
      <c r="U216" s="294"/>
      <c r="V216" s="294"/>
      <c r="W216" s="294"/>
      <c r="X216" s="294"/>
      <c r="Y216" s="294"/>
      <c r="Z216" s="294"/>
    </row>
    <row r="217" spans="1:26" ht="15.75" customHeight="1">
      <c r="A217" s="294"/>
      <c r="B217" s="294"/>
      <c r="C217" s="294"/>
      <c r="D217" s="294"/>
      <c r="E217" s="294"/>
      <c r="F217" s="294"/>
      <c r="G217" s="294"/>
      <c r="H217" s="294"/>
      <c r="I217" s="294"/>
      <c r="J217" s="294"/>
      <c r="K217" s="294"/>
      <c r="L217" s="294"/>
      <c r="M217" s="294"/>
      <c r="N217" s="294"/>
      <c r="O217" s="294"/>
      <c r="P217" s="294"/>
      <c r="Q217" s="294"/>
      <c r="R217" s="294"/>
      <c r="S217" s="294"/>
      <c r="T217" s="294"/>
      <c r="U217" s="294"/>
      <c r="V217" s="294"/>
      <c r="W217" s="294"/>
      <c r="X217" s="294"/>
      <c r="Y217" s="294"/>
      <c r="Z217" s="294"/>
    </row>
    <row r="218" spans="1:26" ht="15.75" customHeight="1">
      <c r="A218" s="294"/>
      <c r="B218" s="294"/>
      <c r="C218" s="294"/>
      <c r="D218" s="294"/>
      <c r="E218" s="294"/>
      <c r="F218" s="294"/>
      <c r="G218" s="294"/>
      <c r="H218" s="294"/>
      <c r="I218" s="294"/>
      <c r="J218" s="294"/>
      <c r="K218" s="294"/>
      <c r="L218" s="294"/>
      <c r="M218" s="294"/>
      <c r="N218" s="294"/>
      <c r="O218" s="294"/>
      <c r="P218" s="294"/>
      <c r="Q218" s="294"/>
      <c r="R218" s="294"/>
      <c r="S218" s="294"/>
      <c r="T218" s="294"/>
      <c r="U218" s="294"/>
      <c r="V218" s="294"/>
      <c r="W218" s="294"/>
      <c r="X218" s="294"/>
      <c r="Y218" s="294"/>
      <c r="Z218" s="294"/>
    </row>
    <row r="219" spans="1:26" ht="15.75" customHeight="1">
      <c r="A219" s="294"/>
      <c r="B219" s="294"/>
      <c r="C219" s="294"/>
      <c r="D219" s="294"/>
      <c r="E219" s="294"/>
      <c r="F219" s="294"/>
      <c r="G219" s="294"/>
      <c r="H219" s="294"/>
      <c r="I219" s="294"/>
      <c r="J219" s="294"/>
      <c r="K219" s="294"/>
      <c r="L219" s="294"/>
      <c r="M219" s="294"/>
      <c r="N219" s="294"/>
      <c r="O219" s="294"/>
      <c r="P219" s="294"/>
      <c r="Q219" s="294"/>
      <c r="R219" s="294"/>
      <c r="S219" s="294"/>
      <c r="T219" s="294"/>
      <c r="U219" s="294"/>
      <c r="V219" s="294"/>
      <c r="W219" s="294"/>
      <c r="X219" s="294"/>
      <c r="Y219" s="294"/>
      <c r="Z219" s="294"/>
    </row>
    <row r="220" spans="1:26" ht="15.75" customHeight="1">
      <c r="A220" s="294"/>
      <c r="B220" s="294"/>
      <c r="C220" s="294"/>
      <c r="D220" s="294"/>
      <c r="E220" s="294"/>
      <c r="F220" s="294"/>
      <c r="G220" s="294"/>
      <c r="H220" s="294"/>
      <c r="I220" s="294"/>
      <c r="J220" s="294"/>
      <c r="K220" s="294"/>
      <c r="L220" s="294"/>
      <c r="M220" s="294"/>
      <c r="N220" s="294"/>
      <c r="O220" s="294"/>
      <c r="P220" s="294"/>
      <c r="Q220" s="294"/>
      <c r="R220" s="294"/>
      <c r="S220" s="294"/>
      <c r="T220" s="294"/>
      <c r="U220" s="294"/>
      <c r="V220" s="294"/>
      <c r="W220" s="294"/>
      <c r="X220" s="294"/>
      <c r="Y220" s="294"/>
      <c r="Z220" s="294"/>
    </row>
    <row r="221" spans="1:26" ht="15.75" customHeight="1">
      <c r="A221" s="294"/>
      <c r="B221" s="294"/>
      <c r="C221" s="294"/>
      <c r="D221" s="294"/>
      <c r="E221" s="294"/>
      <c r="F221" s="294"/>
      <c r="G221" s="294"/>
      <c r="H221" s="294"/>
      <c r="I221" s="294"/>
      <c r="J221" s="294"/>
      <c r="K221" s="294"/>
      <c r="L221" s="294"/>
      <c r="M221" s="294"/>
      <c r="N221" s="294"/>
      <c r="O221" s="294"/>
      <c r="P221" s="294"/>
      <c r="Q221" s="294"/>
      <c r="R221" s="294"/>
      <c r="S221" s="294"/>
      <c r="T221" s="294"/>
      <c r="U221" s="294"/>
      <c r="V221" s="294"/>
      <c r="W221" s="294"/>
      <c r="X221" s="294"/>
      <c r="Y221" s="294"/>
      <c r="Z221" s="294"/>
    </row>
    <row r="222" spans="1:26" ht="15.75" customHeight="1">
      <c r="A222" s="294"/>
      <c r="B222" s="294"/>
      <c r="C222" s="294"/>
      <c r="D222" s="294"/>
      <c r="E222" s="294"/>
      <c r="F222" s="294"/>
      <c r="G222" s="294"/>
      <c r="H222" s="294"/>
      <c r="I222" s="294"/>
      <c r="J222" s="294"/>
      <c r="K222" s="294"/>
      <c r="L222" s="294"/>
      <c r="M222" s="294"/>
      <c r="N222" s="294"/>
      <c r="O222" s="294"/>
      <c r="P222" s="294"/>
      <c r="Q222" s="294"/>
      <c r="R222" s="294"/>
      <c r="S222" s="294"/>
      <c r="T222" s="294"/>
      <c r="U222" s="294"/>
      <c r="V222" s="294"/>
      <c r="W222" s="294"/>
      <c r="X222" s="294"/>
      <c r="Y222" s="294"/>
      <c r="Z222" s="294"/>
    </row>
    <row r="223" spans="1:26" ht="15.75" customHeight="1">
      <c r="A223" s="294"/>
      <c r="B223" s="294"/>
      <c r="C223" s="294"/>
      <c r="D223" s="294"/>
      <c r="E223" s="294"/>
      <c r="F223" s="294"/>
      <c r="G223" s="294"/>
      <c r="H223" s="294"/>
      <c r="I223" s="294"/>
      <c r="J223" s="294"/>
      <c r="K223" s="294"/>
      <c r="L223" s="294"/>
      <c r="M223" s="294"/>
      <c r="N223" s="294"/>
      <c r="O223" s="294"/>
      <c r="P223" s="294"/>
      <c r="Q223" s="294"/>
      <c r="R223" s="294"/>
      <c r="S223" s="294"/>
      <c r="T223" s="294"/>
      <c r="U223" s="294"/>
      <c r="V223" s="294"/>
      <c r="W223" s="294"/>
      <c r="X223" s="294"/>
      <c r="Y223" s="294"/>
      <c r="Z223" s="294"/>
    </row>
    <row r="224" spans="1:26" ht="15.75" customHeight="1">
      <c r="A224" s="294"/>
      <c r="B224" s="294"/>
      <c r="C224" s="294"/>
      <c r="D224" s="294"/>
      <c r="E224" s="294"/>
      <c r="F224" s="294"/>
      <c r="G224" s="294"/>
      <c r="H224" s="294"/>
      <c r="I224" s="294"/>
      <c r="J224" s="294"/>
      <c r="K224" s="294"/>
      <c r="L224" s="294"/>
      <c r="M224" s="294"/>
      <c r="N224" s="294"/>
      <c r="O224" s="294"/>
      <c r="P224" s="294"/>
      <c r="Q224" s="294"/>
      <c r="R224" s="294"/>
      <c r="S224" s="294"/>
      <c r="T224" s="294"/>
      <c r="U224" s="294"/>
      <c r="V224" s="294"/>
      <c r="W224" s="294"/>
      <c r="X224" s="294"/>
      <c r="Y224" s="294"/>
      <c r="Z224" s="294"/>
    </row>
    <row r="225" spans="1:26" ht="15.75" customHeight="1">
      <c r="A225" s="294"/>
      <c r="B225" s="294"/>
      <c r="C225" s="294"/>
      <c r="D225" s="294"/>
      <c r="E225" s="294"/>
      <c r="F225" s="294"/>
      <c r="G225" s="294"/>
      <c r="H225" s="294"/>
      <c r="I225" s="294"/>
      <c r="J225" s="294"/>
      <c r="K225" s="294"/>
      <c r="L225" s="294"/>
      <c r="M225" s="294"/>
      <c r="N225" s="294"/>
      <c r="O225" s="294"/>
      <c r="P225" s="294"/>
      <c r="Q225" s="294"/>
      <c r="R225" s="294"/>
      <c r="S225" s="294"/>
      <c r="T225" s="294"/>
      <c r="U225" s="294"/>
      <c r="V225" s="294"/>
      <c r="W225" s="294"/>
      <c r="X225" s="294"/>
      <c r="Y225" s="294"/>
      <c r="Z225" s="294"/>
    </row>
    <row r="226" spans="1:26" ht="15.75" customHeight="1">
      <c r="A226" s="294"/>
      <c r="B226" s="294"/>
      <c r="C226" s="294"/>
      <c r="D226" s="294"/>
      <c r="E226" s="294"/>
      <c r="F226" s="294"/>
      <c r="G226" s="294"/>
      <c r="H226" s="294"/>
      <c r="I226" s="294"/>
      <c r="J226" s="294"/>
      <c r="K226" s="294"/>
      <c r="L226" s="294"/>
      <c r="M226" s="294"/>
      <c r="N226" s="294"/>
      <c r="O226" s="294"/>
      <c r="P226" s="294"/>
      <c r="Q226" s="294"/>
      <c r="R226" s="294"/>
      <c r="S226" s="294"/>
      <c r="T226" s="294"/>
      <c r="U226" s="294"/>
      <c r="V226" s="294"/>
      <c r="W226" s="294"/>
      <c r="X226" s="294"/>
      <c r="Y226" s="294"/>
      <c r="Z226" s="294"/>
    </row>
    <row r="227" spans="1:26" ht="15.75" customHeight="1">
      <c r="A227" s="294"/>
      <c r="B227" s="294"/>
      <c r="C227" s="294"/>
      <c r="D227" s="294"/>
      <c r="E227" s="294"/>
      <c r="F227" s="294"/>
      <c r="G227" s="294"/>
      <c r="H227" s="294"/>
      <c r="I227" s="294"/>
      <c r="J227" s="294"/>
      <c r="K227" s="294"/>
      <c r="L227" s="294"/>
      <c r="M227" s="294"/>
      <c r="N227" s="294"/>
      <c r="O227" s="294"/>
      <c r="P227" s="294"/>
      <c r="Q227" s="294"/>
      <c r="R227" s="294"/>
      <c r="S227" s="294"/>
      <c r="T227" s="294"/>
      <c r="U227" s="294"/>
      <c r="V227" s="294"/>
      <c r="W227" s="294"/>
      <c r="X227" s="294"/>
      <c r="Y227" s="294"/>
      <c r="Z227" s="294"/>
    </row>
    <row r="228" spans="1:26" ht="15.75" customHeight="1">
      <c r="A228" s="294"/>
      <c r="B228" s="294"/>
      <c r="C228" s="294"/>
      <c r="D228" s="294"/>
      <c r="E228" s="294"/>
      <c r="F228" s="294"/>
      <c r="G228" s="294"/>
      <c r="H228" s="294"/>
      <c r="I228" s="294"/>
      <c r="J228" s="294"/>
      <c r="K228" s="294"/>
      <c r="L228" s="294"/>
      <c r="M228" s="294"/>
      <c r="N228" s="294"/>
      <c r="O228" s="294"/>
      <c r="P228" s="294"/>
      <c r="Q228" s="294"/>
      <c r="R228" s="294"/>
      <c r="S228" s="294"/>
      <c r="T228" s="294"/>
      <c r="U228" s="294"/>
      <c r="V228" s="294"/>
      <c r="W228" s="294"/>
      <c r="X228" s="294"/>
      <c r="Y228" s="294"/>
      <c r="Z228" s="294"/>
    </row>
    <row r="229" spans="1:26" ht="15.75" customHeight="1">
      <c r="A229" s="294"/>
      <c r="B229" s="294"/>
      <c r="C229" s="294"/>
      <c r="D229" s="294"/>
      <c r="E229" s="294"/>
      <c r="F229" s="294"/>
      <c r="G229" s="294"/>
      <c r="H229" s="294"/>
      <c r="I229" s="294"/>
      <c r="J229" s="294"/>
      <c r="K229" s="294"/>
      <c r="L229" s="294"/>
      <c r="M229" s="294"/>
      <c r="N229" s="294"/>
      <c r="O229" s="294"/>
      <c r="P229" s="294"/>
      <c r="Q229" s="294"/>
      <c r="R229" s="294"/>
      <c r="S229" s="294"/>
      <c r="T229" s="294"/>
      <c r="U229" s="294"/>
      <c r="V229" s="294"/>
      <c r="W229" s="294"/>
      <c r="X229" s="294"/>
      <c r="Y229" s="294"/>
      <c r="Z229" s="294"/>
    </row>
    <row r="230" spans="1:26" ht="15.75" customHeight="1">
      <c r="A230" s="294"/>
      <c r="B230" s="294"/>
      <c r="C230" s="294"/>
      <c r="D230" s="294"/>
      <c r="E230" s="294"/>
      <c r="F230" s="294"/>
      <c r="G230" s="294"/>
      <c r="H230" s="294"/>
      <c r="I230" s="294"/>
      <c r="J230" s="294"/>
      <c r="K230" s="294"/>
      <c r="L230" s="294"/>
      <c r="M230" s="294"/>
      <c r="N230" s="294"/>
      <c r="O230" s="294"/>
      <c r="P230" s="294"/>
      <c r="Q230" s="294"/>
      <c r="R230" s="294"/>
      <c r="S230" s="294"/>
      <c r="T230" s="294"/>
      <c r="U230" s="294"/>
      <c r="V230" s="294"/>
      <c r="W230" s="294"/>
      <c r="X230" s="294"/>
      <c r="Y230" s="294"/>
      <c r="Z230" s="294"/>
    </row>
    <row r="231" spans="1:26" ht="15.75" customHeight="1">
      <c r="A231" s="294"/>
      <c r="B231" s="294"/>
      <c r="C231" s="294"/>
      <c r="D231" s="294"/>
      <c r="E231" s="294"/>
      <c r="F231" s="294"/>
      <c r="G231" s="294"/>
      <c r="H231" s="294"/>
      <c r="I231" s="294"/>
      <c r="J231" s="294"/>
      <c r="K231" s="294"/>
      <c r="L231" s="294"/>
      <c r="M231" s="294"/>
      <c r="N231" s="294"/>
      <c r="O231" s="294"/>
      <c r="P231" s="294"/>
      <c r="Q231" s="294"/>
      <c r="R231" s="294"/>
      <c r="S231" s="294"/>
      <c r="T231" s="294"/>
      <c r="U231" s="294"/>
      <c r="V231" s="294"/>
      <c r="W231" s="294"/>
      <c r="X231" s="294"/>
      <c r="Y231" s="294"/>
      <c r="Z231" s="294"/>
    </row>
    <row r="232" spans="1:26" ht="15.75" customHeight="1">
      <c r="A232" s="294"/>
      <c r="B232" s="294"/>
      <c r="C232" s="294"/>
      <c r="D232" s="294"/>
      <c r="E232" s="294"/>
      <c r="F232" s="294"/>
      <c r="G232" s="294"/>
      <c r="H232" s="294"/>
      <c r="I232" s="294"/>
      <c r="J232" s="294"/>
      <c r="K232" s="294"/>
      <c r="L232" s="294"/>
      <c r="M232" s="294"/>
      <c r="N232" s="294"/>
      <c r="O232" s="294"/>
      <c r="P232" s="294"/>
      <c r="Q232" s="294"/>
      <c r="R232" s="294"/>
      <c r="S232" s="294"/>
      <c r="T232" s="294"/>
      <c r="U232" s="294"/>
      <c r="V232" s="294"/>
      <c r="W232" s="294"/>
      <c r="X232" s="294"/>
      <c r="Y232" s="294"/>
      <c r="Z232" s="294"/>
    </row>
    <row r="233" spans="1:26" ht="15.75" customHeight="1">
      <c r="A233" s="294"/>
      <c r="B233" s="294"/>
      <c r="C233" s="294"/>
      <c r="D233" s="294"/>
      <c r="E233" s="294"/>
      <c r="F233" s="294"/>
      <c r="G233" s="294"/>
      <c r="H233" s="294"/>
      <c r="I233" s="294"/>
      <c r="J233" s="294"/>
      <c r="K233" s="294"/>
      <c r="L233" s="294"/>
      <c r="M233" s="294"/>
      <c r="N233" s="294"/>
      <c r="O233" s="294"/>
      <c r="P233" s="294"/>
      <c r="Q233" s="294"/>
      <c r="R233" s="294"/>
      <c r="S233" s="294"/>
      <c r="T233" s="294"/>
      <c r="U233" s="294"/>
      <c r="V233" s="294"/>
      <c r="W233" s="294"/>
      <c r="X233" s="294"/>
      <c r="Y233" s="294"/>
      <c r="Z233" s="294"/>
    </row>
    <row r="234" spans="1:26" ht="15.75" customHeight="1">
      <c r="A234" s="294"/>
      <c r="B234" s="294"/>
      <c r="C234" s="294"/>
      <c r="D234" s="294"/>
      <c r="E234" s="294"/>
      <c r="F234" s="294"/>
      <c r="G234" s="294"/>
      <c r="H234" s="294"/>
      <c r="I234" s="294"/>
      <c r="J234" s="294"/>
      <c r="K234" s="294"/>
      <c r="L234" s="294"/>
      <c r="M234" s="294"/>
      <c r="N234" s="294"/>
      <c r="O234" s="294"/>
      <c r="P234" s="294"/>
      <c r="Q234" s="294"/>
      <c r="R234" s="294"/>
      <c r="S234" s="294"/>
      <c r="T234" s="294"/>
      <c r="U234" s="294"/>
      <c r="V234" s="294"/>
      <c r="W234" s="294"/>
      <c r="X234" s="294"/>
      <c r="Y234" s="294"/>
      <c r="Z234" s="294"/>
    </row>
    <row r="235" spans="1:26" ht="15.75" customHeight="1">
      <c r="A235" s="294"/>
      <c r="B235" s="294"/>
      <c r="C235" s="294"/>
      <c r="D235" s="294"/>
      <c r="E235" s="294"/>
      <c r="F235" s="294"/>
      <c r="G235" s="294"/>
      <c r="H235" s="294"/>
      <c r="I235" s="294"/>
      <c r="J235" s="294"/>
      <c r="K235" s="294"/>
      <c r="L235" s="294"/>
      <c r="M235" s="294"/>
      <c r="N235" s="294"/>
      <c r="O235" s="294"/>
      <c r="P235" s="294"/>
      <c r="Q235" s="294"/>
      <c r="R235" s="294"/>
      <c r="S235" s="294"/>
      <c r="T235" s="294"/>
      <c r="U235" s="294"/>
      <c r="V235" s="294"/>
      <c r="W235" s="294"/>
      <c r="X235" s="294"/>
      <c r="Y235" s="294"/>
      <c r="Z235" s="294"/>
    </row>
    <row r="236" spans="1:26" ht="15.75" customHeight="1">
      <c r="A236" s="294"/>
      <c r="B236" s="294"/>
      <c r="C236" s="294"/>
      <c r="D236" s="294"/>
      <c r="E236" s="294"/>
      <c r="F236" s="294"/>
      <c r="G236" s="294"/>
      <c r="H236" s="294"/>
      <c r="I236" s="294"/>
      <c r="J236" s="294"/>
      <c r="K236" s="294"/>
      <c r="L236" s="294"/>
      <c r="M236" s="294"/>
      <c r="N236" s="294"/>
      <c r="O236" s="294"/>
      <c r="P236" s="294"/>
      <c r="Q236" s="294"/>
      <c r="R236" s="294"/>
      <c r="S236" s="294"/>
      <c r="T236" s="294"/>
      <c r="U236" s="294"/>
      <c r="V236" s="294"/>
      <c r="W236" s="294"/>
      <c r="X236" s="294"/>
      <c r="Y236" s="294"/>
      <c r="Z236" s="294"/>
    </row>
    <row r="237" spans="1:26" ht="15.75" customHeight="1">
      <c r="A237" s="294"/>
      <c r="B237" s="294"/>
      <c r="C237" s="294"/>
      <c r="D237" s="294"/>
      <c r="E237" s="294"/>
      <c r="F237" s="294"/>
      <c r="G237" s="294"/>
      <c r="H237" s="294"/>
      <c r="I237" s="294"/>
      <c r="J237" s="294"/>
      <c r="K237" s="294"/>
      <c r="L237" s="294"/>
      <c r="M237" s="294"/>
      <c r="N237" s="294"/>
      <c r="O237" s="294"/>
      <c r="P237" s="294"/>
      <c r="Q237" s="294"/>
      <c r="R237" s="294"/>
      <c r="S237" s="294"/>
      <c r="T237" s="294"/>
      <c r="U237" s="294"/>
      <c r="V237" s="294"/>
      <c r="W237" s="294"/>
      <c r="X237" s="294"/>
      <c r="Y237" s="294"/>
      <c r="Z237" s="294"/>
    </row>
    <row r="238" spans="1:26" ht="15.75" customHeight="1">
      <c r="A238" s="294"/>
      <c r="B238" s="294"/>
      <c r="C238" s="294"/>
      <c r="D238" s="294"/>
      <c r="E238" s="294"/>
      <c r="F238" s="294"/>
      <c r="G238" s="294"/>
      <c r="H238" s="294"/>
      <c r="I238" s="294"/>
      <c r="J238" s="294"/>
      <c r="K238" s="294"/>
      <c r="L238" s="294"/>
      <c r="M238" s="294"/>
      <c r="N238" s="294"/>
      <c r="O238" s="294"/>
      <c r="P238" s="294"/>
      <c r="Q238" s="294"/>
      <c r="R238" s="294"/>
      <c r="S238" s="294"/>
      <c r="T238" s="294"/>
      <c r="U238" s="294"/>
      <c r="V238" s="294"/>
      <c r="W238" s="294"/>
      <c r="X238" s="294"/>
      <c r="Y238" s="294"/>
      <c r="Z238" s="294"/>
    </row>
    <row r="239" spans="1:26" ht="15.75" customHeight="1">
      <c r="A239" s="294"/>
      <c r="B239" s="294"/>
      <c r="C239" s="294"/>
      <c r="D239" s="294"/>
      <c r="E239" s="294"/>
      <c r="F239" s="294"/>
      <c r="G239" s="294"/>
      <c r="H239" s="294"/>
      <c r="I239" s="294"/>
      <c r="J239" s="294"/>
      <c r="K239" s="294"/>
      <c r="L239" s="294"/>
      <c r="M239" s="294"/>
      <c r="N239" s="294"/>
      <c r="O239" s="294"/>
      <c r="P239" s="294"/>
      <c r="Q239" s="294"/>
      <c r="R239" s="294"/>
      <c r="S239" s="294"/>
      <c r="T239" s="294"/>
      <c r="U239" s="294"/>
      <c r="V239" s="294"/>
      <c r="W239" s="294"/>
      <c r="X239" s="294"/>
      <c r="Y239" s="294"/>
      <c r="Z239" s="294"/>
    </row>
    <row r="240" spans="1:26" ht="15.75" customHeight="1">
      <c r="A240" s="294"/>
      <c r="B240" s="294"/>
      <c r="C240" s="294"/>
      <c r="D240" s="294"/>
      <c r="E240" s="294"/>
      <c r="F240" s="294"/>
      <c r="G240" s="294"/>
      <c r="H240" s="294"/>
      <c r="I240" s="294"/>
      <c r="J240" s="294"/>
      <c r="K240" s="294"/>
      <c r="L240" s="294"/>
      <c r="M240" s="294"/>
      <c r="N240" s="294"/>
      <c r="O240" s="294"/>
      <c r="P240" s="294"/>
      <c r="Q240" s="294"/>
      <c r="R240" s="294"/>
      <c r="S240" s="294"/>
      <c r="T240" s="294"/>
      <c r="U240" s="294"/>
      <c r="V240" s="294"/>
      <c r="W240" s="294"/>
      <c r="X240" s="294"/>
      <c r="Y240" s="294"/>
      <c r="Z240" s="294"/>
    </row>
    <row r="241" spans="1:26" ht="15.75" customHeight="1">
      <c r="A241" s="294"/>
      <c r="B241" s="294"/>
      <c r="C241" s="294"/>
      <c r="D241" s="294"/>
      <c r="E241" s="294"/>
      <c r="F241" s="294"/>
      <c r="G241" s="294"/>
      <c r="H241" s="294"/>
      <c r="I241" s="294"/>
      <c r="J241" s="294"/>
      <c r="K241" s="294"/>
      <c r="L241" s="294"/>
      <c r="M241" s="294"/>
      <c r="N241" s="294"/>
      <c r="O241" s="294"/>
      <c r="P241" s="294"/>
      <c r="Q241" s="294"/>
      <c r="R241" s="294"/>
      <c r="S241" s="294"/>
      <c r="T241" s="294"/>
      <c r="U241" s="294"/>
      <c r="V241" s="294"/>
      <c r="W241" s="294"/>
      <c r="X241" s="294"/>
      <c r="Y241" s="294"/>
      <c r="Z241" s="294"/>
    </row>
    <row r="242" spans="1:26" ht="15.75" customHeight="1">
      <c r="A242" s="294"/>
      <c r="B242" s="294"/>
      <c r="C242" s="294"/>
      <c r="D242" s="294"/>
      <c r="E242" s="294"/>
      <c r="F242" s="294"/>
      <c r="G242" s="294"/>
      <c r="H242" s="294"/>
      <c r="I242" s="294"/>
      <c r="J242" s="294"/>
      <c r="K242" s="294"/>
      <c r="L242" s="294"/>
      <c r="M242" s="294"/>
      <c r="N242" s="294"/>
      <c r="O242" s="294"/>
      <c r="P242" s="294"/>
      <c r="Q242" s="294"/>
      <c r="R242" s="294"/>
      <c r="S242" s="294"/>
      <c r="T242" s="294"/>
      <c r="U242" s="294"/>
      <c r="V242" s="294"/>
      <c r="W242" s="294"/>
      <c r="X242" s="294"/>
      <c r="Y242" s="294"/>
      <c r="Z242" s="294"/>
    </row>
    <row r="243" spans="1:26" ht="15.75" customHeight="1">
      <c r="A243" s="294"/>
      <c r="B243" s="294"/>
      <c r="C243" s="294"/>
      <c r="D243" s="294"/>
      <c r="E243" s="294"/>
      <c r="F243" s="294"/>
      <c r="G243" s="294"/>
      <c r="H243" s="294"/>
      <c r="I243" s="294"/>
      <c r="J243" s="294"/>
      <c r="K243" s="294"/>
      <c r="L243" s="294"/>
      <c r="M243" s="294"/>
      <c r="N243" s="294"/>
      <c r="O243" s="294"/>
      <c r="P243" s="294"/>
      <c r="Q243" s="294"/>
      <c r="R243" s="294"/>
      <c r="S243" s="294"/>
      <c r="T243" s="294"/>
      <c r="U243" s="294"/>
      <c r="V243" s="294"/>
      <c r="W243" s="294"/>
      <c r="X243" s="294"/>
      <c r="Y243" s="294"/>
      <c r="Z243" s="294"/>
    </row>
    <row r="244" spans="1:26" ht="15.75" customHeight="1">
      <c r="A244" s="294"/>
      <c r="B244" s="294"/>
      <c r="C244" s="294"/>
      <c r="D244" s="294"/>
      <c r="E244" s="294"/>
      <c r="F244" s="294"/>
      <c r="G244" s="294"/>
      <c r="H244" s="294"/>
      <c r="I244" s="294"/>
      <c r="J244" s="294"/>
      <c r="K244" s="294"/>
      <c r="L244" s="294"/>
      <c r="M244" s="294"/>
      <c r="N244" s="294"/>
      <c r="O244" s="294"/>
      <c r="P244" s="294"/>
      <c r="Q244" s="294"/>
      <c r="R244" s="294"/>
      <c r="S244" s="294"/>
      <c r="T244" s="294"/>
      <c r="U244" s="294"/>
      <c r="V244" s="294"/>
      <c r="W244" s="294"/>
      <c r="X244" s="294"/>
      <c r="Y244" s="294"/>
      <c r="Z244" s="294"/>
    </row>
    <row r="245" spans="1:26" ht="15.75" customHeight="1">
      <c r="A245" s="294"/>
      <c r="B245" s="294"/>
      <c r="C245" s="294"/>
      <c r="D245" s="294"/>
      <c r="E245" s="294"/>
      <c r="F245" s="294"/>
      <c r="G245" s="294"/>
      <c r="H245" s="294"/>
      <c r="I245" s="294"/>
      <c r="J245" s="294"/>
      <c r="K245" s="294"/>
      <c r="L245" s="294"/>
      <c r="M245" s="294"/>
      <c r="N245" s="294"/>
      <c r="O245" s="294"/>
      <c r="P245" s="294"/>
      <c r="Q245" s="294"/>
      <c r="R245" s="294"/>
      <c r="S245" s="294"/>
      <c r="T245" s="294"/>
      <c r="U245" s="294"/>
      <c r="V245" s="294"/>
      <c r="W245" s="294"/>
      <c r="X245" s="294"/>
      <c r="Y245" s="294"/>
      <c r="Z245" s="294"/>
    </row>
    <row r="246" spans="1:26" ht="15.75" customHeight="1">
      <c r="A246" s="294"/>
      <c r="B246" s="294"/>
      <c r="C246" s="294"/>
      <c r="D246" s="294"/>
      <c r="E246" s="294"/>
      <c r="F246" s="294"/>
      <c r="G246" s="294"/>
      <c r="H246" s="294"/>
      <c r="I246" s="294"/>
      <c r="J246" s="294"/>
      <c r="K246" s="294"/>
      <c r="L246" s="294"/>
      <c r="M246" s="294"/>
      <c r="N246" s="294"/>
      <c r="O246" s="294"/>
      <c r="P246" s="294"/>
      <c r="Q246" s="294"/>
      <c r="R246" s="294"/>
      <c r="S246" s="294"/>
      <c r="T246" s="294"/>
      <c r="U246" s="294"/>
      <c r="V246" s="294"/>
      <c r="W246" s="294"/>
      <c r="X246" s="294"/>
      <c r="Y246" s="294"/>
      <c r="Z246" s="294"/>
    </row>
    <row r="247" spans="1:26" ht="15.75" customHeight="1">
      <c r="A247" s="294"/>
      <c r="B247" s="294"/>
      <c r="C247" s="294"/>
      <c r="D247" s="294"/>
      <c r="E247" s="294"/>
      <c r="F247" s="294"/>
      <c r="G247" s="294"/>
      <c r="H247" s="294"/>
      <c r="I247" s="294"/>
      <c r="J247" s="294"/>
      <c r="K247" s="294"/>
      <c r="L247" s="294"/>
      <c r="M247" s="294"/>
      <c r="N247" s="294"/>
      <c r="O247" s="294"/>
      <c r="P247" s="294"/>
      <c r="Q247" s="294"/>
      <c r="R247" s="294"/>
      <c r="S247" s="294"/>
      <c r="T247" s="294"/>
      <c r="U247" s="294"/>
      <c r="V247" s="294"/>
      <c r="W247" s="294"/>
      <c r="X247" s="294"/>
      <c r="Y247" s="294"/>
      <c r="Z247" s="294"/>
    </row>
    <row r="248" spans="1:26" ht="15.75" customHeight="1">
      <c r="A248" s="294"/>
      <c r="B248" s="294"/>
      <c r="C248" s="294"/>
      <c r="D248" s="294"/>
      <c r="E248" s="294"/>
      <c r="F248" s="294"/>
      <c r="G248" s="294"/>
      <c r="H248" s="294"/>
      <c r="I248" s="294"/>
      <c r="J248" s="294"/>
      <c r="K248" s="294"/>
      <c r="L248" s="294"/>
      <c r="M248" s="294"/>
      <c r="N248" s="294"/>
      <c r="O248" s="294"/>
      <c r="P248" s="294"/>
      <c r="Q248" s="294"/>
      <c r="R248" s="294"/>
      <c r="S248" s="294"/>
      <c r="T248" s="294"/>
      <c r="U248" s="294"/>
      <c r="V248" s="294"/>
      <c r="W248" s="294"/>
      <c r="X248" s="294"/>
      <c r="Y248" s="294"/>
      <c r="Z248" s="294"/>
    </row>
    <row r="249" spans="1:26" ht="15.75" customHeight="1">
      <c r="A249" s="294"/>
      <c r="B249" s="294"/>
      <c r="C249" s="294"/>
      <c r="D249" s="294"/>
      <c r="E249" s="294"/>
      <c r="F249" s="294"/>
      <c r="G249" s="294"/>
      <c r="H249" s="294"/>
      <c r="I249" s="294"/>
      <c r="J249" s="294"/>
      <c r="K249" s="294"/>
      <c r="L249" s="294"/>
      <c r="M249" s="294"/>
      <c r="N249" s="294"/>
      <c r="O249" s="294"/>
      <c r="P249" s="294"/>
      <c r="Q249" s="294"/>
      <c r="R249" s="294"/>
      <c r="S249" s="294"/>
      <c r="T249" s="294"/>
      <c r="U249" s="294"/>
      <c r="V249" s="294"/>
      <c r="W249" s="294"/>
      <c r="X249" s="294"/>
      <c r="Y249" s="294"/>
      <c r="Z249" s="294"/>
    </row>
    <row r="250" spans="1:26" ht="15.75" customHeight="1">
      <c r="A250" s="294"/>
      <c r="B250" s="294"/>
      <c r="C250" s="294"/>
      <c r="D250" s="294"/>
      <c r="E250" s="294"/>
      <c r="F250" s="294"/>
      <c r="G250" s="294"/>
      <c r="H250" s="294"/>
      <c r="I250" s="294"/>
      <c r="J250" s="294"/>
      <c r="K250" s="294"/>
      <c r="L250" s="294"/>
      <c r="M250" s="294"/>
      <c r="N250" s="294"/>
      <c r="O250" s="294"/>
      <c r="P250" s="294"/>
      <c r="Q250" s="294"/>
      <c r="R250" s="294"/>
      <c r="S250" s="294"/>
      <c r="T250" s="294"/>
      <c r="U250" s="294"/>
      <c r="V250" s="294"/>
      <c r="W250" s="294"/>
      <c r="X250" s="294"/>
      <c r="Y250" s="294"/>
      <c r="Z250" s="294"/>
    </row>
    <row r="251" spans="1:26" ht="15.75" customHeight="1">
      <c r="A251" s="294"/>
      <c r="B251" s="294"/>
      <c r="C251" s="294"/>
      <c r="D251" s="294"/>
      <c r="E251" s="294"/>
      <c r="F251" s="294"/>
      <c r="G251" s="294"/>
      <c r="H251" s="294"/>
      <c r="I251" s="294"/>
      <c r="J251" s="294"/>
      <c r="K251" s="294"/>
      <c r="L251" s="294"/>
      <c r="M251" s="294"/>
      <c r="N251" s="294"/>
      <c r="O251" s="294"/>
      <c r="P251" s="294"/>
      <c r="Q251" s="294"/>
      <c r="R251" s="294"/>
      <c r="S251" s="294"/>
      <c r="T251" s="294"/>
      <c r="U251" s="294"/>
      <c r="V251" s="294"/>
      <c r="W251" s="294"/>
      <c r="X251" s="294"/>
      <c r="Y251" s="294"/>
      <c r="Z251" s="294"/>
    </row>
    <row r="252" spans="1:26" ht="15.75" customHeight="1">
      <c r="A252" s="294"/>
      <c r="B252" s="294"/>
      <c r="C252" s="294"/>
      <c r="D252" s="294"/>
      <c r="E252" s="294"/>
      <c r="F252" s="294"/>
      <c r="G252" s="294"/>
      <c r="H252" s="294"/>
      <c r="I252" s="294"/>
      <c r="J252" s="294"/>
      <c r="K252" s="294"/>
      <c r="L252" s="294"/>
      <c r="M252" s="294"/>
      <c r="N252" s="294"/>
      <c r="O252" s="294"/>
      <c r="P252" s="294"/>
      <c r="Q252" s="294"/>
      <c r="R252" s="294"/>
      <c r="S252" s="294"/>
      <c r="T252" s="294"/>
      <c r="U252" s="294"/>
      <c r="V252" s="294"/>
      <c r="W252" s="294"/>
      <c r="X252" s="294"/>
      <c r="Y252" s="294"/>
      <c r="Z252" s="294"/>
    </row>
    <row r="253" spans="1:26" ht="15.75" customHeight="1">
      <c r="A253" s="294"/>
      <c r="B253" s="294"/>
      <c r="C253" s="294"/>
      <c r="D253" s="294"/>
      <c r="E253" s="294"/>
      <c r="F253" s="294"/>
      <c r="G253" s="294"/>
      <c r="H253" s="294"/>
      <c r="I253" s="294"/>
      <c r="J253" s="294"/>
      <c r="K253" s="294"/>
      <c r="L253" s="294"/>
      <c r="M253" s="294"/>
      <c r="N253" s="294"/>
      <c r="O253" s="294"/>
      <c r="P253" s="294"/>
      <c r="Q253" s="294"/>
      <c r="R253" s="294"/>
      <c r="S253" s="294"/>
      <c r="T253" s="294"/>
      <c r="U253" s="294"/>
      <c r="V253" s="294"/>
      <c r="W253" s="294"/>
      <c r="X253" s="294"/>
      <c r="Y253" s="294"/>
      <c r="Z253" s="294"/>
    </row>
    <row r="254" spans="1:26" ht="15.75" customHeight="1">
      <c r="A254" s="294"/>
      <c r="B254" s="294"/>
      <c r="C254" s="294"/>
      <c r="D254" s="294"/>
      <c r="E254" s="294"/>
      <c r="F254" s="294"/>
      <c r="G254" s="294"/>
      <c r="H254" s="294"/>
      <c r="I254" s="294"/>
      <c r="J254" s="294"/>
      <c r="K254" s="294"/>
      <c r="L254" s="294"/>
      <c r="M254" s="294"/>
      <c r="N254" s="294"/>
      <c r="O254" s="294"/>
      <c r="P254" s="294"/>
      <c r="Q254" s="294"/>
      <c r="R254" s="294"/>
      <c r="S254" s="294"/>
      <c r="T254" s="294"/>
      <c r="U254" s="294"/>
      <c r="V254" s="294"/>
      <c r="W254" s="294"/>
      <c r="X254" s="294"/>
      <c r="Y254" s="294"/>
      <c r="Z254" s="294"/>
    </row>
    <row r="255" spans="1:26" ht="15.75" customHeight="1">
      <c r="A255" s="294"/>
      <c r="B255" s="294"/>
      <c r="C255" s="294"/>
      <c r="D255" s="294"/>
      <c r="E255" s="294"/>
      <c r="F255" s="294"/>
      <c r="G255" s="294"/>
      <c r="H255" s="294"/>
      <c r="I255" s="294"/>
      <c r="J255" s="294"/>
      <c r="K255" s="294"/>
      <c r="L255" s="294"/>
      <c r="M255" s="294"/>
      <c r="N255" s="294"/>
      <c r="O255" s="294"/>
      <c r="P255" s="294"/>
      <c r="Q255" s="294"/>
      <c r="R255" s="294"/>
      <c r="S255" s="294"/>
      <c r="T255" s="294"/>
      <c r="U255" s="294"/>
      <c r="V255" s="294"/>
      <c r="W255" s="294"/>
      <c r="X255" s="294"/>
      <c r="Y255" s="294"/>
      <c r="Z255" s="294"/>
    </row>
    <row r="256" spans="1:26" ht="15.75" customHeight="1">
      <c r="A256" s="294"/>
      <c r="B256" s="294"/>
      <c r="C256" s="294"/>
      <c r="D256" s="294"/>
      <c r="E256" s="294"/>
      <c r="F256" s="294"/>
      <c r="G256" s="294"/>
      <c r="H256" s="294"/>
      <c r="I256" s="294"/>
      <c r="J256" s="294"/>
      <c r="K256" s="294"/>
      <c r="L256" s="294"/>
      <c r="M256" s="294"/>
      <c r="N256" s="294"/>
      <c r="O256" s="294"/>
      <c r="P256" s="294"/>
      <c r="Q256" s="294"/>
      <c r="R256" s="294"/>
      <c r="S256" s="294"/>
      <c r="T256" s="294"/>
      <c r="U256" s="294"/>
      <c r="V256" s="294"/>
      <c r="W256" s="294"/>
      <c r="X256" s="294"/>
      <c r="Y256" s="294"/>
      <c r="Z256" s="294"/>
    </row>
    <row r="257" spans="1:26" ht="15.75" customHeight="1">
      <c r="A257" s="294"/>
      <c r="B257" s="294"/>
      <c r="C257" s="294"/>
      <c r="D257" s="294"/>
      <c r="E257" s="294"/>
      <c r="F257" s="294"/>
      <c r="G257" s="294"/>
      <c r="H257" s="294"/>
      <c r="I257" s="294"/>
      <c r="J257" s="294"/>
      <c r="K257" s="294"/>
      <c r="L257" s="294"/>
      <c r="M257" s="294"/>
      <c r="N257" s="294"/>
      <c r="O257" s="294"/>
      <c r="P257" s="294"/>
      <c r="Q257" s="294"/>
      <c r="R257" s="294"/>
      <c r="S257" s="294"/>
      <c r="T257" s="294"/>
      <c r="U257" s="294"/>
      <c r="V257" s="294"/>
      <c r="W257" s="294"/>
      <c r="X257" s="294"/>
      <c r="Y257" s="294"/>
      <c r="Z257" s="294"/>
    </row>
    <row r="258" spans="1:26" ht="15.75" customHeight="1">
      <c r="A258" s="294"/>
      <c r="B258" s="294"/>
      <c r="C258" s="294"/>
      <c r="D258" s="294"/>
      <c r="E258" s="294"/>
      <c r="F258" s="294"/>
      <c r="G258" s="294"/>
      <c r="H258" s="294"/>
      <c r="I258" s="294"/>
      <c r="J258" s="294"/>
      <c r="K258" s="294"/>
      <c r="L258" s="294"/>
      <c r="M258" s="294"/>
      <c r="N258" s="294"/>
      <c r="O258" s="294"/>
      <c r="P258" s="294"/>
      <c r="Q258" s="294"/>
      <c r="R258" s="294"/>
      <c r="S258" s="294"/>
      <c r="T258" s="294"/>
      <c r="U258" s="294"/>
      <c r="V258" s="294"/>
      <c r="W258" s="294"/>
      <c r="X258" s="294"/>
      <c r="Y258" s="294"/>
      <c r="Z258" s="294"/>
    </row>
    <row r="259" spans="1:26" ht="15.75" customHeight="1">
      <c r="A259" s="294"/>
      <c r="B259" s="294"/>
      <c r="C259" s="294"/>
      <c r="D259" s="294"/>
      <c r="E259" s="294"/>
      <c r="F259" s="294"/>
      <c r="G259" s="294"/>
      <c r="H259" s="294"/>
      <c r="I259" s="294"/>
      <c r="J259" s="294"/>
      <c r="K259" s="294"/>
      <c r="L259" s="294"/>
      <c r="M259" s="294"/>
      <c r="N259" s="294"/>
      <c r="O259" s="294"/>
      <c r="P259" s="294"/>
      <c r="Q259" s="294"/>
      <c r="R259" s="294"/>
      <c r="S259" s="294"/>
      <c r="T259" s="294"/>
      <c r="U259" s="294"/>
      <c r="V259" s="294"/>
      <c r="W259" s="294"/>
      <c r="X259" s="294"/>
      <c r="Y259" s="294"/>
      <c r="Z259" s="294"/>
    </row>
    <row r="260" spans="1:26" ht="15.75" customHeight="1">
      <c r="A260" s="294"/>
      <c r="B260" s="294"/>
      <c r="C260" s="294"/>
      <c r="D260" s="294"/>
      <c r="E260" s="294"/>
      <c r="F260" s="294"/>
      <c r="G260" s="294"/>
      <c r="H260" s="294"/>
      <c r="I260" s="294"/>
      <c r="J260" s="294"/>
      <c r="K260" s="294"/>
      <c r="L260" s="294"/>
      <c r="M260" s="294"/>
      <c r="N260" s="294"/>
      <c r="O260" s="294"/>
      <c r="P260" s="294"/>
      <c r="Q260" s="294"/>
      <c r="R260" s="294"/>
      <c r="S260" s="294"/>
      <c r="T260" s="294"/>
      <c r="U260" s="294"/>
      <c r="V260" s="294"/>
      <c r="W260" s="294"/>
      <c r="X260" s="294"/>
      <c r="Y260" s="294"/>
      <c r="Z260" s="294"/>
    </row>
    <row r="261" spans="1:26" ht="15.75" customHeight="1">
      <c r="A261" s="294"/>
      <c r="B261" s="294"/>
      <c r="C261" s="294"/>
      <c r="D261" s="294"/>
      <c r="E261" s="294"/>
      <c r="F261" s="294"/>
      <c r="G261" s="294"/>
      <c r="H261" s="294"/>
      <c r="I261" s="294"/>
      <c r="J261" s="294"/>
      <c r="K261" s="294"/>
      <c r="L261" s="294"/>
      <c r="M261" s="294"/>
      <c r="N261" s="294"/>
      <c r="O261" s="294"/>
      <c r="P261" s="294"/>
      <c r="Q261" s="294"/>
      <c r="R261" s="294"/>
      <c r="S261" s="294"/>
      <c r="T261" s="294"/>
      <c r="U261" s="294"/>
      <c r="V261" s="294"/>
      <c r="W261" s="294"/>
      <c r="X261" s="294"/>
      <c r="Y261" s="294"/>
      <c r="Z261" s="294"/>
    </row>
    <row r="262" spans="1:26" ht="15.75" customHeight="1">
      <c r="A262" s="294"/>
      <c r="B262" s="294"/>
      <c r="C262" s="294"/>
      <c r="D262" s="294"/>
      <c r="E262" s="294"/>
      <c r="F262" s="294"/>
      <c r="G262" s="294"/>
      <c r="H262" s="294"/>
      <c r="I262" s="294"/>
      <c r="J262" s="294"/>
      <c r="K262" s="294"/>
      <c r="L262" s="294"/>
      <c r="M262" s="294"/>
      <c r="N262" s="294"/>
      <c r="O262" s="294"/>
      <c r="P262" s="294"/>
      <c r="Q262" s="294"/>
      <c r="R262" s="294"/>
      <c r="S262" s="294"/>
      <c r="T262" s="294"/>
      <c r="U262" s="294"/>
      <c r="V262" s="294"/>
      <c r="W262" s="294"/>
      <c r="X262" s="294"/>
      <c r="Y262" s="294"/>
      <c r="Z262" s="294"/>
    </row>
    <row r="263" spans="1:26" ht="15.75" customHeight="1">
      <c r="A263" s="294"/>
      <c r="B263" s="294"/>
      <c r="C263" s="294"/>
      <c r="D263" s="294"/>
      <c r="E263" s="294"/>
      <c r="F263" s="294"/>
      <c r="G263" s="294"/>
      <c r="H263" s="294"/>
      <c r="I263" s="294"/>
      <c r="J263" s="294"/>
      <c r="K263" s="294"/>
      <c r="L263" s="294"/>
      <c r="M263" s="294"/>
      <c r="N263" s="294"/>
      <c r="O263" s="294"/>
      <c r="P263" s="294"/>
      <c r="Q263" s="294"/>
      <c r="R263" s="294"/>
      <c r="S263" s="294"/>
      <c r="T263" s="294"/>
      <c r="U263" s="294"/>
      <c r="V263" s="294"/>
      <c r="W263" s="294"/>
      <c r="X263" s="294"/>
      <c r="Y263" s="294"/>
      <c r="Z263" s="294"/>
    </row>
    <row r="264" spans="1:26" ht="15.75" customHeight="1">
      <c r="A264" s="294"/>
      <c r="B264" s="294"/>
      <c r="C264" s="294"/>
      <c r="D264" s="294"/>
      <c r="E264" s="294"/>
      <c r="F264" s="294"/>
      <c r="G264" s="294"/>
      <c r="H264" s="294"/>
      <c r="I264" s="294"/>
      <c r="J264" s="294"/>
      <c r="K264" s="294"/>
      <c r="L264" s="294"/>
      <c r="M264" s="294"/>
      <c r="N264" s="294"/>
      <c r="O264" s="294"/>
      <c r="P264" s="294"/>
      <c r="Q264" s="294"/>
      <c r="R264" s="294"/>
      <c r="S264" s="294"/>
      <c r="T264" s="294"/>
      <c r="U264" s="294"/>
      <c r="V264" s="294"/>
      <c r="W264" s="294"/>
      <c r="X264" s="294"/>
      <c r="Y264" s="294"/>
      <c r="Z264" s="294"/>
    </row>
    <row r="265" spans="1:26" ht="15.75" customHeight="1">
      <c r="A265" s="294"/>
      <c r="B265" s="294"/>
      <c r="C265" s="294"/>
      <c r="D265" s="294"/>
      <c r="E265" s="294"/>
      <c r="F265" s="294"/>
      <c r="G265" s="294"/>
      <c r="H265" s="294"/>
      <c r="I265" s="294"/>
      <c r="J265" s="294"/>
      <c r="K265" s="294"/>
      <c r="L265" s="294"/>
      <c r="M265" s="294"/>
      <c r="N265" s="294"/>
      <c r="O265" s="294"/>
      <c r="P265" s="294"/>
      <c r="Q265" s="294"/>
      <c r="R265" s="294"/>
      <c r="S265" s="294"/>
      <c r="T265" s="294"/>
      <c r="U265" s="294"/>
      <c r="V265" s="294"/>
      <c r="W265" s="294"/>
      <c r="X265" s="294"/>
      <c r="Y265" s="294"/>
      <c r="Z265" s="294"/>
    </row>
    <row r="266" spans="1:26" ht="15.75" customHeight="1">
      <c r="A266" s="294"/>
      <c r="B266" s="294"/>
      <c r="C266" s="294"/>
      <c r="D266" s="294"/>
      <c r="E266" s="294"/>
      <c r="F266" s="294"/>
      <c r="G266" s="294"/>
      <c r="H266" s="294"/>
      <c r="I266" s="294"/>
      <c r="J266" s="294"/>
      <c r="K266" s="294"/>
      <c r="L266" s="294"/>
      <c r="M266" s="294"/>
      <c r="N266" s="294"/>
      <c r="O266" s="294"/>
      <c r="P266" s="294"/>
      <c r="Q266" s="294"/>
      <c r="R266" s="294"/>
      <c r="S266" s="294"/>
      <c r="T266" s="294"/>
      <c r="U266" s="294"/>
      <c r="V266" s="294"/>
      <c r="W266" s="294"/>
      <c r="X266" s="294"/>
      <c r="Y266" s="294"/>
      <c r="Z266" s="294"/>
    </row>
    <row r="267" spans="1:26" ht="15.75" customHeight="1">
      <c r="A267" s="294"/>
      <c r="B267" s="294"/>
      <c r="C267" s="294"/>
      <c r="D267" s="294"/>
      <c r="E267" s="294"/>
      <c r="F267" s="294"/>
      <c r="G267" s="294"/>
      <c r="H267" s="294"/>
      <c r="I267" s="294"/>
      <c r="J267" s="294"/>
      <c r="K267" s="294"/>
      <c r="L267" s="294"/>
      <c r="M267" s="294"/>
      <c r="N267" s="294"/>
      <c r="O267" s="294"/>
      <c r="P267" s="294"/>
      <c r="Q267" s="294"/>
      <c r="R267" s="294"/>
      <c r="S267" s="294"/>
      <c r="T267" s="294"/>
      <c r="U267" s="294"/>
      <c r="V267" s="294"/>
      <c r="W267" s="294"/>
      <c r="X267" s="294"/>
      <c r="Y267" s="294"/>
      <c r="Z267" s="294"/>
    </row>
    <row r="268" spans="1:26" ht="15.75" customHeight="1">
      <c r="A268" s="294"/>
      <c r="B268" s="294"/>
      <c r="C268" s="294"/>
      <c r="D268" s="294"/>
      <c r="E268" s="294"/>
      <c r="F268" s="294"/>
      <c r="G268" s="294"/>
      <c r="H268" s="294"/>
      <c r="I268" s="294"/>
      <c r="J268" s="294"/>
      <c r="K268" s="294"/>
      <c r="L268" s="294"/>
      <c r="M268" s="294"/>
      <c r="N268" s="294"/>
      <c r="O268" s="294"/>
      <c r="P268" s="294"/>
      <c r="Q268" s="294"/>
      <c r="R268" s="294"/>
      <c r="S268" s="294"/>
      <c r="T268" s="294"/>
      <c r="U268" s="294"/>
      <c r="V268" s="294"/>
      <c r="W268" s="294"/>
      <c r="X268" s="294"/>
      <c r="Y268" s="294"/>
      <c r="Z268" s="294"/>
    </row>
    <row r="269" spans="1:26" ht="15.75" customHeight="1">
      <c r="A269" s="294"/>
      <c r="B269" s="294"/>
      <c r="C269" s="294"/>
      <c r="D269" s="294"/>
      <c r="E269" s="294"/>
      <c r="F269" s="294"/>
      <c r="G269" s="294"/>
      <c r="H269" s="294"/>
      <c r="I269" s="294"/>
      <c r="J269" s="294"/>
      <c r="K269" s="294"/>
      <c r="L269" s="294"/>
      <c r="M269" s="294"/>
      <c r="N269" s="294"/>
      <c r="O269" s="294"/>
      <c r="P269" s="294"/>
      <c r="Q269" s="294"/>
      <c r="R269" s="294"/>
      <c r="S269" s="294"/>
      <c r="T269" s="294"/>
      <c r="U269" s="294"/>
      <c r="V269" s="294"/>
      <c r="W269" s="294"/>
      <c r="X269" s="294"/>
      <c r="Y269" s="294"/>
      <c r="Z269" s="294"/>
    </row>
    <row r="270" spans="1:26" ht="15.75" customHeight="1">
      <c r="A270" s="294"/>
      <c r="B270" s="294"/>
      <c r="C270" s="294"/>
      <c r="D270" s="294"/>
      <c r="E270" s="294"/>
      <c r="F270" s="294"/>
      <c r="G270" s="294"/>
      <c r="H270" s="294"/>
      <c r="I270" s="294"/>
      <c r="J270" s="294"/>
      <c r="K270" s="294"/>
      <c r="L270" s="294"/>
      <c r="M270" s="294"/>
      <c r="N270" s="294"/>
      <c r="O270" s="294"/>
      <c r="P270" s="294"/>
      <c r="Q270" s="294"/>
      <c r="R270" s="294"/>
      <c r="S270" s="294"/>
      <c r="T270" s="294"/>
      <c r="U270" s="294"/>
      <c r="V270" s="294"/>
      <c r="W270" s="294"/>
      <c r="X270" s="294"/>
      <c r="Y270" s="294"/>
      <c r="Z270" s="294"/>
    </row>
    <row r="271" spans="1:26" ht="15.75" customHeight="1">
      <c r="A271" s="294"/>
      <c r="B271" s="294"/>
      <c r="C271" s="294"/>
      <c r="D271" s="294"/>
      <c r="E271" s="294"/>
      <c r="F271" s="294"/>
      <c r="G271" s="294"/>
      <c r="H271" s="294"/>
      <c r="I271" s="294"/>
      <c r="J271" s="294"/>
      <c r="K271" s="294"/>
      <c r="L271" s="294"/>
      <c r="M271" s="294"/>
      <c r="N271" s="294"/>
      <c r="O271" s="294"/>
      <c r="P271" s="294"/>
      <c r="Q271" s="294"/>
      <c r="R271" s="294"/>
      <c r="S271" s="294"/>
      <c r="T271" s="294"/>
      <c r="U271" s="294"/>
      <c r="V271" s="294"/>
      <c r="W271" s="294"/>
      <c r="X271" s="294"/>
      <c r="Y271" s="294"/>
      <c r="Z271" s="294"/>
    </row>
    <row r="272" spans="1:26" ht="15.75" customHeight="1">
      <c r="A272" s="294"/>
      <c r="B272" s="294"/>
      <c r="C272" s="294"/>
      <c r="D272" s="294"/>
      <c r="E272" s="294"/>
      <c r="F272" s="294"/>
      <c r="G272" s="294"/>
      <c r="H272" s="294"/>
      <c r="I272" s="294"/>
      <c r="J272" s="294"/>
      <c r="K272" s="294"/>
      <c r="L272" s="294"/>
      <c r="M272" s="294"/>
      <c r="N272" s="294"/>
      <c r="O272" s="294"/>
      <c r="P272" s="294"/>
      <c r="Q272" s="294"/>
      <c r="R272" s="294"/>
      <c r="S272" s="294"/>
      <c r="T272" s="294"/>
      <c r="U272" s="294"/>
      <c r="V272" s="294"/>
      <c r="W272" s="294"/>
      <c r="X272" s="294"/>
      <c r="Y272" s="294"/>
      <c r="Z272" s="294"/>
    </row>
    <row r="273" spans="1:26" ht="15.75" customHeight="1">
      <c r="A273" s="294"/>
      <c r="B273" s="294"/>
      <c r="C273" s="294"/>
      <c r="D273" s="294"/>
      <c r="E273" s="294"/>
      <c r="F273" s="294"/>
      <c r="G273" s="294"/>
      <c r="H273" s="294"/>
      <c r="I273" s="294"/>
      <c r="J273" s="294"/>
      <c r="K273" s="294"/>
      <c r="L273" s="294"/>
      <c r="M273" s="294"/>
      <c r="N273" s="294"/>
      <c r="O273" s="294"/>
      <c r="P273" s="294"/>
      <c r="Q273" s="294"/>
      <c r="R273" s="294"/>
      <c r="S273" s="294"/>
      <c r="T273" s="294"/>
      <c r="U273" s="294"/>
      <c r="V273" s="294"/>
      <c r="W273" s="294"/>
      <c r="X273" s="294"/>
      <c r="Y273" s="294"/>
      <c r="Z273" s="294"/>
    </row>
    <row r="274" spans="1:26" ht="15.75" customHeight="1">
      <c r="A274" s="294"/>
      <c r="B274" s="294"/>
      <c r="C274" s="294"/>
      <c r="D274" s="294"/>
      <c r="E274" s="294"/>
      <c r="F274" s="294"/>
      <c r="G274" s="294"/>
      <c r="H274" s="294"/>
      <c r="I274" s="294"/>
      <c r="J274" s="294"/>
      <c r="K274" s="294"/>
      <c r="L274" s="294"/>
      <c r="M274" s="294"/>
      <c r="N274" s="294"/>
      <c r="O274" s="294"/>
      <c r="P274" s="294"/>
      <c r="Q274" s="294"/>
      <c r="R274" s="294"/>
      <c r="S274" s="294"/>
      <c r="T274" s="294"/>
      <c r="U274" s="294"/>
      <c r="V274" s="294"/>
      <c r="W274" s="294"/>
      <c r="X274" s="294"/>
      <c r="Y274" s="294"/>
      <c r="Z274" s="294"/>
    </row>
    <row r="275" spans="1:26" ht="15.75" customHeight="1">
      <c r="A275" s="294"/>
      <c r="B275" s="294"/>
      <c r="C275" s="294"/>
      <c r="D275" s="294"/>
      <c r="E275" s="294"/>
      <c r="F275" s="294"/>
      <c r="G275" s="294"/>
      <c r="H275" s="294"/>
      <c r="I275" s="294"/>
      <c r="J275" s="294"/>
      <c r="K275" s="294"/>
      <c r="L275" s="294"/>
      <c r="M275" s="294"/>
      <c r="N275" s="294"/>
      <c r="O275" s="294"/>
      <c r="P275" s="294"/>
      <c r="Q275" s="294"/>
      <c r="R275" s="294"/>
      <c r="S275" s="294"/>
      <c r="T275" s="294"/>
      <c r="U275" s="294"/>
      <c r="V275" s="294"/>
      <c r="W275" s="294"/>
      <c r="X275" s="294"/>
      <c r="Y275" s="294"/>
      <c r="Z275" s="294"/>
    </row>
    <row r="276" spans="1:26" ht="15.75" customHeight="1">
      <c r="A276" s="294"/>
      <c r="B276" s="294"/>
      <c r="C276" s="294"/>
      <c r="D276" s="294"/>
      <c r="E276" s="294"/>
      <c r="F276" s="294"/>
      <c r="G276" s="294"/>
      <c r="H276" s="294"/>
      <c r="I276" s="294"/>
      <c r="J276" s="294"/>
      <c r="K276" s="294"/>
      <c r="L276" s="294"/>
      <c r="M276" s="294"/>
      <c r="N276" s="294"/>
      <c r="O276" s="294"/>
      <c r="P276" s="294"/>
      <c r="Q276" s="294"/>
      <c r="R276" s="294"/>
      <c r="S276" s="294"/>
      <c r="T276" s="294"/>
      <c r="U276" s="294"/>
      <c r="V276" s="294"/>
      <c r="W276" s="294"/>
      <c r="X276" s="294"/>
      <c r="Y276" s="294"/>
      <c r="Z276" s="294"/>
    </row>
    <row r="277" spans="1:26" ht="15.75" customHeight="1">
      <c r="A277" s="294"/>
      <c r="B277" s="294"/>
      <c r="C277" s="294"/>
      <c r="D277" s="294"/>
      <c r="E277" s="294"/>
      <c r="F277" s="294"/>
      <c r="G277" s="294"/>
      <c r="H277" s="294"/>
      <c r="I277" s="294"/>
      <c r="J277" s="294"/>
      <c r="K277" s="294"/>
      <c r="L277" s="294"/>
      <c r="M277" s="294"/>
      <c r="N277" s="294"/>
      <c r="O277" s="294"/>
      <c r="P277" s="294"/>
      <c r="Q277" s="294"/>
      <c r="R277" s="294"/>
      <c r="S277" s="294"/>
      <c r="T277" s="294"/>
      <c r="U277" s="294"/>
      <c r="V277" s="294"/>
      <c r="W277" s="294"/>
      <c r="X277" s="294"/>
      <c r="Y277" s="294"/>
      <c r="Z277" s="294"/>
    </row>
    <row r="278" spans="1:26" ht="15.75" customHeight="1">
      <c r="A278" s="294"/>
      <c r="B278" s="294"/>
      <c r="C278" s="294"/>
      <c r="D278" s="294"/>
      <c r="E278" s="294"/>
      <c r="F278" s="294"/>
      <c r="G278" s="294"/>
      <c r="H278" s="294"/>
      <c r="I278" s="294"/>
      <c r="J278" s="294"/>
      <c r="K278" s="294"/>
      <c r="L278" s="294"/>
      <c r="M278" s="294"/>
      <c r="N278" s="294"/>
      <c r="O278" s="294"/>
      <c r="P278" s="294"/>
      <c r="Q278" s="294"/>
      <c r="R278" s="294"/>
      <c r="S278" s="294"/>
      <c r="T278" s="294"/>
      <c r="U278" s="294"/>
      <c r="V278" s="294"/>
      <c r="W278" s="294"/>
      <c r="X278" s="294"/>
      <c r="Y278" s="294"/>
      <c r="Z278" s="294"/>
    </row>
    <row r="279" spans="1:26" ht="15.75" customHeight="1">
      <c r="A279" s="294"/>
      <c r="B279" s="294"/>
      <c r="C279" s="294"/>
      <c r="D279" s="294"/>
      <c r="E279" s="294"/>
      <c r="F279" s="294"/>
      <c r="G279" s="294"/>
      <c r="H279" s="294"/>
      <c r="I279" s="294"/>
      <c r="J279" s="294"/>
      <c r="K279" s="294"/>
      <c r="L279" s="294"/>
      <c r="M279" s="294"/>
      <c r="N279" s="294"/>
      <c r="O279" s="294"/>
      <c r="P279" s="294"/>
      <c r="Q279" s="294"/>
      <c r="R279" s="294"/>
      <c r="S279" s="294"/>
      <c r="T279" s="294"/>
      <c r="U279" s="294"/>
      <c r="V279" s="294"/>
      <c r="W279" s="294"/>
      <c r="X279" s="294"/>
      <c r="Y279" s="294"/>
      <c r="Z279" s="294"/>
    </row>
    <row r="280" spans="1:26" ht="15.75" customHeight="1">
      <c r="A280" s="294"/>
      <c r="B280" s="294"/>
      <c r="C280" s="294"/>
      <c r="D280" s="294"/>
      <c r="E280" s="294"/>
      <c r="F280" s="294"/>
      <c r="G280" s="294"/>
      <c r="H280" s="294"/>
      <c r="I280" s="294"/>
      <c r="J280" s="294"/>
      <c r="K280" s="294"/>
      <c r="L280" s="294"/>
      <c r="M280" s="294"/>
      <c r="N280" s="294"/>
      <c r="O280" s="294"/>
      <c r="P280" s="294"/>
      <c r="Q280" s="294"/>
      <c r="R280" s="294"/>
      <c r="S280" s="294"/>
      <c r="T280" s="294"/>
      <c r="U280" s="294"/>
      <c r="V280" s="294"/>
      <c r="W280" s="294"/>
      <c r="X280" s="294"/>
      <c r="Y280" s="294"/>
      <c r="Z280" s="294"/>
    </row>
    <row r="281" spans="1:26" ht="15.75" customHeight="1">
      <c r="A281" s="294"/>
      <c r="B281" s="294"/>
      <c r="C281" s="294"/>
      <c r="D281" s="294"/>
      <c r="E281" s="294"/>
      <c r="F281" s="294"/>
      <c r="G281" s="294"/>
      <c r="H281" s="294"/>
      <c r="I281" s="294"/>
      <c r="J281" s="294"/>
      <c r="K281" s="294"/>
      <c r="L281" s="294"/>
      <c r="M281" s="294"/>
      <c r="N281" s="294"/>
      <c r="O281" s="294"/>
      <c r="P281" s="294"/>
      <c r="Q281" s="294"/>
      <c r="R281" s="294"/>
      <c r="S281" s="294"/>
      <c r="T281" s="294"/>
      <c r="U281" s="294"/>
      <c r="V281" s="294"/>
      <c r="W281" s="294"/>
      <c r="X281" s="294"/>
      <c r="Y281" s="294"/>
      <c r="Z281" s="294"/>
    </row>
    <row r="282" spans="1:26" ht="15.75" customHeight="1">
      <c r="A282" s="294"/>
      <c r="B282" s="294"/>
      <c r="C282" s="294"/>
      <c r="D282" s="294"/>
      <c r="E282" s="294"/>
      <c r="F282" s="294"/>
      <c r="G282" s="294"/>
      <c r="H282" s="294"/>
      <c r="I282" s="294"/>
      <c r="J282" s="294"/>
      <c r="K282" s="294"/>
      <c r="L282" s="294"/>
      <c r="M282" s="294"/>
      <c r="N282" s="294"/>
      <c r="O282" s="294"/>
      <c r="P282" s="294"/>
      <c r="Q282" s="294"/>
      <c r="R282" s="294"/>
      <c r="S282" s="294"/>
      <c r="T282" s="294"/>
      <c r="U282" s="294"/>
      <c r="V282" s="294"/>
      <c r="W282" s="294"/>
      <c r="X282" s="294"/>
      <c r="Y282" s="294"/>
      <c r="Z282" s="294"/>
    </row>
    <row r="283" spans="1:26" ht="15.75" customHeight="1">
      <c r="A283" s="294"/>
      <c r="B283" s="294"/>
      <c r="C283" s="294"/>
      <c r="D283" s="294"/>
      <c r="E283" s="294"/>
      <c r="F283" s="294"/>
      <c r="G283" s="294"/>
      <c r="H283" s="294"/>
      <c r="I283" s="294"/>
      <c r="J283" s="294"/>
      <c r="K283" s="294"/>
      <c r="L283" s="294"/>
      <c r="M283" s="294"/>
      <c r="N283" s="294"/>
      <c r="O283" s="294"/>
      <c r="P283" s="294"/>
      <c r="Q283" s="294"/>
      <c r="R283" s="294"/>
      <c r="S283" s="294"/>
      <c r="T283" s="294"/>
      <c r="U283" s="294"/>
      <c r="V283" s="294"/>
      <c r="W283" s="294"/>
      <c r="X283" s="294"/>
      <c r="Y283" s="294"/>
      <c r="Z283" s="294"/>
    </row>
    <row r="284" spans="1:26" ht="15.75" customHeight="1">
      <c r="A284" s="294"/>
      <c r="B284" s="294"/>
      <c r="C284" s="294"/>
      <c r="D284" s="294"/>
      <c r="E284" s="294"/>
      <c r="F284" s="294"/>
      <c r="G284" s="294"/>
      <c r="H284" s="294"/>
      <c r="I284" s="294"/>
      <c r="J284" s="294"/>
      <c r="K284" s="294"/>
      <c r="L284" s="294"/>
      <c r="M284" s="294"/>
      <c r="N284" s="294"/>
      <c r="O284" s="294"/>
      <c r="P284" s="294"/>
      <c r="Q284" s="294"/>
      <c r="R284" s="294"/>
      <c r="S284" s="294"/>
      <c r="T284" s="294"/>
      <c r="U284" s="294"/>
      <c r="V284" s="294"/>
      <c r="W284" s="294"/>
      <c r="X284" s="294"/>
      <c r="Y284" s="294"/>
      <c r="Z284" s="294"/>
    </row>
    <row r="285" spans="1:26" ht="15.75" customHeight="1">
      <c r="A285" s="294"/>
      <c r="B285" s="294"/>
      <c r="C285" s="294"/>
      <c r="D285" s="294"/>
      <c r="E285" s="294"/>
      <c r="F285" s="294"/>
      <c r="G285" s="294"/>
      <c r="H285" s="294"/>
      <c r="I285" s="294"/>
      <c r="J285" s="294"/>
      <c r="K285" s="294"/>
      <c r="L285" s="294"/>
      <c r="M285" s="294"/>
      <c r="N285" s="294"/>
      <c r="O285" s="294"/>
      <c r="P285" s="294"/>
      <c r="Q285" s="294"/>
      <c r="R285" s="294"/>
      <c r="S285" s="294"/>
      <c r="T285" s="294"/>
      <c r="U285" s="294"/>
      <c r="V285" s="294"/>
      <c r="W285" s="294"/>
      <c r="X285" s="294"/>
      <c r="Y285" s="294"/>
      <c r="Z285" s="294"/>
    </row>
    <row r="286" spans="1:26" ht="15.75" customHeight="1">
      <c r="A286" s="294"/>
      <c r="B286" s="294"/>
      <c r="C286" s="294"/>
      <c r="D286" s="294"/>
      <c r="E286" s="294"/>
      <c r="F286" s="294"/>
      <c r="G286" s="294"/>
      <c r="H286" s="294"/>
      <c r="I286" s="294"/>
      <c r="J286" s="294"/>
      <c r="K286" s="294"/>
      <c r="L286" s="294"/>
      <c r="M286" s="294"/>
      <c r="N286" s="294"/>
      <c r="O286" s="294"/>
      <c r="P286" s="294"/>
      <c r="Q286" s="294"/>
      <c r="R286" s="294"/>
      <c r="S286" s="294"/>
      <c r="T286" s="294"/>
      <c r="U286" s="294"/>
      <c r="V286" s="294"/>
      <c r="W286" s="294"/>
      <c r="X286" s="294"/>
      <c r="Y286" s="294"/>
      <c r="Z286" s="294"/>
    </row>
    <row r="287" spans="1:26" ht="15.75" customHeight="1">
      <c r="A287" s="294"/>
      <c r="B287" s="294"/>
      <c r="C287" s="294"/>
      <c r="D287" s="294"/>
      <c r="E287" s="294"/>
      <c r="F287" s="294"/>
      <c r="G287" s="294"/>
      <c r="H287" s="294"/>
      <c r="I287" s="294"/>
      <c r="J287" s="294"/>
      <c r="K287" s="294"/>
      <c r="L287" s="294"/>
      <c r="M287" s="294"/>
      <c r="N287" s="294"/>
      <c r="O287" s="294"/>
      <c r="P287" s="294"/>
      <c r="Q287" s="294"/>
      <c r="R287" s="294"/>
      <c r="S287" s="294"/>
      <c r="T287" s="294"/>
      <c r="U287" s="294"/>
      <c r="V287" s="294"/>
      <c r="W287" s="294"/>
      <c r="X287" s="294"/>
      <c r="Y287" s="294"/>
      <c r="Z287" s="294"/>
    </row>
    <row r="288" spans="1:26" ht="15.75" customHeight="1">
      <c r="A288" s="294"/>
      <c r="B288" s="294"/>
      <c r="C288" s="294"/>
      <c r="D288" s="294"/>
      <c r="E288" s="294"/>
      <c r="F288" s="294"/>
      <c r="G288" s="294"/>
      <c r="H288" s="294"/>
      <c r="I288" s="294"/>
      <c r="J288" s="294"/>
      <c r="K288" s="294"/>
      <c r="L288" s="294"/>
      <c r="M288" s="294"/>
      <c r="N288" s="294"/>
      <c r="O288" s="294"/>
      <c r="P288" s="294"/>
      <c r="Q288" s="294"/>
      <c r="R288" s="294"/>
      <c r="S288" s="294"/>
      <c r="T288" s="294"/>
      <c r="U288" s="294"/>
      <c r="V288" s="294"/>
      <c r="W288" s="294"/>
      <c r="X288" s="294"/>
      <c r="Y288" s="294"/>
      <c r="Z288" s="294"/>
    </row>
    <row r="289" spans="1:26" ht="15.75" customHeight="1">
      <c r="A289" s="294"/>
      <c r="B289" s="294"/>
      <c r="C289" s="294"/>
      <c r="D289" s="294"/>
      <c r="E289" s="294"/>
      <c r="F289" s="294"/>
      <c r="G289" s="294"/>
      <c r="H289" s="294"/>
      <c r="I289" s="294"/>
      <c r="J289" s="294"/>
      <c r="K289" s="294"/>
      <c r="L289" s="294"/>
      <c r="M289" s="294"/>
      <c r="N289" s="294"/>
      <c r="O289" s="294"/>
      <c r="P289" s="294"/>
      <c r="Q289" s="294"/>
      <c r="R289" s="294"/>
      <c r="S289" s="294"/>
      <c r="T289" s="294"/>
      <c r="U289" s="294"/>
      <c r="V289" s="294"/>
      <c r="W289" s="294"/>
      <c r="X289" s="294"/>
      <c r="Y289" s="294"/>
      <c r="Z289" s="294"/>
    </row>
    <row r="290" spans="1:26" ht="15.75" customHeight="1">
      <c r="A290" s="294"/>
      <c r="B290" s="294"/>
      <c r="C290" s="294"/>
      <c r="D290" s="294"/>
      <c r="E290" s="294"/>
      <c r="F290" s="294"/>
      <c r="G290" s="294"/>
      <c r="H290" s="294"/>
      <c r="I290" s="294"/>
      <c r="J290" s="294"/>
      <c r="K290" s="294"/>
      <c r="L290" s="294"/>
      <c r="M290" s="294"/>
      <c r="N290" s="294"/>
      <c r="O290" s="294"/>
      <c r="P290" s="294"/>
      <c r="Q290" s="294"/>
      <c r="R290" s="294"/>
      <c r="S290" s="294"/>
      <c r="T290" s="294"/>
      <c r="U290" s="294"/>
      <c r="V290" s="294"/>
      <c r="W290" s="294"/>
      <c r="X290" s="294"/>
      <c r="Y290" s="294"/>
      <c r="Z290" s="294"/>
    </row>
    <row r="291" spans="1:26" ht="15.75" customHeight="1">
      <c r="A291" s="294"/>
      <c r="B291" s="294"/>
      <c r="C291" s="294"/>
      <c r="D291" s="294"/>
      <c r="E291" s="294"/>
      <c r="F291" s="294"/>
      <c r="G291" s="294"/>
      <c r="H291" s="294"/>
      <c r="I291" s="294"/>
      <c r="J291" s="294"/>
      <c r="K291" s="294"/>
      <c r="L291" s="294"/>
      <c r="M291" s="294"/>
      <c r="N291" s="294"/>
      <c r="O291" s="294"/>
      <c r="P291" s="294"/>
      <c r="Q291" s="294"/>
      <c r="R291" s="294"/>
      <c r="S291" s="294"/>
      <c r="T291" s="294"/>
      <c r="U291" s="294"/>
      <c r="V291" s="294"/>
      <c r="W291" s="294"/>
      <c r="X291" s="294"/>
      <c r="Y291" s="294"/>
      <c r="Z291" s="294"/>
    </row>
    <row r="292" spans="1:26" ht="15.75" customHeight="1">
      <c r="A292" s="294"/>
      <c r="B292" s="294"/>
      <c r="C292" s="294"/>
      <c r="D292" s="294"/>
      <c r="E292" s="294"/>
      <c r="F292" s="294"/>
      <c r="G292" s="294"/>
      <c r="H292" s="294"/>
      <c r="I292" s="294"/>
      <c r="J292" s="294"/>
      <c r="K292" s="294"/>
      <c r="L292" s="294"/>
      <c r="M292" s="294"/>
      <c r="N292" s="294"/>
      <c r="O292" s="294"/>
      <c r="P292" s="294"/>
      <c r="Q292" s="294"/>
      <c r="R292" s="294"/>
      <c r="S292" s="294"/>
      <c r="T292" s="294"/>
      <c r="U292" s="294"/>
      <c r="V292" s="294"/>
      <c r="W292" s="294"/>
      <c r="X292" s="294"/>
      <c r="Y292" s="294"/>
      <c r="Z292" s="294"/>
    </row>
    <row r="293" spans="1:26" ht="15.75" customHeight="1">
      <c r="A293" s="294"/>
      <c r="B293" s="294"/>
      <c r="C293" s="294"/>
      <c r="D293" s="294"/>
      <c r="E293" s="294"/>
      <c r="F293" s="294"/>
      <c r="G293" s="294"/>
      <c r="H293" s="294"/>
      <c r="I293" s="294"/>
      <c r="J293" s="294"/>
      <c r="K293" s="294"/>
      <c r="L293" s="294"/>
      <c r="M293" s="294"/>
      <c r="N293" s="294"/>
      <c r="O293" s="294"/>
      <c r="P293" s="294"/>
      <c r="Q293" s="294"/>
      <c r="R293" s="294"/>
      <c r="S293" s="294"/>
      <c r="T293" s="294"/>
      <c r="U293" s="294"/>
      <c r="V293" s="294"/>
      <c r="W293" s="294"/>
      <c r="X293" s="294"/>
      <c r="Y293" s="294"/>
      <c r="Z293" s="294"/>
    </row>
    <row r="294" spans="1:26" ht="15.75" customHeight="1">
      <c r="A294" s="294"/>
      <c r="B294" s="294"/>
      <c r="C294" s="294"/>
      <c r="D294" s="294"/>
      <c r="E294" s="294"/>
      <c r="F294" s="294"/>
      <c r="G294" s="294"/>
      <c r="H294" s="294"/>
      <c r="I294" s="294"/>
      <c r="J294" s="294"/>
      <c r="K294" s="294"/>
      <c r="L294" s="294"/>
      <c r="M294" s="294"/>
      <c r="N294" s="294"/>
      <c r="O294" s="294"/>
      <c r="P294" s="294"/>
      <c r="Q294" s="294"/>
      <c r="R294" s="294"/>
      <c r="S294" s="294"/>
      <c r="T294" s="294"/>
      <c r="U294" s="294"/>
      <c r="V294" s="294"/>
      <c r="W294" s="294"/>
      <c r="X294" s="294"/>
      <c r="Y294" s="294"/>
      <c r="Z294" s="294"/>
    </row>
    <row r="295" spans="1:26" ht="15.75" customHeight="1">
      <c r="A295" s="294"/>
      <c r="B295" s="294"/>
      <c r="C295" s="294"/>
      <c r="D295" s="294"/>
      <c r="E295" s="294"/>
      <c r="F295" s="294"/>
      <c r="G295" s="294"/>
      <c r="H295" s="294"/>
      <c r="I295" s="294"/>
      <c r="J295" s="294"/>
      <c r="K295" s="294"/>
      <c r="L295" s="294"/>
      <c r="M295" s="294"/>
      <c r="N295" s="294"/>
      <c r="O295" s="294"/>
      <c r="P295" s="294"/>
      <c r="Q295" s="294"/>
      <c r="R295" s="294"/>
      <c r="S295" s="294"/>
      <c r="T295" s="294"/>
      <c r="U295" s="294"/>
      <c r="V295" s="294"/>
      <c r="W295" s="294"/>
      <c r="X295" s="294"/>
      <c r="Y295" s="294"/>
      <c r="Z295" s="294"/>
    </row>
    <row r="296" spans="1:26" ht="15.75" customHeight="1">
      <c r="A296" s="294"/>
      <c r="B296" s="294"/>
      <c r="C296" s="294"/>
      <c r="D296" s="294"/>
      <c r="E296" s="294"/>
      <c r="F296" s="294"/>
      <c r="G296" s="294"/>
      <c r="H296" s="294"/>
      <c r="I296" s="294"/>
      <c r="J296" s="294"/>
      <c r="K296" s="294"/>
      <c r="L296" s="294"/>
      <c r="M296" s="294"/>
      <c r="N296" s="294"/>
      <c r="O296" s="294"/>
      <c r="P296" s="294"/>
      <c r="Q296" s="294"/>
      <c r="R296" s="294"/>
      <c r="S296" s="294"/>
      <c r="T296" s="294"/>
      <c r="U296" s="294"/>
      <c r="V296" s="294"/>
      <c r="W296" s="294"/>
      <c r="X296" s="294"/>
      <c r="Y296" s="294"/>
      <c r="Z296" s="294"/>
    </row>
    <row r="297" spans="1:26" ht="15.75" customHeight="1">
      <c r="A297" s="294"/>
      <c r="B297" s="294"/>
      <c r="C297" s="294"/>
      <c r="D297" s="294"/>
      <c r="E297" s="294"/>
      <c r="F297" s="294"/>
      <c r="G297" s="294"/>
      <c r="H297" s="294"/>
      <c r="I297" s="294"/>
      <c r="J297" s="294"/>
      <c r="K297" s="294"/>
      <c r="L297" s="294"/>
      <c r="M297" s="294"/>
      <c r="N297" s="294"/>
      <c r="O297" s="294"/>
      <c r="P297" s="294"/>
      <c r="Q297" s="294"/>
      <c r="R297" s="294"/>
      <c r="S297" s="294"/>
      <c r="T297" s="294"/>
      <c r="U297" s="294"/>
      <c r="V297" s="294"/>
      <c r="W297" s="294"/>
      <c r="X297" s="294"/>
      <c r="Y297" s="294"/>
      <c r="Z297" s="294"/>
    </row>
    <row r="298" spans="1:26" ht="15.75" customHeight="1">
      <c r="A298" s="294"/>
      <c r="B298" s="294"/>
      <c r="C298" s="294"/>
      <c r="D298" s="294"/>
      <c r="E298" s="294"/>
      <c r="F298" s="294"/>
      <c r="G298" s="294"/>
      <c r="H298" s="294"/>
      <c r="I298" s="294"/>
      <c r="J298" s="294"/>
      <c r="K298" s="294"/>
      <c r="L298" s="294"/>
      <c r="M298" s="294"/>
      <c r="N298" s="294"/>
      <c r="O298" s="294"/>
      <c r="P298" s="294"/>
      <c r="Q298" s="294"/>
      <c r="R298" s="294"/>
      <c r="S298" s="294"/>
      <c r="T298" s="294"/>
      <c r="U298" s="294"/>
      <c r="V298" s="294"/>
      <c r="W298" s="294"/>
      <c r="X298" s="294"/>
      <c r="Y298" s="294"/>
      <c r="Z298" s="294"/>
    </row>
    <row r="299" spans="1:26" ht="15.75" customHeight="1">
      <c r="A299" s="294"/>
      <c r="B299" s="294"/>
      <c r="C299" s="294"/>
      <c r="D299" s="294"/>
      <c r="E299" s="294"/>
      <c r="F299" s="294"/>
      <c r="G299" s="294"/>
      <c r="H299" s="294"/>
      <c r="I299" s="294"/>
      <c r="J299" s="294"/>
      <c r="K299" s="294"/>
      <c r="L299" s="294"/>
      <c r="M299" s="294"/>
      <c r="N299" s="294"/>
      <c r="O299" s="294"/>
      <c r="P299" s="294"/>
      <c r="Q299" s="294"/>
      <c r="R299" s="294"/>
      <c r="S299" s="294"/>
      <c r="T299" s="294"/>
      <c r="U299" s="294"/>
      <c r="V299" s="294"/>
      <c r="W299" s="294"/>
      <c r="X299" s="294"/>
      <c r="Y299" s="294"/>
      <c r="Z299" s="294"/>
    </row>
    <row r="300" spans="1:26" ht="15.75" customHeight="1">
      <c r="A300" s="294"/>
      <c r="B300" s="294"/>
      <c r="C300" s="294"/>
      <c r="D300" s="294"/>
      <c r="E300" s="294"/>
      <c r="F300" s="294"/>
      <c r="G300" s="294"/>
      <c r="H300" s="294"/>
      <c r="I300" s="294"/>
      <c r="J300" s="294"/>
      <c r="K300" s="294"/>
      <c r="L300" s="294"/>
      <c r="M300" s="294"/>
      <c r="N300" s="294"/>
      <c r="O300" s="294"/>
      <c r="P300" s="294"/>
      <c r="Q300" s="294"/>
      <c r="R300" s="294"/>
      <c r="S300" s="294"/>
      <c r="T300" s="294"/>
      <c r="U300" s="294"/>
      <c r="V300" s="294"/>
      <c r="W300" s="294"/>
      <c r="X300" s="294"/>
      <c r="Y300" s="294"/>
      <c r="Z300" s="294"/>
    </row>
    <row r="301" spans="1:26" ht="15.75" customHeight="1">
      <c r="A301" s="294"/>
      <c r="B301" s="294"/>
      <c r="C301" s="294"/>
      <c r="D301" s="294"/>
      <c r="E301" s="294"/>
      <c r="F301" s="294"/>
      <c r="G301" s="294"/>
      <c r="H301" s="294"/>
      <c r="I301" s="294"/>
      <c r="J301" s="294"/>
      <c r="K301" s="294"/>
      <c r="L301" s="294"/>
      <c r="M301" s="294"/>
      <c r="N301" s="294"/>
      <c r="O301" s="294"/>
      <c r="P301" s="294"/>
      <c r="Q301" s="294"/>
      <c r="R301" s="294"/>
      <c r="S301" s="294"/>
      <c r="T301" s="294"/>
      <c r="U301" s="294"/>
      <c r="V301" s="294"/>
      <c r="W301" s="294"/>
      <c r="X301" s="294"/>
      <c r="Y301" s="294"/>
      <c r="Z301" s="294"/>
    </row>
    <row r="302" spans="1:26" ht="15.75" customHeight="1">
      <c r="A302" s="294"/>
      <c r="B302" s="294"/>
      <c r="C302" s="294"/>
      <c r="D302" s="294"/>
      <c r="E302" s="294"/>
      <c r="F302" s="294"/>
      <c r="G302" s="294"/>
      <c r="H302" s="294"/>
      <c r="I302" s="294"/>
      <c r="J302" s="294"/>
      <c r="K302" s="294"/>
      <c r="L302" s="294"/>
      <c r="M302" s="294"/>
      <c r="N302" s="294"/>
      <c r="O302" s="294"/>
      <c r="P302" s="294"/>
      <c r="Q302" s="294"/>
      <c r="R302" s="294"/>
      <c r="S302" s="294"/>
      <c r="T302" s="294"/>
      <c r="U302" s="294"/>
      <c r="V302" s="294"/>
      <c r="W302" s="294"/>
      <c r="X302" s="294"/>
      <c r="Y302" s="294"/>
      <c r="Z302" s="294"/>
    </row>
    <row r="303" spans="1:26" ht="15.75" customHeight="1">
      <c r="A303" s="294"/>
      <c r="B303" s="294"/>
      <c r="C303" s="294"/>
      <c r="D303" s="294"/>
      <c r="E303" s="294"/>
      <c r="F303" s="294"/>
      <c r="G303" s="294"/>
      <c r="H303" s="294"/>
      <c r="I303" s="294"/>
      <c r="J303" s="294"/>
      <c r="K303" s="294"/>
      <c r="L303" s="294"/>
      <c r="M303" s="294"/>
      <c r="N303" s="294"/>
      <c r="O303" s="294"/>
      <c r="P303" s="294"/>
      <c r="Q303" s="294"/>
      <c r="R303" s="294"/>
      <c r="S303" s="294"/>
      <c r="T303" s="294"/>
      <c r="U303" s="294"/>
      <c r="V303" s="294"/>
      <c r="W303" s="294"/>
      <c r="X303" s="294"/>
      <c r="Y303" s="294"/>
      <c r="Z303" s="294"/>
    </row>
    <row r="304" spans="1:26" ht="15.75" customHeight="1">
      <c r="A304" s="294"/>
      <c r="B304" s="294"/>
      <c r="C304" s="294"/>
      <c r="D304" s="294"/>
      <c r="E304" s="294"/>
      <c r="F304" s="294"/>
      <c r="G304" s="294"/>
      <c r="H304" s="294"/>
      <c r="I304" s="294"/>
      <c r="J304" s="294"/>
      <c r="K304" s="294"/>
      <c r="L304" s="294"/>
      <c r="M304" s="294"/>
      <c r="N304" s="294"/>
      <c r="O304" s="294"/>
      <c r="P304" s="294"/>
      <c r="Q304" s="294"/>
      <c r="R304" s="294"/>
      <c r="S304" s="294"/>
      <c r="T304" s="294"/>
      <c r="U304" s="294"/>
      <c r="V304" s="294"/>
      <c r="W304" s="294"/>
      <c r="X304" s="294"/>
      <c r="Y304" s="294"/>
      <c r="Z304" s="294"/>
    </row>
    <row r="305" spans="1:26" ht="15.75" customHeight="1">
      <c r="A305" s="294"/>
      <c r="B305" s="294"/>
      <c r="C305" s="294"/>
      <c r="D305" s="294"/>
      <c r="E305" s="294"/>
      <c r="F305" s="294"/>
      <c r="G305" s="294"/>
      <c r="H305" s="294"/>
      <c r="I305" s="294"/>
      <c r="J305" s="294"/>
      <c r="K305" s="294"/>
      <c r="L305" s="294"/>
      <c r="M305" s="294"/>
      <c r="N305" s="294"/>
      <c r="O305" s="294"/>
      <c r="P305" s="294"/>
      <c r="Q305" s="294"/>
      <c r="R305" s="294"/>
      <c r="S305" s="294"/>
      <c r="T305" s="294"/>
      <c r="U305" s="294"/>
      <c r="V305" s="294"/>
      <c r="W305" s="294"/>
      <c r="X305" s="294"/>
      <c r="Y305" s="294"/>
      <c r="Z305" s="294"/>
    </row>
    <row r="306" spans="1:26" ht="15.75" customHeight="1">
      <c r="A306" s="294"/>
      <c r="B306" s="294"/>
      <c r="C306" s="294"/>
      <c r="D306" s="294"/>
      <c r="E306" s="294"/>
      <c r="F306" s="294"/>
      <c r="G306" s="294"/>
      <c r="H306" s="294"/>
      <c r="I306" s="294"/>
      <c r="J306" s="294"/>
      <c r="K306" s="294"/>
      <c r="L306" s="294"/>
      <c r="M306" s="294"/>
      <c r="N306" s="294"/>
      <c r="O306" s="294"/>
      <c r="P306" s="294"/>
      <c r="Q306" s="294"/>
      <c r="R306" s="294"/>
      <c r="S306" s="294"/>
      <c r="T306" s="294"/>
      <c r="U306" s="294"/>
      <c r="V306" s="294"/>
      <c r="W306" s="294"/>
      <c r="X306" s="294"/>
      <c r="Y306" s="294"/>
      <c r="Z306" s="294"/>
    </row>
    <row r="307" spans="1:26" ht="15.75" customHeight="1">
      <c r="A307" s="294"/>
      <c r="B307" s="294"/>
      <c r="C307" s="294"/>
      <c r="D307" s="294"/>
      <c r="E307" s="294"/>
      <c r="F307" s="294"/>
      <c r="G307" s="294"/>
      <c r="H307" s="294"/>
      <c r="I307" s="294"/>
      <c r="J307" s="294"/>
      <c r="K307" s="294"/>
      <c r="L307" s="294"/>
      <c r="M307" s="294"/>
      <c r="N307" s="294"/>
      <c r="O307" s="294"/>
      <c r="P307" s="294"/>
      <c r="Q307" s="294"/>
      <c r="R307" s="294"/>
      <c r="S307" s="294"/>
      <c r="T307" s="294"/>
      <c r="U307" s="294"/>
      <c r="V307" s="294"/>
      <c r="W307" s="294"/>
      <c r="X307" s="294"/>
      <c r="Y307" s="294"/>
      <c r="Z307" s="294"/>
    </row>
    <row r="308" spans="1:26" ht="15.75" customHeight="1">
      <c r="A308" s="294"/>
      <c r="B308" s="294"/>
      <c r="C308" s="294"/>
      <c r="D308" s="294"/>
      <c r="E308" s="294"/>
      <c r="F308" s="294"/>
      <c r="G308" s="294"/>
      <c r="H308" s="294"/>
      <c r="I308" s="294"/>
      <c r="J308" s="294"/>
      <c r="K308" s="294"/>
      <c r="L308" s="294"/>
      <c r="M308" s="294"/>
      <c r="N308" s="294"/>
      <c r="O308" s="294"/>
      <c r="P308" s="294"/>
      <c r="Q308" s="294"/>
      <c r="R308" s="294"/>
      <c r="S308" s="294"/>
      <c r="T308" s="294"/>
      <c r="U308" s="294"/>
      <c r="V308" s="294"/>
      <c r="W308" s="294"/>
      <c r="X308" s="294"/>
      <c r="Y308" s="294"/>
      <c r="Z308" s="294"/>
    </row>
    <row r="309" spans="1:26" ht="15.75" customHeight="1">
      <c r="A309" s="294"/>
      <c r="B309" s="294"/>
      <c r="C309" s="294"/>
      <c r="D309" s="294"/>
      <c r="E309" s="294"/>
      <c r="F309" s="294"/>
      <c r="G309" s="294"/>
      <c r="H309" s="294"/>
      <c r="I309" s="294"/>
      <c r="J309" s="294"/>
      <c r="K309" s="294"/>
      <c r="L309" s="294"/>
      <c r="M309" s="294"/>
      <c r="N309" s="294"/>
      <c r="O309" s="294"/>
      <c r="P309" s="294"/>
      <c r="Q309" s="294"/>
      <c r="R309" s="294"/>
      <c r="S309" s="294"/>
      <c r="T309" s="294"/>
      <c r="U309" s="294"/>
      <c r="V309" s="294"/>
      <c r="W309" s="294"/>
      <c r="X309" s="294"/>
      <c r="Y309" s="294"/>
      <c r="Z309" s="294"/>
    </row>
    <row r="310" spans="1:26" ht="15.75" customHeight="1">
      <c r="A310" s="294"/>
      <c r="B310" s="294"/>
      <c r="C310" s="294"/>
      <c r="D310" s="294"/>
      <c r="E310" s="294"/>
      <c r="F310" s="294"/>
      <c r="G310" s="294"/>
      <c r="H310" s="294"/>
      <c r="I310" s="294"/>
      <c r="J310" s="294"/>
      <c r="K310" s="294"/>
      <c r="L310" s="294"/>
      <c r="M310" s="294"/>
      <c r="N310" s="294"/>
      <c r="O310" s="294"/>
      <c r="P310" s="294"/>
      <c r="Q310" s="294"/>
      <c r="R310" s="294"/>
      <c r="S310" s="294"/>
      <c r="T310" s="294"/>
      <c r="U310" s="294"/>
      <c r="V310" s="294"/>
      <c r="W310" s="294"/>
      <c r="X310" s="294"/>
      <c r="Y310" s="294"/>
      <c r="Z310" s="294"/>
    </row>
    <row r="311" spans="1:26" ht="15.75" customHeight="1">
      <c r="A311" s="294"/>
      <c r="B311" s="294"/>
      <c r="C311" s="294"/>
      <c r="D311" s="294"/>
      <c r="E311" s="294"/>
      <c r="F311" s="294"/>
      <c r="G311" s="294"/>
      <c r="H311" s="294"/>
      <c r="I311" s="294"/>
      <c r="J311" s="294"/>
      <c r="K311" s="294"/>
      <c r="L311" s="294"/>
      <c r="M311" s="294"/>
      <c r="N311" s="294"/>
      <c r="O311" s="294"/>
      <c r="P311" s="294"/>
      <c r="Q311" s="294"/>
      <c r="R311" s="294"/>
      <c r="S311" s="294"/>
      <c r="T311" s="294"/>
      <c r="U311" s="294"/>
      <c r="V311" s="294"/>
      <c r="W311" s="294"/>
      <c r="X311" s="294"/>
      <c r="Y311" s="294"/>
      <c r="Z311" s="294"/>
    </row>
    <row r="312" spans="1:26" ht="15.75" customHeight="1">
      <c r="A312" s="294"/>
      <c r="B312" s="294"/>
      <c r="C312" s="294"/>
      <c r="D312" s="294"/>
      <c r="E312" s="294"/>
      <c r="F312" s="294"/>
      <c r="G312" s="294"/>
      <c r="H312" s="294"/>
      <c r="I312" s="294"/>
      <c r="J312" s="294"/>
      <c r="K312" s="294"/>
      <c r="L312" s="294"/>
      <c r="M312" s="294"/>
      <c r="N312" s="294"/>
      <c r="O312" s="294"/>
      <c r="P312" s="294"/>
      <c r="Q312" s="294"/>
      <c r="R312" s="294"/>
      <c r="S312" s="294"/>
      <c r="T312" s="294"/>
      <c r="U312" s="294"/>
      <c r="V312" s="294"/>
      <c r="W312" s="294"/>
      <c r="X312" s="294"/>
      <c r="Y312" s="294"/>
      <c r="Z312" s="294"/>
    </row>
    <row r="313" spans="1:26" ht="15.75" customHeight="1">
      <c r="A313" s="294"/>
      <c r="B313" s="294"/>
      <c r="C313" s="294"/>
      <c r="D313" s="294"/>
      <c r="E313" s="294"/>
      <c r="F313" s="294"/>
      <c r="G313" s="294"/>
      <c r="H313" s="294"/>
      <c r="I313" s="294"/>
      <c r="J313" s="294"/>
      <c r="K313" s="294"/>
      <c r="L313" s="294"/>
      <c r="M313" s="294"/>
      <c r="N313" s="294"/>
      <c r="O313" s="294"/>
      <c r="P313" s="294"/>
      <c r="Q313" s="294"/>
      <c r="R313" s="294"/>
      <c r="S313" s="294"/>
      <c r="T313" s="294"/>
      <c r="U313" s="294"/>
      <c r="V313" s="294"/>
      <c r="W313" s="294"/>
      <c r="X313" s="294"/>
      <c r="Y313" s="294"/>
      <c r="Z313" s="294"/>
    </row>
    <row r="314" spans="1:26" ht="15.75" customHeight="1">
      <c r="A314" s="294"/>
      <c r="B314" s="294"/>
      <c r="C314" s="294"/>
      <c r="D314" s="294"/>
      <c r="E314" s="294"/>
      <c r="F314" s="294"/>
      <c r="G314" s="294"/>
      <c r="H314" s="294"/>
      <c r="I314" s="294"/>
      <c r="J314" s="294"/>
      <c r="K314" s="294"/>
      <c r="L314" s="294"/>
      <c r="M314" s="294"/>
      <c r="N314" s="294"/>
      <c r="O314" s="294"/>
      <c r="P314" s="294"/>
      <c r="Q314" s="294"/>
      <c r="R314" s="294"/>
      <c r="S314" s="294"/>
      <c r="T314" s="294"/>
      <c r="U314" s="294"/>
      <c r="V314" s="294"/>
      <c r="W314" s="294"/>
      <c r="X314" s="294"/>
      <c r="Y314" s="294"/>
      <c r="Z314" s="294"/>
    </row>
    <row r="315" spans="1:26" ht="15.75" customHeight="1">
      <c r="A315" s="294"/>
      <c r="B315" s="294"/>
      <c r="C315" s="294"/>
      <c r="D315" s="294"/>
      <c r="E315" s="294"/>
      <c r="F315" s="294"/>
      <c r="G315" s="294"/>
      <c r="H315" s="294"/>
      <c r="I315" s="294"/>
      <c r="J315" s="294"/>
      <c r="K315" s="294"/>
      <c r="L315" s="294"/>
      <c r="M315" s="294"/>
      <c r="N315" s="294"/>
      <c r="O315" s="294"/>
      <c r="P315" s="294"/>
      <c r="Q315" s="294"/>
      <c r="R315" s="294"/>
      <c r="S315" s="294"/>
      <c r="T315" s="294"/>
      <c r="U315" s="294"/>
      <c r="V315" s="294"/>
      <c r="W315" s="294"/>
      <c r="X315" s="294"/>
      <c r="Y315" s="294"/>
      <c r="Z315" s="294"/>
    </row>
    <row r="316" spans="1:26" ht="15.75" customHeight="1">
      <c r="A316" s="294"/>
      <c r="B316" s="294"/>
      <c r="C316" s="294"/>
      <c r="D316" s="294"/>
      <c r="E316" s="294"/>
      <c r="F316" s="294"/>
      <c r="G316" s="294"/>
      <c r="H316" s="294"/>
      <c r="I316" s="294"/>
      <c r="J316" s="294"/>
      <c r="K316" s="294"/>
      <c r="L316" s="294"/>
      <c r="M316" s="294"/>
      <c r="N316" s="294"/>
      <c r="O316" s="294"/>
      <c r="P316" s="294"/>
      <c r="Q316" s="294"/>
      <c r="R316" s="294"/>
      <c r="S316" s="294"/>
      <c r="T316" s="294"/>
      <c r="U316" s="294"/>
      <c r="V316" s="294"/>
      <c r="W316" s="294"/>
      <c r="X316" s="294"/>
      <c r="Y316" s="294"/>
      <c r="Z316" s="294"/>
    </row>
    <row r="317" spans="1:26" ht="15.75" customHeight="1">
      <c r="A317" s="294"/>
      <c r="B317" s="294"/>
      <c r="C317" s="294"/>
      <c r="D317" s="294"/>
      <c r="E317" s="294"/>
      <c r="F317" s="294"/>
      <c r="G317" s="294"/>
      <c r="H317" s="294"/>
      <c r="I317" s="294"/>
      <c r="J317" s="294"/>
      <c r="K317" s="294"/>
      <c r="L317" s="294"/>
      <c r="M317" s="294"/>
      <c r="N317" s="294"/>
      <c r="O317" s="294"/>
      <c r="P317" s="294"/>
      <c r="Q317" s="294"/>
      <c r="R317" s="294"/>
      <c r="S317" s="294"/>
      <c r="T317" s="294"/>
      <c r="U317" s="294"/>
      <c r="V317" s="294"/>
      <c r="W317" s="294"/>
      <c r="X317" s="294"/>
      <c r="Y317" s="294"/>
      <c r="Z317" s="294"/>
    </row>
    <row r="318" spans="1:26" ht="15.75" customHeight="1">
      <c r="A318" s="294"/>
      <c r="B318" s="294"/>
      <c r="C318" s="294"/>
      <c r="D318" s="294"/>
      <c r="E318" s="294"/>
      <c r="F318" s="294"/>
      <c r="G318" s="294"/>
      <c r="H318" s="294"/>
      <c r="I318" s="294"/>
      <c r="J318" s="294"/>
      <c r="K318" s="294"/>
      <c r="L318" s="294"/>
      <c r="M318" s="294"/>
      <c r="N318" s="294"/>
      <c r="O318" s="294"/>
      <c r="P318" s="294"/>
      <c r="Q318" s="294"/>
      <c r="R318" s="294"/>
      <c r="S318" s="294"/>
      <c r="T318" s="294"/>
      <c r="U318" s="294"/>
      <c r="V318" s="294"/>
      <c r="W318" s="294"/>
      <c r="X318" s="294"/>
      <c r="Y318" s="294"/>
      <c r="Z318" s="294"/>
    </row>
    <row r="319" spans="1:26" ht="15.75" customHeight="1">
      <c r="A319" s="294"/>
      <c r="B319" s="294"/>
      <c r="C319" s="294"/>
      <c r="D319" s="294"/>
      <c r="E319" s="294"/>
      <c r="F319" s="294"/>
      <c r="G319" s="294"/>
      <c r="H319" s="294"/>
      <c r="I319" s="294"/>
      <c r="J319" s="294"/>
      <c r="K319" s="294"/>
      <c r="L319" s="294"/>
      <c r="M319" s="294"/>
      <c r="N319" s="294"/>
      <c r="O319" s="294"/>
      <c r="P319" s="294"/>
      <c r="Q319" s="294"/>
      <c r="R319" s="294"/>
      <c r="S319" s="294"/>
      <c r="T319" s="294"/>
      <c r="U319" s="294"/>
      <c r="V319" s="294"/>
      <c r="W319" s="294"/>
      <c r="X319" s="294"/>
      <c r="Y319" s="294"/>
      <c r="Z319" s="294"/>
    </row>
    <row r="320" spans="1:26" ht="15.75" customHeight="1">
      <c r="A320" s="294"/>
      <c r="B320" s="294"/>
      <c r="C320" s="294"/>
      <c r="D320" s="294"/>
      <c r="E320" s="294"/>
      <c r="F320" s="294"/>
      <c r="G320" s="294"/>
      <c r="H320" s="294"/>
      <c r="I320" s="294"/>
      <c r="J320" s="294"/>
      <c r="K320" s="294"/>
      <c r="L320" s="294"/>
      <c r="M320" s="294"/>
      <c r="N320" s="294"/>
      <c r="O320" s="294"/>
      <c r="P320" s="294"/>
      <c r="Q320" s="294"/>
      <c r="R320" s="294"/>
      <c r="S320" s="294"/>
      <c r="T320" s="294"/>
      <c r="U320" s="294"/>
      <c r="V320" s="294"/>
      <c r="W320" s="294"/>
      <c r="X320" s="294"/>
      <c r="Y320" s="294"/>
      <c r="Z320" s="294"/>
    </row>
    <row r="321" spans="1:26" ht="15.75" customHeight="1">
      <c r="A321" s="294"/>
      <c r="B321" s="294"/>
      <c r="C321" s="294"/>
      <c r="D321" s="294"/>
      <c r="E321" s="294"/>
      <c r="F321" s="294"/>
      <c r="G321" s="294"/>
      <c r="H321" s="294"/>
      <c r="I321" s="294"/>
      <c r="J321" s="294"/>
      <c r="K321" s="294"/>
      <c r="L321" s="294"/>
      <c r="M321" s="294"/>
      <c r="N321" s="294"/>
      <c r="O321" s="294"/>
      <c r="P321" s="294"/>
      <c r="Q321" s="294"/>
      <c r="R321" s="294"/>
      <c r="S321" s="294"/>
      <c r="T321" s="294"/>
      <c r="U321" s="294"/>
      <c r="V321" s="294"/>
      <c r="W321" s="294"/>
      <c r="X321" s="294"/>
      <c r="Y321" s="294"/>
      <c r="Z321" s="294"/>
    </row>
    <row r="322" spans="1:26" ht="15.75" customHeight="1">
      <c r="A322" s="294"/>
      <c r="B322" s="294"/>
      <c r="C322" s="294"/>
      <c r="D322" s="294"/>
      <c r="E322" s="294"/>
      <c r="F322" s="294"/>
      <c r="G322" s="294"/>
      <c r="H322" s="294"/>
      <c r="I322" s="294"/>
      <c r="J322" s="294"/>
      <c r="K322" s="294"/>
      <c r="L322" s="294"/>
      <c r="M322" s="294"/>
      <c r="N322" s="294"/>
      <c r="O322" s="294"/>
      <c r="P322" s="294"/>
      <c r="Q322" s="294"/>
      <c r="R322" s="294"/>
      <c r="S322" s="294"/>
      <c r="T322" s="294"/>
      <c r="U322" s="294"/>
      <c r="V322" s="294"/>
      <c r="W322" s="294"/>
      <c r="X322" s="294"/>
      <c r="Y322" s="294"/>
      <c r="Z322" s="294"/>
    </row>
    <row r="323" spans="1:26" ht="15.75" customHeight="1">
      <c r="A323" s="294"/>
      <c r="B323" s="294"/>
      <c r="C323" s="294"/>
      <c r="D323" s="294"/>
      <c r="E323" s="294"/>
      <c r="F323" s="294"/>
      <c r="G323" s="294"/>
      <c r="H323" s="294"/>
      <c r="I323" s="294"/>
      <c r="J323" s="294"/>
      <c r="K323" s="294"/>
      <c r="L323" s="294"/>
      <c r="M323" s="294"/>
      <c r="N323" s="294"/>
      <c r="O323" s="294"/>
      <c r="P323" s="294"/>
      <c r="Q323" s="294"/>
      <c r="R323" s="294"/>
      <c r="S323" s="294"/>
      <c r="T323" s="294"/>
      <c r="U323" s="294"/>
      <c r="V323" s="294"/>
      <c r="W323" s="294"/>
      <c r="X323" s="294"/>
      <c r="Y323" s="294"/>
      <c r="Z323" s="294"/>
    </row>
    <row r="324" spans="1:26" ht="15.75" customHeight="1">
      <c r="A324" s="294"/>
      <c r="B324" s="294"/>
      <c r="C324" s="294"/>
      <c r="D324" s="294"/>
      <c r="E324" s="294"/>
      <c r="F324" s="294"/>
      <c r="G324" s="294"/>
      <c r="H324" s="294"/>
      <c r="I324" s="294"/>
      <c r="J324" s="294"/>
      <c r="K324" s="294"/>
      <c r="L324" s="294"/>
      <c r="M324" s="294"/>
      <c r="N324" s="294"/>
      <c r="O324" s="294"/>
      <c r="P324" s="294"/>
      <c r="Q324" s="294"/>
      <c r="R324" s="294"/>
      <c r="S324" s="294"/>
      <c r="T324" s="294"/>
      <c r="U324" s="294"/>
      <c r="V324" s="294"/>
      <c r="W324" s="294"/>
      <c r="X324" s="294"/>
      <c r="Y324" s="294"/>
      <c r="Z324" s="294"/>
    </row>
    <row r="325" spans="1:26" ht="15.75" customHeight="1">
      <c r="A325" s="294"/>
      <c r="B325" s="294"/>
      <c r="C325" s="294"/>
      <c r="D325" s="294"/>
      <c r="E325" s="294"/>
      <c r="F325" s="294"/>
      <c r="G325" s="294"/>
      <c r="H325" s="294"/>
      <c r="I325" s="294"/>
      <c r="J325" s="294"/>
      <c r="K325" s="294"/>
      <c r="L325" s="294"/>
      <c r="M325" s="294"/>
      <c r="N325" s="294"/>
      <c r="O325" s="294"/>
      <c r="P325" s="294"/>
      <c r="Q325" s="294"/>
      <c r="R325" s="294"/>
      <c r="S325" s="294"/>
      <c r="T325" s="294"/>
      <c r="U325" s="294"/>
      <c r="V325" s="294"/>
      <c r="W325" s="294"/>
      <c r="X325" s="294"/>
      <c r="Y325" s="294"/>
      <c r="Z325" s="294"/>
    </row>
    <row r="326" spans="1:26" ht="15.75" customHeight="1">
      <c r="A326" s="294"/>
      <c r="B326" s="294"/>
      <c r="C326" s="294"/>
      <c r="D326" s="294"/>
      <c r="E326" s="294"/>
      <c r="F326" s="294"/>
      <c r="G326" s="294"/>
      <c r="H326" s="294"/>
      <c r="I326" s="294"/>
      <c r="J326" s="294"/>
      <c r="K326" s="294"/>
      <c r="L326" s="294"/>
      <c r="M326" s="294"/>
      <c r="N326" s="294"/>
      <c r="O326" s="294"/>
      <c r="P326" s="294"/>
      <c r="Q326" s="294"/>
      <c r="R326" s="294"/>
      <c r="S326" s="294"/>
      <c r="T326" s="294"/>
      <c r="U326" s="294"/>
      <c r="V326" s="294"/>
      <c r="W326" s="294"/>
      <c r="X326" s="294"/>
      <c r="Y326" s="294"/>
      <c r="Z326" s="294"/>
    </row>
    <row r="327" spans="1:26" ht="15.75" customHeight="1">
      <c r="A327" s="294"/>
      <c r="B327" s="294"/>
      <c r="C327" s="294"/>
      <c r="D327" s="294"/>
      <c r="E327" s="294"/>
      <c r="F327" s="294"/>
      <c r="G327" s="294"/>
      <c r="H327" s="294"/>
      <c r="I327" s="294"/>
      <c r="J327" s="294"/>
      <c r="K327" s="294"/>
      <c r="L327" s="294"/>
      <c r="M327" s="294"/>
      <c r="N327" s="294"/>
      <c r="O327" s="294"/>
      <c r="P327" s="294"/>
      <c r="Q327" s="294"/>
      <c r="R327" s="294"/>
      <c r="S327" s="294"/>
      <c r="T327" s="294"/>
      <c r="U327" s="294"/>
      <c r="V327" s="294"/>
      <c r="W327" s="294"/>
      <c r="X327" s="294"/>
      <c r="Y327" s="294"/>
      <c r="Z327" s="294"/>
    </row>
    <row r="328" spans="1:26" ht="15.75" customHeight="1">
      <c r="A328" s="294"/>
      <c r="B328" s="294"/>
      <c r="C328" s="294"/>
      <c r="D328" s="294"/>
      <c r="E328" s="294"/>
      <c r="F328" s="294"/>
      <c r="G328" s="294"/>
      <c r="H328" s="294"/>
      <c r="I328" s="294"/>
      <c r="J328" s="294"/>
      <c r="K328" s="294"/>
      <c r="L328" s="294"/>
      <c r="M328" s="294"/>
      <c r="N328" s="294"/>
      <c r="O328" s="294"/>
      <c r="P328" s="294"/>
      <c r="Q328" s="294"/>
      <c r="R328" s="294"/>
      <c r="S328" s="294"/>
      <c r="T328" s="294"/>
      <c r="U328" s="294"/>
      <c r="V328" s="294"/>
      <c r="W328" s="294"/>
      <c r="X328" s="294"/>
      <c r="Y328" s="294"/>
      <c r="Z328" s="294"/>
    </row>
    <row r="329" spans="1:26" ht="15.75" customHeight="1">
      <c r="A329" s="294"/>
      <c r="B329" s="294"/>
      <c r="C329" s="294"/>
      <c r="D329" s="294"/>
      <c r="E329" s="294"/>
      <c r="F329" s="294"/>
      <c r="G329" s="294"/>
      <c r="H329" s="294"/>
      <c r="I329" s="294"/>
      <c r="J329" s="294"/>
      <c r="K329" s="294"/>
      <c r="L329" s="294"/>
      <c r="M329" s="294"/>
      <c r="N329" s="294"/>
      <c r="O329" s="294"/>
      <c r="P329" s="294"/>
      <c r="Q329" s="294"/>
      <c r="R329" s="294"/>
      <c r="S329" s="294"/>
      <c r="T329" s="294"/>
      <c r="U329" s="294"/>
      <c r="V329" s="294"/>
      <c r="W329" s="294"/>
      <c r="X329" s="294"/>
      <c r="Y329" s="294"/>
      <c r="Z329" s="294"/>
    </row>
    <row r="330" spans="1:26" ht="15.75" customHeight="1">
      <c r="A330" s="294"/>
      <c r="B330" s="294"/>
      <c r="C330" s="294"/>
      <c r="D330" s="294"/>
      <c r="E330" s="294"/>
      <c r="F330" s="294"/>
      <c r="G330" s="294"/>
      <c r="H330" s="294"/>
      <c r="I330" s="294"/>
      <c r="J330" s="294"/>
      <c r="K330" s="294"/>
      <c r="L330" s="294"/>
      <c r="M330" s="294"/>
      <c r="N330" s="294"/>
      <c r="O330" s="294"/>
      <c r="P330" s="294"/>
      <c r="Q330" s="294"/>
      <c r="R330" s="294"/>
      <c r="S330" s="294"/>
      <c r="T330" s="294"/>
      <c r="U330" s="294"/>
      <c r="V330" s="294"/>
      <c r="W330" s="294"/>
      <c r="X330" s="294"/>
      <c r="Y330" s="294"/>
      <c r="Z330" s="294"/>
    </row>
    <row r="331" spans="1:26" ht="15.75" customHeight="1">
      <c r="A331" s="294"/>
      <c r="B331" s="294"/>
      <c r="C331" s="294"/>
      <c r="D331" s="294"/>
      <c r="E331" s="294"/>
      <c r="F331" s="294"/>
      <c r="G331" s="294"/>
      <c r="H331" s="294"/>
      <c r="I331" s="294"/>
      <c r="J331" s="294"/>
      <c r="K331" s="294"/>
      <c r="L331" s="294"/>
      <c r="M331" s="294"/>
      <c r="N331" s="294"/>
      <c r="O331" s="294"/>
      <c r="P331" s="294"/>
      <c r="Q331" s="294"/>
      <c r="R331" s="294"/>
      <c r="S331" s="294"/>
      <c r="T331" s="294"/>
      <c r="U331" s="294"/>
      <c r="V331" s="294"/>
      <c r="W331" s="294"/>
      <c r="X331" s="294"/>
      <c r="Y331" s="294"/>
      <c r="Z331" s="294"/>
    </row>
    <row r="332" spans="1:26" ht="15.75" customHeight="1">
      <c r="A332" s="294"/>
      <c r="B332" s="294"/>
      <c r="C332" s="294"/>
      <c r="D332" s="294"/>
      <c r="E332" s="294"/>
      <c r="F332" s="294"/>
      <c r="G332" s="294"/>
      <c r="H332" s="294"/>
      <c r="I332" s="294"/>
      <c r="J332" s="294"/>
      <c r="K332" s="294"/>
      <c r="L332" s="294"/>
      <c r="M332" s="294"/>
      <c r="N332" s="294"/>
      <c r="O332" s="294"/>
      <c r="P332" s="294"/>
      <c r="Q332" s="294"/>
      <c r="R332" s="294"/>
      <c r="S332" s="294"/>
      <c r="T332" s="294"/>
      <c r="U332" s="294"/>
      <c r="V332" s="294"/>
      <c r="W332" s="294"/>
      <c r="X332" s="294"/>
      <c r="Y332" s="294"/>
      <c r="Z332" s="294"/>
    </row>
    <row r="333" spans="1:26" ht="15.75" customHeight="1">
      <c r="A333" s="294"/>
      <c r="B333" s="294"/>
      <c r="C333" s="294"/>
      <c r="D333" s="294"/>
      <c r="E333" s="294"/>
      <c r="F333" s="294"/>
      <c r="G333" s="294"/>
      <c r="H333" s="294"/>
      <c r="I333" s="294"/>
      <c r="J333" s="294"/>
      <c r="K333" s="294"/>
      <c r="L333" s="294"/>
      <c r="M333" s="294"/>
      <c r="N333" s="294"/>
      <c r="O333" s="294"/>
      <c r="P333" s="294"/>
      <c r="Q333" s="294"/>
      <c r="R333" s="294"/>
      <c r="S333" s="294"/>
      <c r="T333" s="294"/>
      <c r="U333" s="294"/>
      <c r="V333" s="294"/>
      <c r="W333" s="294"/>
      <c r="X333" s="294"/>
      <c r="Y333" s="294"/>
      <c r="Z333" s="294"/>
    </row>
    <row r="334" spans="1:26" ht="15.75" customHeight="1">
      <c r="A334" s="294"/>
      <c r="B334" s="294"/>
      <c r="C334" s="294"/>
      <c r="D334" s="294"/>
      <c r="E334" s="294"/>
      <c r="F334" s="294"/>
      <c r="G334" s="294"/>
      <c r="H334" s="294"/>
      <c r="I334" s="294"/>
      <c r="J334" s="294"/>
      <c r="K334" s="294"/>
      <c r="L334" s="294"/>
      <c r="M334" s="294"/>
      <c r="N334" s="294"/>
      <c r="O334" s="294"/>
      <c r="P334" s="294"/>
      <c r="Q334" s="294"/>
      <c r="R334" s="294"/>
      <c r="S334" s="294"/>
      <c r="T334" s="294"/>
      <c r="U334" s="294"/>
      <c r="V334" s="294"/>
      <c r="W334" s="294"/>
      <c r="X334" s="294"/>
      <c r="Y334" s="294"/>
      <c r="Z334" s="294"/>
    </row>
    <row r="335" spans="1:26" ht="15.75" customHeight="1">
      <c r="A335" s="294"/>
      <c r="B335" s="294"/>
      <c r="C335" s="294"/>
      <c r="D335" s="294"/>
      <c r="E335" s="294"/>
      <c r="F335" s="294"/>
      <c r="G335" s="294"/>
      <c r="H335" s="294"/>
      <c r="I335" s="294"/>
      <c r="J335" s="294"/>
      <c r="K335" s="294"/>
      <c r="L335" s="294"/>
      <c r="M335" s="294"/>
      <c r="N335" s="294"/>
      <c r="O335" s="294"/>
      <c r="P335" s="294"/>
      <c r="Q335" s="294"/>
      <c r="R335" s="294"/>
      <c r="S335" s="294"/>
      <c r="T335" s="294"/>
      <c r="U335" s="294"/>
      <c r="V335" s="294"/>
      <c r="W335" s="294"/>
      <c r="X335" s="294"/>
      <c r="Y335" s="294"/>
      <c r="Z335" s="294"/>
    </row>
    <row r="336" spans="1:26" ht="15.75" customHeight="1">
      <c r="A336" s="294"/>
      <c r="B336" s="294"/>
      <c r="C336" s="294"/>
      <c r="D336" s="294"/>
      <c r="E336" s="294"/>
      <c r="F336" s="294"/>
      <c r="G336" s="294"/>
      <c r="H336" s="294"/>
      <c r="I336" s="294"/>
      <c r="J336" s="294"/>
      <c r="K336" s="294"/>
      <c r="L336" s="294"/>
      <c r="M336" s="294"/>
      <c r="N336" s="294"/>
      <c r="O336" s="294"/>
      <c r="P336" s="294"/>
      <c r="Q336" s="294"/>
      <c r="R336" s="294"/>
      <c r="S336" s="294"/>
      <c r="T336" s="294"/>
      <c r="U336" s="294"/>
      <c r="V336" s="294"/>
      <c r="W336" s="294"/>
      <c r="X336" s="294"/>
      <c r="Y336" s="294"/>
      <c r="Z336" s="294"/>
    </row>
    <row r="337" spans="1:26" ht="15.75" customHeight="1">
      <c r="A337" s="294"/>
      <c r="B337" s="294"/>
      <c r="C337" s="294"/>
      <c r="D337" s="294"/>
      <c r="E337" s="294"/>
      <c r="F337" s="294"/>
      <c r="G337" s="294"/>
      <c r="H337" s="294"/>
      <c r="I337" s="294"/>
      <c r="J337" s="294"/>
      <c r="K337" s="294"/>
      <c r="L337" s="294"/>
      <c r="M337" s="294"/>
      <c r="N337" s="294"/>
      <c r="O337" s="294"/>
      <c r="P337" s="294"/>
      <c r="Q337" s="294"/>
      <c r="R337" s="294"/>
      <c r="S337" s="294"/>
      <c r="T337" s="294"/>
      <c r="U337" s="294"/>
      <c r="V337" s="294"/>
      <c r="W337" s="294"/>
      <c r="X337" s="294"/>
      <c r="Y337" s="294"/>
      <c r="Z337" s="294"/>
    </row>
    <row r="338" spans="1:26" ht="15.75" customHeight="1">
      <c r="A338" s="294"/>
      <c r="B338" s="294"/>
      <c r="C338" s="294"/>
      <c r="D338" s="294"/>
      <c r="E338" s="294"/>
      <c r="F338" s="294"/>
      <c r="G338" s="294"/>
      <c r="H338" s="294"/>
      <c r="I338" s="294"/>
      <c r="J338" s="294"/>
      <c r="K338" s="294"/>
      <c r="L338" s="294"/>
      <c r="M338" s="294"/>
      <c r="N338" s="294"/>
      <c r="O338" s="294"/>
      <c r="P338" s="294"/>
      <c r="Q338" s="294"/>
      <c r="R338" s="294"/>
      <c r="S338" s="294"/>
      <c r="T338" s="294"/>
      <c r="U338" s="294"/>
      <c r="V338" s="294"/>
      <c r="W338" s="294"/>
      <c r="X338" s="294"/>
      <c r="Y338" s="294"/>
      <c r="Z338" s="294"/>
    </row>
    <row r="339" spans="1:26" ht="15.75" customHeight="1">
      <c r="A339" s="294"/>
      <c r="B339" s="294"/>
      <c r="C339" s="294"/>
      <c r="D339" s="294"/>
      <c r="E339" s="294"/>
      <c r="F339" s="294"/>
      <c r="G339" s="294"/>
      <c r="H339" s="294"/>
      <c r="I339" s="294"/>
      <c r="J339" s="294"/>
      <c r="K339" s="294"/>
      <c r="L339" s="294"/>
      <c r="M339" s="294"/>
      <c r="N339" s="294"/>
      <c r="O339" s="294"/>
      <c r="P339" s="294"/>
      <c r="Q339" s="294"/>
      <c r="R339" s="294"/>
      <c r="S339" s="294"/>
      <c r="T339" s="294"/>
      <c r="U339" s="294"/>
      <c r="V339" s="294"/>
      <c r="W339" s="294"/>
      <c r="X339" s="294"/>
      <c r="Y339" s="294"/>
      <c r="Z339" s="294"/>
    </row>
    <row r="340" spans="1:26" ht="15.75" customHeight="1">
      <c r="A340" s="294"/>
      <c r="B340" s="294"/>
      <c r="C340" s="294"/>
      <c r="D340" s="294"/>
      <c r="E340" s="294"/>
      <c r="F340" s="294"/>
      <c r="G340" s="294"/>
      <c r="H340" s="294"/>
      <c r="I340" s="294"/>
      <c r="J340" s="294"/>
      <c r="K340" s="294"/>
      <c r="L340" s="294"/>
      <c r="M340" s="294"/>
      <c r="N340" s="294"/>
      <c r="O340" s="294"/>
      <c r="P340" s="294"/>
      <c r="Q340" s="294"/>
      <c r="R340" s="294"/>
      <c r="S340" s="294"/>
      <c r="T340" s="294"/>
      <c r="U340" s="294"/>
      <c r="V340" s="294"/>
      <c r="W340" s="294"/>
      <c r="X340" s="294"/>
      <c r="Y340" s="294"/>
      <c r="Z340" s="294"/>
    </row>
    <row r="341" spans="1:26" ht="15.75" customHeight="1">
      <c r="A341" s="294"/>
      <c r="B341" s="294"/>
      <c r="C341" s="294"/>
      <c r="D341" s="294"/>
      <c r="E341" s="294"/>
      <c r="F341" s="294"/>
      <c r="G341" s="294"/>
      <c r="H341" s="294"/>
      <c r="I341" s="294"/>
      <c r="J341" s="294"/>
      <c r="K341" s="294"/>
      <c r="L341" s="294"/>
      <c r="M341" s="294"/>
      <c r="N341" s="294"/>
      <c r="O341" s="294"/>
      <c r="P341" s="294"/>
      <c r="Q341" s="294"/>
      <c r="R341" s="294"/>
      <c r="S341" s="294"/>
      <c r="T341" s="294"/>
      <c r="U341" s="294"/>
      <c r="V341" s="294"/>
      <c r="W341" s="294"/>
      <c r="X341" s="294"/>
      <c r="Y341" s="294"/>
      <c r="Z341" s="294"/>
    </row>
    <row r="342" spans="1:26" ht="15.75" customHeight="1">
      <c r="A342" s="294"/>
      <c r="B342" s="294"/>
      <c r="C342" s="294"/>
      <c r="D342" s="294"/>
      <c r="E342" s="294"/>
      <c r="F342" s="294"/>
      <c r="G342" s="294"/>
      <c r="H342" s="294"/>
      <c r="I342" s="294"/>
      <c r="J342" s="294"/>
      <c r="K342" s="294"/>
      <c r="L342" s="294"/>
      <c r="M342" s="294"/>
      <c r="N342" s="294"/>
      <c r="O342" s="294"/>
      <c r="P342" s="294"/>
      <c r="Q342" s="294"/>
      <c r="R342" s="294"/>
      <c r="S342" s="294"/>
      <c r="T342" s="294"/>
      <c r="U342" s="294"/>
      <c r="V342" s="294"/>
      <c r="W342" s="294"/>
      <c r="X342" s="294"/>
      <c r="Y342" s="294"/>
      <c r="Z342" s="294"/>
    </row>
    <row r="343" spans="1:26" ht="15.75" customHeight="1">
      <c r="A343" s="294"/>
      <c r="B343" s="294"/>
      <c r="C343" s="294"/>
      <c r="D343" s="294"/>
      <c r="E343" s="294"/>
      <c r="F343" s="294"/>
      <c r="G343" s="294"/>
      <c r="H343" s="294"/>
      <c r="I343" s="294"/>
      <c r="J343" s="294"/>
      <c r="K343" s="294"/>
      <c r="L343" s="294"/>
      <c r="M343" s="294"/>
      <c r="N343" s="294"/>
      <c r="O343" s="294"/>
      <c r="P343" s="294"/>
      <c r="Q343" s="294"/>
      <c r="R343" s="294"/>
      <c r="S343" s="294"/>
      <c r="T343" s="294"/>
      <c r="U343" s="294"/>
      <c r="V343" s="294"/>
      <c r="W343" s="294"/>
      <c r="X343" s="294"/>
      <c r="Y343" s="294"/>
      <c r="Z343" s="294"/>
    </row>
    <row r="344" spans="1:26" ht="15.75" customHeight="1">
      <c r="A344" s="294"/>
      <c r="B344" s="294"/>
      <c r="C344" s="294"/>
      <c r="D344" s="294"/>
      <c r="E344" s="294"/>
      <c r="F344" s="294"/>
      <c r="G344" s="294"/>
      <c r="H344" s="294"/>
      <c r="I344" s="294"/>
      <c r="J344" s="294"/>
      <c r="K344" s="294"/>
      <c r="L344" s="294"/>
      <c r="M344" s="294"/>
      <c r="N344" s="294"/>
      <c r="O344" s="294"/>
      <c r="P344" s="294"/>
      <c r="Q344" s="294"/>
      <c r="R344" s="294"/>
      <c r="S344" s="294"/>
      <c r="T344" s="294"/>
      <c r="U344" s="294"/>
      <c r="V344" s="294"/>
      <c r="W344" s="294"/>
      <c r="X344" s="294"/>
      <c r="Y344" s="294"/>
      <c r="Z344" s="294"/>
    </row>
    <row r="345" spans="1:26" ht="15.75" customHeight="1">
      <c r="A345" s="294"/>
      <c r="B345" s="294"/>
      <c r="C345" s="294"/>
      <c r="D345" s="294"/>
      <c r="E345" s="294"/>
      <c r="F345" s="294"/>
      <c r="G345" s="294"/>
      <c r="H345" s="294"/>
      <c r="I345" s="294"/>
      <c r="J345" s="294"/>
      <c r="K345" s="294"/>
      <c r="L345" s="294"/>
      <c r="M345" s="294"/>
      <c r="N345" s="294"/>
      <c r="O345" s="294"/>
      <c r="P345" s="294"/>
      <c r="Q345" s="294"/>
      <c r="R345" s="294"/>
      <c r="S345" s="294"/>
      <c r="T345" s="294"/>
      <c r="U345" s="294"/>
      <c r="V345" s="294"/>
      <c r="W345" s="294"/>
      <c r="X345" s="294"/>
      <c r="Y345" s="294"/>
      <c r="Z345" s="294"/>
    </row>
    <row r="346" spans="1:26" ht="15.75" customHeight="1">
      <c r="A346" s="294"/>
      <c r="B346" s="294"/>
      <c r="C346" s="294"/>
      <c r="D346" s="294"/>
      <c r="E346" s="294"/>
      <c r="F346" s="294"/>
      <c r="G346" s="294"/>
      <c r="H346" s="294"/>
      <c r="I346" s="294"/>
      <c r="J346" s="294"/>
      <c r="K346" s="294"/>
      <c r="L346" s="294"/>
      <c r="M346" s="294"/>
      <c r="N346" s="294"/>
      <c r="O346" s="294"/>
      <c r="P346" s="294"/>
      <c r="Q346" s="294"/>
      <c r="R346" s="294"/>
      <c r="S346" s="294"/>
      <c r="T346" s="294"/>
      <c r="U346" s="294"/>
      <c r="V346" s="294"/>
      <c r="W346" s="294"/>
      <c r="X346" s="294"/>
      <c r="Y346" s="294"/>
      <c r="Z346" s="294"/>
    </row>
    <row r="347" spans="1:26" ht="15.75" customHeight="1">
      <c r="A347" s="294"/>
      <c r="B347" s="294"/>
      <c r="C347" s="294"/>
      <c r="D347" s="294"/>
      <c r="E347" s="294"/>
      <c r="F347" s="294"/>
      <c r="G347" s="294"/>
      <c r="H347" s="294"/>
      <c r="I347" s="294"/>
      <c r="J347" s="294"/>
      <c r="K347" s="294"/>
      <c r="L347" s="294"/>
      <c r="M347" s="294"/>
      <c r="N347" s="294"/>
      <c r="O347" s="294"/>
      <c r="P347" s="294"/>
      <c r="Q347" s="294"/>
      <c r="R347" s="294"/>
      <c r="S347" s="294"/>
      <c r="T347" s="294"/>
      <c r="U347" s="294"/>
      <c r="V347" s="294"/>
      <c r="W347" s="294"/>
      <c r="X347" s="294"/>
      <c r="Y347" s="294"/>
      <c r="Z347" s="294"/>
    </row>
    <row r="348" spans="1:26" ht="15.75" customHeight="1">
      <c r="A348" s="294"/>
      <c r="B348" s="294"/>
      <c r="C348" s="294"/>
      <c r="D348" s="294"/>
      <c r="E348" s="294"/>
      <c r="F348" s="294"/>
      <c r="G348" s="294"/>
      <c r="H348" s="294"/>
      <c r="I348" s="294"/>
      <c r="J348" s="294"/>
      <c r="K348" s="294"/>
      <c r="L348" s="294"/>
      <c r="M348" s="294"/>
      <c r="N348" s="294"/>
      <c r="O348" s="294"/>
      <c r="P348" s="294"/>
      <c r="Q348" s="294"/>
      <c r="R348" s="294"/>
      <c r="S348" s="294"/>
      <c r="T348" s="294"/>
      <c r="U348" s="294"/>
      <c r="V348" s="294"/>
      <c r="W348" s="294"/>
      <c r="X348" s="294"/>
      <c r="Y348" s="294"/>
      <c r="Z348" s="294"/>
    </row>
    <row r="349" spans="1:26" ht="15.75" customHeight="1">
      <c r="A349" s="294"/>
      <c r="B349" s="294"/>
      <c r="C349" s="294"/>
      <c r="D349" s="294"/>
      <c r="E349" s="294"/>
      <c r="F349" s="294"/>
      <c r="G349" s="294"/>
      <c r="H349" s="294"/>
      <c r="I349" s="294"/>
      <c r="J349" s="294"/>
      <c r="K349" s="294"/>
      <c r="L349" s="294"/>
      <c r="M349" s="294"/>
      <c r="N349" s="294"/>
      <c r="O349" s="294"/>
      <c r="P349" s="294"/>
      <c r="Q349" s="294"/>
      <c r="R349" s="294"/>
      <c r="S349" s="294"/>
      <c r="T349" s="294"/>
      <c r="U349" s="294"/>
      <c r="V349" s="294"/>
      <c r="W349" s="294"/>
      <c r="X349" s="294"/>
      <c r="Y349" s="294"/>
      <c r="Z349" s="294"/>
    </row>
    <row r="350" spans="1:26" ht="15.75" customHeight="1">
      <c r="A350" s="294"/>
      <c r="B350" s="294"/>
      <c r="C350" s="294"/>
      <c r="D350" s="294"/>
      <c r="E350" s="294"/>
      <c r="F350" s="294"/>
      <c r="G350" s="294"/>
      <c r="H350" s="294"/>
      <c r="I350" s="294"/>
      <c r="J350" s="294"/>
      <c r="K350" s="294"/>
      <c r="L350" s="294"/>
      <c r="M350" s="294"/>
      <c r="N350" s="294"/>
      <c r="O350" s="294"/>
      <c r="P350" s="294"/>
      <c r="Q350" s="294"/>
      <c r="R350" s="294"/>
      <c r="S350" s="294"/>
      <c r="T350" s="294"/>
      <c r="U350" s="294"/>
      <c r="V350" s="294"/>
      <c r="W350" s="294"/>
      <c r="X350" s="294"/>
      <c r="Y350" s="294"/>
      <c r="Z350" s="294"/>
    </row>
    <row r="351" spans="1:26" ht="15.75" customHeight="1">
      <c r="A351" s="294"/>
      <c r="B351" s="294"/>
      <c r="C351" s="294"/>
      <c r="D351" s="294"/>
      <c r="E351" s="294"/>
      <c r="F351" s="294"/>
      <c r="G351" s="294"/>
      <c r="H351" s="294"/>
      <c r="I351" s="294"/>
      <c r="J351" s="294"/>
      <c r="K351" s="294"/>
      <c r="L351" s="294"/>
      <c r="M351" s="294"/>
      <c r="N351" s="294"/>
      <c r="O351" s="294"/>
      <c r="P351" s="294"/>
      <c r="Q351" s="294"/>
      <c r="R351" s="294"/>
      <c r="S351" s="294"/>
      <c r="T351" s="294"/>
      <c r="U351" s="294"/>
      <c r="V351" s="294"/>
      <c r="W351" s="294"/>
      <c r="X351" s="294"/>
      <c r="Y351" s="294"/>
      <c r="Z351" s="294"/>
    </row>
    <row r="352" spans="1:26" ht="15.75" customHeight="1">
      <c r="A352" s="294"/>
      <c r="B352" s="294"/>
      <c r="C352" s="294"/>
      <c r="D352" s="294"/>
      <c r="E352" s="294"/>
      <c r="F352" s="294"/>
      <c r="G352" s="294"/>
      <c r="H352" s="294"/>
      <c r="I352" s="294"/>
      <c r="J352" s="294"/>
      <c r="K352" s="294"/>
      <c r="L352" s="294"/>
      <c r="M352" s="294"/>
      <c r="N352" s="294"/>
      <c r="O352" s="294"/>
      <c r="P352" s="294"/>
      <c r="Q352" s="294"/>
      <c r="R352" s="294"/>
      <c r="S352" s="294"/>
      <c r="T352" s="294"/>
      <c r="U352" s="294"/>
      <c r="V352" s="294"/>
      <c r="W352" s="294"/>
      <c r="X352" s="294"/>
      <c r="Y352" s="294"/>
      <c r="Z352" s="294"/>
    </row>
    <row r="353" spans="1:26" ht="15.75" customHeight="1">
      <c r="A353" s="294"/>
      <c r="B353" s="294"/>
      <c r="C353" s="294"/>
      <c r="D353" s="294"/>
      <c r="E353" s="294"/>
      <c r="F353" s="294"/>
      <c r="G353" s="294"/>
      <c r="H353" s="294"/>
      <c r="I353" s="294"/>
      <c r="J353" s="294"/>
      <c r="K353" s="294"/>
      <c r="L353" s="294"/>
      <c r="M353" s="294"/>
      <c r="N353" s="294"/>
      <c r="O353" s="294"/>
      <c r="P353" s="294"/>
      <c r="Q353" s="294"/>
      <c r="R353" s="294"/>
      <c r="S353" s="294"/>
      <c r="T353" s="294"/>
      <c r="U353" s="294"/>
      <c r="V353" s="294"/>
      <c r="W353" s="294"/>
      <c r="X353" s="294"/>
      <c r="Y353" s="294"/>
      <c r="Z353" s="294"/>
    </row>
    <row r="354" spans="1:26" ht="15.75" customHeight="1">
      <c r="A354" s="294"/>
      <c r="B354" s="294"/>
      <c r="C354" s="294"/>
      <c r="D354" s="294"/>
      <c r="E354" s="294"/>
      <c r="F354" s="294"/>
      <c r="G354" s="294"/>
      <c r="H354" s="294"/>
      <c r="I354" s="294"/>
      <c r="J354" s="294"/>
      <c r="K354" s="294"/>
      <c r="L354" s="294"/>
      <c r="M354" s="294"/>
      <c r="N354" s="294"/>
      <c r="O354" s="294"/>
      <c r="P354" s="294"/>
      <c r="Q354" s="294"/>
      <c r="R354" s="294"/>
      <c r="S354" s="294"/>
      <c r="T354" s="294"/>
      <c r="U354" s="294"/>
      <c r="V354" s="294"/>
      <c r="W354" s="294"/>
      <c r="X354" s="294"/>
      <c r="Y354" s="294"/>
      <c r="Z354" s="294"/>
    </row>
    <row r="355" spans="1:26" ht="15.75" customHeight="1">
      <c r="A355" s="294"/>
      <c r="B355" s="294"/>
      <c r="C355" s="294"/>
      <c r="D355" s="294"/>
      <c r="E355" s="294"/>
      <c r="F355" s="294"/>
      <c r="G355" s="294"/>
      <c r="H355" s="294"/>
      <c r="I355" s="294"/>
      <c r="J355" s="294"/>
      <c r="K355" s="294"/>
      <c r="L355" s="294"/>
      <c r="M355" s="294"/>
      <c r="N355" s="294"/>
      <c r="O355" s="294"/>
      <c r="P355" s="294"/>
      <c r="Q355" s="294"/>
      <c r="R355" s="294"/>
      <c r="S355" s="294"/>
      <c r="T355" s="294"/>
      <c r="U355" s="294"/>
      <c r="V355" s="294"/>
      <c r="W355" s="294"/>
      <c r="X355" s="294"/>
      <c r="Y355" s="294"/>
      <c r="Z355" s="294"/>
    </row>
    <row r="356" spans="1:26" ht="15.75" customHeight="1">
      <c r="A356" s="294"/>
      <c r="B356" s="294"/>
      <c r="C356" s="294"/>
      <c r="D356" s="294"/>
      <c r="E356" s="294"/>
      <c r="F356" s="294"/>
      <c r="G356" s="294"/>
      <c r="H356" s="294"/>
      <c r="I356" s="294"/>
      <c r="J356" s="294"/>
      <c r="K356" s="294"/>
      <c r="L356" s="294"/>
      <c r="M356" s="294"/>
      <c r="N356" s="294"/>
      <c r="O356" s="294"/>
      <c r="P356" s="294"/>
      <c r="Q356" s="294"/>
      <c r="R356" s="294"/>
      <c r="S356" s="294"/>
      <c r="T356" s="294"/>
      <c r="U356" s="294"/>
      <c r="V356" s="294"/>
      <c r="W356" s="294"/>
      <c r="X356" s="294"/>
      <c r="Y356" s="294"/>
      <c r="Z356" s="294"/>
    </row>
    <row r="357" spans="1:26" ht="15.75" customHeight="1">
      <c r="A357" s="294"/>
      <c r="B357" s="294"/>
      <c r="C357" s="294"/>
      <c r="D357" s="294"/>
      <c r="E357" s="294"/>
      <c r="F357" s="294"/>
      <c r="G357" s="294"/>
      <c r="H357" s="294"/>
      <c r="I357" s="294"/>
      <c r="J357" s="294"/>
      <c r="K357" s="294"/>
      <c r="L357" s="294"/>
      <c r="M357" s="294"/>
      <c r="N357" s="294"/>
      <c r="O357" s="294"/>
      <c r="P357" s="294"/>
      <c r="Q357" s="294"/>
      <c r="R357" s="294"/>
      <c r="S357" s="294"/>
      <c r="T357" s="294"/>
      <c r="U357" s="294"/>
      <c r="V357" s="294"/>
      <c r="W357" s="294"/>
      <c r="X357" s="294"/>
      <c r="Y357" s="294"/>
      <c r="Z357" s="294"/>
    </row>
    <row r="358" spans="1:26" ht="15.75" customHeight="1">
      <c r="A358" s="294"/>
      <c r="B358" s="294"/>
      <c r="C358" s="294"/>
      <c r="D358" s="294"/>
      <c r="E358" s="294"/>
      <c r="F358" s="294"/>
      <c r="G358" s="294"/>
      <c r="H358" s="294"/>
      <c r="I358" s="294"/>
      <c r="J358" s="294"/>
      <c r="K358" s="294"/>
      <c r="L358" s="294"/>
      <c r="M358" s="294"/>
      <c r="N358" s="294"/>
      <c r="O358" s="294"/>
      <c r="P358" s="294"/>
      <c r="Q358" s="294"/>
      <c r="R358" s="294"/>
      <c r="S358" s="294"/>
      <c r="T358" s="294"/>
      <c r="U358" s="294"/>
      <c r="V358" s="294"/>
      <c r="W358" s="294"/>
      <c r="X358" s="294"/>
      <c r="Y358" s="294"/>
      <c r="Z358" s="294"/>
    </row>
    <row r="359" spans="1:26" ht="15.75" customHeight="1">
      <c r="A359" s="294"/>
      <c r="B359" s="294"/>
      <c r="C359" s="294"/>
      <c r="D359" s="294"/>
      <c r="E359" s="294"/>
      <c r="F359" s="294"/>
      <c r="G359" s="294"/>
      <c r="H359" s="294"/>
      <c r="I359" s="294"/>
      <c r="J359" s="294"/>
      <c r="K359" s="294"/>
      <c r="L359" s="294"/>
      <c r="M359" s="294"/>
      <c r="N359" s="294"/>
      <c r="O359" s="294"/>
      <c r="P359" s="294"/>
      <c r="Q359" s="294"/>
      <c r="R359" s="294"/>
      <c r="S359" s="294"/>
      <c r="T359" s="294"/>
      <c r="U359" s="294"/>
      <c r="V359" s="294"/>
      <c r="W359" s="294"/>
      <c r="X359" s="294"/>
      <c r="Y359" s="294"/>
      <c r="Z359" s="294"/>
    </row>
    <row r="360" spans="1:26" ht="15.75" customHeight="1">
      <c r="A360" s="294"/>
      <c r="B360" s="294"/>
      <c r="C360" s="294"/>
      <c r="D360" s="294"/>
      <c r="E360" s="294"/>
      <c r="F360" s="294"/>
      <c r="G360" s="294"/>
      <c r="H360" s="294"/>
      <c r="I360" s="294"/>
      <c r="J360" s="294"/>
      <c r="K360" s="294"/>
      <c r="L360" s="294"/>
      <c r="M360" s="294"/>
      <c r="N360" s="294"/>
      <c r="O360" s="294"/>
      <c r="P360" s="294"/>
      <c r="Q360" s="294"/>
      <c r="R360" s="294"/>
      <c r="S360" s="294"/>
      <c r="T360" s="294"/>
      <c r="U360" s="294"/>
      <c r="V360" s="294"/>
      <c r="W360" s="294"/>
      <c r="X360" s="294"/>
      <c r="Y360" s="294"/>
      <c r="Z360" s="294"/>
    </row>
    <row r="361" spans="1:26" ht="15.75" customHeight="1">
      <c r="A361" s="294"/>
      <c r="B361" s="294"/>
      <c r="C361" s="294"/>
      <c r="D361" s="294"/>
      <c r="E361" s="294"/>
      <c r="F361" s="294"/>
      <c r="G361" s="294"/>
      <c r="H361" s="294"/>
      <c r="I361" s="294"/>
      <c r="J361" s="294"/>
      <c r="K361" s="294"/>
      <c r="L361" s="294"/>
      <c r="M361" s="294"/>
      <c r="N361" s="294"/>
      <c r="O361" s="294"/>
      <c r="P361" s="294"/>
      <c r="Q361" s="294"/>
      <c r="R361" s="294"/>
      <c r="S361" s="294"/>
      <c r="T361" s="294"/>
      <c r="U361" s="294"/>
      <c r="V361" s="294"/>
      <c r="W361" s="294"/>
      <c r="X361" s="294"/>
      <c r="Y361" s="294"/>
      <c r="Z361" s="294"/>
    </row>
    <row r="362" spans="1:26" ht="15.75" customHeight="1">
      <c r="A362" s="294"/>
      <c r="B362" s="294"/>
      <c r="C362" s="294"/>
      <c r="D362" s="294"/>
      <c r="E362" s="294"/>
      <c r="F362" s="294"/>
      <c r="G362" s="294"/>
      <c r="H362" s="294"/>
      <c r="I362" s="294"/>
      <c r="J362" s="294"/>
      <c r="K362" s="294"/>
      <c r="L362" s="294"/>
      <c r="M362" s="294"/>
      <c r="N362" s="294"/>
      <c r="O362" s="294"/>
      <c r="P362" s="294"/>
      <c r="Q362" s="294"/>
      <c r="R362" s="294"/>
      <c r="S362" s="294"/>
      <c r="T362" s="294"/>
      <c r="U362" s="294"/>
      <c r="V362" s="294"/>
      <c r="W362" s="294"/>
      <c r="X362" s="294"/>
      <c r="Y362" s="294"/>
      <c r="Z362" s="294"/>
    </row>
    <row r="363" spans="1:26" ht="15.75" customHeight="1">
      <c r="A363" s="294"/>
      <c r="B363" s="294"/>
      <c r="C363" s="294"/>
      <c r="D363" s="294"/>
      <c r="E363" s="294"/>
      <c r="F363" s="294"/>
      <c r="G363" s="294"/>
      <c r="H363" s="294"/>
      <c r="I363" s="294"/>
      <c r="J363" s="294"/>
      <c r="K363" s="294"/>
      <c r="L363" s="294"/>
      <c r="M363" s="294"/>
      <c r="N363" s="294"/>
      <c r="O363" s="294"/>
      <c r="P363" s="294"/>
      <c r="Q363" s="294"/>
      <c r="R363" s="294"/>
      <c r="S363" s="294"/>
      <c r="T363" s="294"/>
      <c r="U363" s="294"/>
      <c r="V363" s="294"/>
      <c r="W363" s="294"/>
      <c r="X363" s="294"/>
      <c r="Y363" s="294"/>
      <c r="Z363" s="294"/>
    </row>
    <row r="364" spans="1:26" ht="15.75" customHeight="1">
      <c r="A364" s="294"/>
      <c r="B364" s="294"/>
      <c r="C364" s="294"/>
      <c r="D364" s="294"/>
      <c r="E364" s="294"/>
      <c r="F364" s="294"/>
      <c r="G364" s="294"/>
      <c r="H364" s="294"/>
      <c r="I364" s="294"/>
      <c r="J364" s="294"/>
      <c r="K364" s="294"/>
      <c r="L364" s="294"/>
      <c r="M364" s="294"/>
      <c r="N364" s="294"/>
      <c r="O364" s="294"/>
      <c r="P364" s="294"/>
      <c r="Q364" s="294"/>
      <c r="R364" s="294"/>
      <c r="S364" s="294"/>
      <c r="T364" s="294"/>
      <c r="U364" s="294"/>
      <c r="V364" s="294"/>
      <c r="W364" s="294"/>
      <c r="X364" s="294"/>
      <c r="Y364" s="294"/>
      <c r="Z364" s="294"/>
    </row>
    <row r="365" spans="1:26" ht="15.75" customHeight="1">
      <c r="A365" s="294"/>
      <c r="B365" s="294"/>
      <c r="C365" s="294"/>
      <c r="D365" s="294"/>
      <c r="E365" s="294"/>
      <c r="F365" s="294"/>
      <c r="G365" s="294"/>
      <c r="H365" s="294"/>
      <c r="I365" s="294"/>
      <c r="J365" s="294"/>
      <c r="K365" s="294"/>
      <c r="L365" s="294"/>
      <c r="M365" s="294"/>
      <c r="N365" s="294"/>
      <c r="O365" s="294"/>
      <c r="P365" s="294"/>
      <c r="Q365" s="294"/>
      <c r="R365" s="294"/>
      <c r="S365" s="294"/>
      <c r="T365" s="294"/>
      <c r="U365" s="294"/>
      <c r="V365" s="294"/>
      <c r="W365" s="294"/>
      <c r="X365" s="294"/>
      <c r="Y365" s="294"/>
      <c r="Z365" s="294"/>
    </row>
    <row r="366" spans="1:26" ht="15.75" customHeight="1">
      <c r="A366" s="294"/>
      <c r="B366" s="294"/>
      <c r="C366" s="294"/>
      <c r="D366" s="294"/>
      <c r="E366" s="294"/>
      <c r="F366" s="294"/>
      <c r="G366" s="294"/>
      <c r="H366" s="294"/>
      <c r="I366" s="294"/>
      <c r="J366" s="294"/>
      <c r="K366" s="294"/>
      <c r="L366" s="294"/>
      <c r="M366" s="294"/>
      <c r="N366" s="294"/>
      <c r="O366" s="294"/>
      <c r="P366" s="294"/>
      <c r="Q366" s="294"/>
      <c r="R366" s="294"/>
      <c r="S366" s="294"/>
      <c r="T366" s="294"/>
      <c r="U366" s="294"/>
      <c r="V366" s="294"/>
      <c r="W366" s="294"/>
      <c r="X366" s="294"/>
      <c r="Y366" s="294"/>
      <c r="Z366" s="294"/>
    </row>
    <row r="367" spans="1:26" ht="15.75" customHeight="1">
      <c r="A367" s="294"/>
      <c r="B367" s="294"/>
      <c r="C367" s="294"/>
      <c r="D367" s="294"/>
      <c r="E367" s="294"/>
      <c r="F367" s="294"/>
      <c r="G367" s="294"/>
      <c r="H367" s="294"/>
      <c r="I367" s="294"/>
      <c r="J367" s="294"/>
      <c r="K367" s="294"/>
      <c r="L367" s="294"/>
      <c r="M367" s="294"/>
      <c r="N367" s="294"/>
      <c r="O367" s="294"/>
      <c r="P367" s="294"/>
      <c r="Q367" s="294"/>
      <c r="R367" s="294"/>
      <c r="S367" s="294"/>
      <c r="T367" s="294"/>
      <c r="U367" s="294"/>
      <c r="V367" s="294"/>
      <c r="W367" s="294"/>
      <c r="X367" s="294"/>
      <c r="Y367" s="294"/>
      <c r="Z367" s="294"/>
    </row>
    <row r="368" spans="1:26" ht="15.75" customHeight="1">
      <c r="A368" s="294"/>
      <c r="B368" s="294"/>
      <c r="C368" s="294"/>
      <c r="D368" s="294"/>
      <c r="E368" s="294"/>
      <c r="F368" s="294"/>
      <c r="G368" s="294"/>
      <c r="H368" s="294"/>
      <c r="I368" s="294"/>
      <c r="J368" s="294"/>
      <c r="K368" s="294"/>
      <c r="L368" s="294"/>
      <c r="M368" s="294"/>
      <c r="N368" s="294"/>
      <c r="O368" s="294"/>
      <c r="P368" s="294"/>
      <c r="Q368" s="294"/>
      <c r="R368" s="294"/>
      <c r="S368" s="294"/>
      <c r="T368" s="294"/>
      <c r="U368" s="294"/>
      <c r="V368" s="294"/>
      <c r="W368" s="294"/>
      <c r="X368" s="294"/>
      <c r="Y368" s="294"/>
      <c r="Z368" s="294"/>
    </row>
    <row r="369" spans="1:26" ht="15.75" customHeight="1">
      <c r="A369" s="294"/>
      <c r="B369" s="294"/>
      <c r="C369" s="294"/>
      <c r="D369" s="294"/>
      <c r="E369" s="294"/>
      <c r="F369" s="294"/>
      <c r="G369" s="294"/>
      <c r="H369" s="294"/>
      <c r="I369" s="294"/>
      <c r="J369" s="294"/>
      <c r="K369" s="294"/>
      <c r="L369" s="294"/>
      <c r="M369" s="294"/>
      <c r="N369" s="294"/>
      <c r="O369" s="294"/>
      <c r="P369" s="294"/>
      <c r="Q369" s="294"/>
      <c r="R369" s="294"/>
      <c r="S369" s="294"/>
      <c r="T369" s="294"/>
      <c r="U369" s="294"/>
      <c r="V369" s="294"/>
      <c r="W369" s="294"/>
      <c r="X369" s="294"/>
      <c r="Y369" s="294"/>
      <c r="Z369" s="294"/>
    </row>
    <row r="370" spans="1:26" ht="15.75" customHeight="1">
      <c r="A370" s="294"/>
      <c r="B370" s="294"/>
      <c r="C370" s="294"/>
      <c r="D370" s="294"/>
      <c r="E370" s="294"/>
      <c r="F370" s="294"/>
      <c r="G370" s="294"/>
      <c r="H370" s="294"/>
      <c r="I370" s="294"/>
      <c r="J370" s="294"/>
      <c r="K370" s="294"/>
      <c r="L370" s="294"/>
      <c r="M370" s="294"/>
      <c r="N370" s="294"/>
      <c r="O370" s="294"/>
      <c r="P370" s="294"/>
      <c r="Q370" s="294"/>
      <c r="R370" s="294"/>
      <c r="S370" s="294"/>
      <c r="T370" s="294"/>
      <c r="U370" s="294"/>
      <c r="V370" s="294"/>
      <c r="W370" s="294"/>
      <c r="X370" s="294"/>
      <c r="Y370" s="294"/>
      <c r="Z370" s="294"/>
    </row>
    <row r="371" spans="1:26" ht="15.75" customHeight="1">
      <c r="A371" s="294"/>
      <c r="B371" s="294"/>
      <c r="C371" s="294"/>
      <c r="D371" s="294"/>
      <c r="E371" s="294"/>
      <c r="F371" s="294"/>
      <c r="G371" s="294"/>
      <c r="H371" s="294"/>
      <c r="I371" s="294"/>
      <c r="J371" s="294"/>
      <c r="K371" s="294"/>
      <c r="L371" s="294"/>
      <c r="M371" s="294"/>
      <c r="N371" s="294"/>
      <c r="O371" s="294"/>
      <c r="P371" s="294"/>
      <c r="Q371" s="294"/>
      <c r="R371" s="294"/>
      <c r="S371" s="294"/>
      <c r="T371" s="294"/>
      <c r="U371" s="294"/>
      <c r="V371" s="294"/>
      <c r="W371" s="294"/>
      <c r="X371" s="294"/>
      <c r="Y371" s="294"/>
      <c r="Z371" s="294"/>
    </row>
    <row r="372" spans="1:26" ht="15.75" customHeight="1">
      <c r="A372" s="294"/>
      <c r="B372" s="294"/>
      <c r="C372" s="294"/>
      <c r="D372" s="294"/>
      <c r="E372" s="294"/>
      <c r="F372" s="294"/>
      <c r="G372" s="294"/>
      <c r="H372" s="294"/>
      <c r="I372" s="294"/>
      <c r="J372" s="294"/>
      <c r="K372" s="294"/>
      <c r="L372" s="294"/>
      <c r="M372" s="294"/>
      <c r="N372" s="294"/>
      <c r="O372" s="294"/>
      <c r="P372" s="294"/>
      <c r="Q372" s="294"/>
      <c r="R372" s="294"/>
      <c r="S372" s="294"/>
      <c r="T372" s="294"/>
      <c r="U372" s="294"/>
      <c r="V372" s="294"/>
      <c r="W372" s="294"/>
      <c r="X372" s="294"/>
      <c r="Y372" s="294"/>
      <c r="Z372" s="294"/>
    </row>
    <row r="373" spans="1:26" ht="15.75" customHeight="1">
      <c r="A373" s="294"/>
      <c r="B373" s="294"/>
      <c r="C373" s="294"/>
      <c r="D373" s="294"/>
      <c r="E373" s="294"/>
      <c r="F373" s="294"/>
      <c r="G373" s="294"/>
      <c r="H373" s="294"/>
      <c r="I373" s="294"/>
      <c r="J373" s="294"/>
      <c r="K373" s="294"/>
      <c r="L373" s="294"/>
      <c r="M373" s="294"/>
      <c r="N373" s="294"/>
      <c r="O373" s="294"/>
      <c r="P373" s="294"/>
      <c r="Q373" s="294"/>
      <c r="R373" s="294"/>
      <c r="S373" s="294"/>
      <c r="T373" s="294"/>
      <c r="U373" s="294"/>
      <c r="V373" s="294"/>
      <c r="W373" s="294"/>
      <c r="X373" s="294"/>
      <c r="Y373" s="294"/>
      <c r="Z373" s="294"/>
    </row>
    <row r="374" spans="1:26" ht="15.75" customHeight="1">
      <c r="A374" s="294"/>
      <c r="B374" s="294"/>
      <c r="C374" s="294"/>
      <c r="D374" s="294"/>
      <c r="E374" s="294"/>
      <c r="F374" s="294"/>
      <c r="G374" s="294"/>
      <c r="H374" s="294"/>
      <c r="I374" s="294"/>
      <c r="J374" s="294"/>
      <c r="K374" s="294"/>
      <c r="L374" s="294"/>
      <c r="M374" s="294"/>
      <c r="N374" s="294"/>
      <c r="O374" s="294"/>
      <c r="P374" s="294"/>
      <c r="Q374" s="294"/>
      <c r="R374" s="294"/>
      <c r="S374" s="294"/>
      <c r="T374" s="294"/>
      <c r="U374" s="294"/>
      <c r="V374" s="294"/>
      <c r="W374" s="294"/>
      <c r="X374" s="294"/>
      <c r="Y374" s="294"/>
      <c r="Z374" s="294"/>
    </row>
    <row r="375" spans="1:26" ht="15.75" customHeight="1">
      <c r="A375" s="294"/>
      <c r="B375" s="294"/>
      <c r="C375" s="294"/>
      <c r="D375" s="294"/>
      <c r="E375" s="294"/>
      <c r="F375" s="294"/>
      <c r="G375" s="294"/>
      <c r="H375" s="294"/>
      <c r="I375" s="294"/>
      <c r="J375" s="294"/>
      <c r="K375" s="294"/>
      <c r="L375" s="294"/>
      <c r="M375" s="294"/>
      <c r="N375" s="294"/>
      <c r="O375" s="294"/>
      <c r="P375" s="294"/>
      <c r="Q375" s="294"/>
      <c r="R375" s="294"/>
      <c r="S375" s="294"/>
      <c r="T375" s="294"/>
      <c r="U375" s="294"/>
      <c r="V375" s="294"/>
      <c r="W375" s="294"/>
      <c r="X375" s="294"/>
      <c r="Y375" s="294"/>
      <c r="Z375" s="294"/>
    </row>
    <row r="376" spans="1:26" ht="15.75" customHeight="1">
      <c r="A376" s="294"/>
      <c r="B376" s="294"/>
      <c r="C376" s="294"/>
      <c r="D376" s="294"/>
      <c r="E376" s="294"/>
      <c r="F376" s="294"/>
      <c r="G376" s="294"/>
      <c r="H376" s="294"/>
      <c r="I376" s="294"/>
      <c r="J376" s="294"/>
      <c r="K376" s="294"/>
      <c r="L376" s="294"/>
      <c r="M376" s="294"/>
      <c r="N376" s="294"/>
      <c r="O376" s="294"/>
      <c r="P376" s="294"/>
      <c r="Q376" s="294"/>
      <c r="R376" s="294"/>
      <c r="S376" s="294"/>
      <c r="T376" s="294"/>
      <c r="U376" s="294"/>
      <c r="V376" s="294"/>
      <c r="W376" s="294"/>
      <c r="X376" s="294"/>
      <c r="Y376" s="294"/>
      <c r="Z376" s="294"/>
    </row>
    <row r="377" spans="1:26" ht="15.75" customHeight="1">
      <c r="A377" s="294"/>
      <c r="B377" s="294"/>
      <c r="C377" s="294"/>
      <c r="D377" s="294"/>
      <c r="E377" s="294"/>
      <c r="F377" s="294"/>
      <c r="G377" s="294"/>
      <c r="H377" s="294"/>
      <c r="I377" s="294"/>
      <c r="J377" s="294"/>
      <c r="K377" s="294"/>
      <c r="L377" s="294"/>
      <c r="M377" s="294"/>
      <c r="N377" s="294"/>
      <c r="O377" s="294"/>
      <c r="P377" s="294"/>
      <c r="Q377" s="294"/>
      <c r="R377" s="294"/>
      <c r="S377" s="294"/>
      <c r="T377" s="294"/>
      <c r="U377" s="294"/>
      <c r="V377" s="294"/>
      <c r="W377" s="294"/>
      <c r="X377" s="294"/>
      <c r="Y377" s="294"/>
      <c r="Z377" s="294"/>
    </row>
    <row r="378" spans="1:26" ht="15.75" customHeight="1">
      <c r="A378" s="294"/>
      <c r="B378" s="294"/>
      <c r="C378" s="294"/>
      <c r="D378" s="294"/>
      <c r="E378" s="294"/>
      <c r="F378" s="294"/>
      <c r="G378" s="294"/>
      <c r="H378" s="294"/>
      <c r="I378" s="294"/>
      <c r="J378" s="294"/>
      <c r="K378" s="294"/>
      <c r="L378" s="294"/>
      <c r="M378" s="294"/>
      <c r="N378" s="294"/>
      <c r="O378" s="294"/>
      <c r="P378" s="294"/>
      <c r="Q378" s="294"/>
      <c r="R378" s="294"/>
      <c r="S378" s="294"/>
      <c r="T378" s="294"/>
      <c r="U378" s="294"/>
      <c r="V378" s="294"/>
      <c r="W378" s="294"/>
      <c r="X378" s="294"/>
      <c r="Y378" s="294"/>
      <c r="Z378" s="294"/>
    </row>
    <row r="379" spans="1:26" ht="15.75" customHeight="1">
      <c r="A379" s="294"/>
      <c r="B379" s="294"/>
      <c r="C379" s="294"/>
      <c r="D379" s="294"/>
      <c r="E379" s="294"/>
      <c r="F379" s="294"/>
      <c r="G379" s="294"/>
      <c r="H379" s="294"/>
      <c r="I379" s="294"/>
      <c r="J379" s="294"/>
      <c r="K379" s="294"/>
      <c r="L379" s="294"/>
      <c r="M379" s="294"/>
      <c r="N379" s="294"/>
      <c r="O379" s="294"/>
      <c r="P379" s="294"/>
      <c r="Q379" s="294"/>
      <c r="R379" s="294"/>
      <c r="S379" s="294"/>
      <c r="T379" s="294"/>
      <c r="U379" s="294"/>
      <c r="V379" s="294"/>
      <c r="W379" s="294"/>
      <c r="X379" s="294"/>
      <c r="Y379" s="294"/>
      <c r="Z379" s="294"/>
    </row>
    <row r="380" spans="1:26" ht="15.75" customHeight="1">
      <c r="A380" s="294"/>
      <c r="B380" s="294"/>
      <c r="C380" s="294"/>
      <c r="D380" s="294"/>
      <c r="E380" s="294"/>
      <c r="F380" s="294"/>
      <c r="G380" s="294"/>
      <c r="H380" s="294"/>
      <c r="I380" s="294"/>
      <c r="J380" s="294"/>
      <c r="K380" s="294"/>
      <c r="L380" s="294"/>
      <c r="M380" s="294"/>
      <c r="N380" s="294"/>
      <c r="O380" s="294"/>
      <c r="P380" s="294"/>
      <c r="Q380" s="294"/>
      <c r="R380" s="294"/>
      <c r="S380" s="294"/>
      <c r="T380" s="294"/>
      <c r="U380" s="294"/>
      <c r="V380" s="294"/>
      <c r="W380" s="294"/>
      <c r="X380" s="294"/>
      <c r="Y380" s="294"/>
      <c r="Z380" s="294"/>
    </row>
    <row r="381" spans="1:26" ht="15.75" customHeight="1">
      <c r="A381" s="294"/>
      <c r="B381" s="294"/>
      <c r="C381" s="294"/>
      <c r="D381" s="294"/>
      <c r="E381" s="294"/>
      <c r="F381" s="294"/>
      <c r="G381" s="294"/>
      <c r="H381" s="294"/>
      <c r="I381" s="294"/>
      <c r="J381" s="294"/>
      <c r="K381" s="294"/>
      <c r="L381" s="294"/>
      <c r="M381" s="294"/>
      <c r="N381" s="294"/>
      <c r="O381" s="294"/>
      <c r="P381" s="294"/>
      <c r="Q381" s="294"/>
      <c r="R381" s="294"/>
      <c r="S381" s="294"/>
      <c r="T381" s="294"/>
      <c r="U381" s="294"/>
      <c r="V381" s="294"/>
      <c r="W381" s="294"/>
      <c r="X381" s="294"/>
      <c r="Y381" s="294"/>
      <c r="Z381" s="294"/>
    </row>
    <row r="382" spans="1:26" ht="15.75" customHeight="1">
      <c r="A382" s="294"/>
      <c r="B382" s="294"/>
      <c r="C382" s="294"/>
      <c r="D382" s="294"/>
      <c r="E382" s="294"/>
      <c r="F382" s="294"/>
      <c r="G382" s="294"/>
      <c r="H382" s="294"/>
      <c r="I382" s="294"/>
      <c r="J382" s="294"/>
      <c r="K382" s="294"/>
      <c r="L382" s="294"/>
      <c r="M382" s="294"/>
      <c r="N382" s="294"/>
      <c r="O382" s="294"/>
      <c r="P382" s="294"/>
      <c r="Q382" s="294"/>
      <c r="R382" s="294"/>
      <c r="S382" s="294"/>
      <c r="T382" s="294"/>
      <c r="U382" s="294"/>
      <c r="V382" s="294"/>
      <c r="W382" s="294"/>
      <c r="X382" s="294"/>
      <c r="Y382" s="294"/>
      <c r="Z382" s="294"/>
    </row>
    <row r="383" spans="1:26" ht="15.75" customHeight="1">
      <c r="A383" s="294"/>
      <c r="B383" s="294"/>
      <c r="C383" s="294"/>
      <c r="D383" s="294"/>
      <c r="E383" s="294"/>
      <c r="F383" s="294"/>
      <c r="G383" s="294"/>
      <c r="H383" s="294"/>
      <c r="I383" s="294"/>
      <c r="J383" s="294"/>
      <c r="K383" s="294"/>
      <c r="L383" s="294"/>
      <c r="M383" s="294"/>
      <c r="N383" s="294"/>
      <c r="O383" s="294"/>
      <c r="P383" s="294"/>
      <c r="Q383" s="294"/>
      <c r="R383" s="294"/>
      <c r="S383" s="294"/>
      <c r="T383" s="294"/>
      <c r="U383" s="294"/>
      <c r="V383" s="294"/>
      <c r="W383" s="294"/>
      <c r="X383" s="294"/>
      <c r="Y383" s="294"/>
      <c r="Z383" s="294"/>
    </row>
    <row r="384" spans="1:26" ht="15.75" customHeight="1">
      <c r="A384" s="294"/>
      <c r="B384" s="294"/>
      <c r="C384" s="294"/>
      <c r="D384" s="294"/>
      <c r="E384" s="294"/>
      <c r="F384" s="294"/>
      <c r="G384" s="294"/>
      <c r="H384" s="294"/>
      <c r="I384" s="294"/>
      <c r="J384" s="294"/>
      <c r="K384" s="294"/>
      <c r="L384" s="294"/>
      <c r="M384" s="294"/>
      <c r="N384" s="294"/>
      <c r="O384" s="294"/>
      <c r="P384" s="294"/>
      <c r="Q384" s="294"/>
      <c r="R384" s="294"/>
      <c r="S384" s="294"/>
      <c r="T384" s="294"/>
      <c r="U384" s="294"/>
      <c r="V384" s="294"/>
      <c r="W384" s="294"/>
      <c r="X384" s="294"/>
      <c r="Y384" s="294"/>
      <c r="Z384" s="294"/>
    </row>
    <row r="385" spans="1:26" ht="15.75" customHeight="1">
      <c r="A385" s="294"/>
      <c r="B385" s="294"/>
      <c r="C385" s="294"/>
      <c r="D385" s="294"/>
      <c r="E385" s="294"/>
      <c r="F385" s="294"/>
      <c r="G385" s="294"/>
      <c r="H385" s="294"/>
      <c r="I385" s="294"/>
      <c r="J385" s="294"/>
      <c r="K385" s="294"/>
      <c r="L385" s="294"/>
      <c r="M385" s="294"/>
      <c r="N385" s="294"/>
      <c r="O385" s="294"/>
      <c r="P385" s="294"/>
      <c r="Q385" s="294"/>
      <c r="R385" s="294"/>
      <c r="S385" s="294"/>
      <c r="T385" s="294"/>
      <c r="U385" s="294"/>
      <c r="V385" s="294"/>
      <c r="W385" s="294"/>
      <c r="X385" s="294"/>
      <c r="Y385" s="294"/>
      <c r="Z385" s="294"/>
    </row>
    <row r="386" spans="1:26" ht="15.75" customHeight="1">
      <c r="A386" s="294"/>
      <c r="B386" s="294"/>
      <c r="C386" s="294"/>
      <c r="D386" s="294"/>
      <c r="E386" s="294"/>
      <c r="F386" s="294"/>
      <c r="G386" s="294"/>
      <c r="H386" s="294"/>
      <c r="I386" s="294"/>
      <c r="J386" s="294"/>
      <c r="K386" s="294"/>
      <c r="L386" s="294"/>
      <c r="M386" s="294"/>
      <c r="N386" s="294"/>
      <c r="O386" s="294"/>
      <c r="P386" s="294"/>
      <c r="Q386" s="294"/>
      <c r="R386" s="294"/>
      <c r="S386" s="294"/>
      <c r="T386" s="294"/>
      <c r="U386" s="294"/>
      <c r="V386" s="294"/>
      <c r="W386" s="294"/>
      <c r="X386" s="294"/>
      <c r="Y386" s="294"/>
      <c r="Z386" s="294"/>
    </row>
    <row r="387" spans="1:26" ht="15.75" customHeight="1">
      <c r="A387" s="294"/>
      <c r="B387" s="294"/>
      <c r="C387" s="294"/>
      <c r="D387" s="294"/>
      <c r="E387" s="294"/>
      <c r="F387" s="294"/>
      <c r="G387" s="294"/>
      <c r="H387" s="294"/>
      <c r="I387" s="294"/>
      <c r="J387" s="294"/>
      <c r="K387" s="294"/>
      <c r="L387" s="294"/>
      <c r="M387" s="294"/>
      <c r="N387" s="294"/>
      <c r="O387" s="294"/>
      <c r="P387" s="294"/>
      <c r="Q387" s="294"/>
      <c r="R387" s="294"/>
      <c r="S387" s="294"/>
      <c r="T387" s="294"/>
      <c r="U387" s="294"/>
      <c r="V387" s="294"/>
      <c r="W387" s="294"/>
      <c r="X387" s="294"/>
      <c r="Y387" s="294"/>
      <c r="Z387" s="294"/>
    </row>
    <row r="388" spans="1:26" ht="15.75" customHeight="1">
      <c r="A388" s="294"/>
      <c r="B388" s="294"/>
      <c r="C388" s="294"/>
      <c r="D388" s="294"/>
      <c r="E388" s="294"/>
      <c r="F388" s="294"/>
      <c r="G388" s="294"/>
      <c r="H388" s="294"/>
      <c r="I388" s="294"/>
      <c r="J388" s="294"/>
      <c r="K388" s="294"/>
      <c r="L388" s="294"/>
      <c r="M388" s="294"/>
      <c r="N388" s="294"/>
      <c r="O388" s="294"/>
      <c r="P388" s="294"/>
      <c r="Q388" s="294"/>
      <c r="R388" s="294"/>
      <c r="S388" s="294"/>
      <c r="T388" s="294"/>
      <c r="U388" s="294"/>
      <c r="V388" s="294"/>
      <c r="W388" s="294"/>
      <c r="X388" s="294"/>
      <c r="Y388" s="294"/>
      <c r="Z388" s="294"/>
    </row>
    <row r="389" spans="1:26" ht="15.75" customHeight="1">
      <c r="A389" s="294"/>
      <c r="B389" s="294"/>
      <c r="C389" s="294"/>
      <c r="D389" s="294"/>
      <c r="E389" s="294"/>
      <c r="F389" s="294"/>
      <c r="G389" s="294"/>
      <c r="H389" s="294"/>
      <c r="I389" s="294"/>
      <c r="J389" s="294"/>
      <c r="K389" s="294"/>
      <c r="L389" s="294"/>
      <c r="M389" s="294"/>
      <c r="N389" s="294"/>
      <c r="O389" s="294"/>
      <c r="P389" s="294"/>
      <c r="Q389" s="294"/>
      <c r="R389" s="294"/>
      <c r="S389" s="294"/>
      <c r="T389" s="294"/>
      <c r="U389" s="294"/>
      <c r="V389" s="294"/>
      <c r="W389" s="294"/>
      <c r="X389" s="294"/>
      <c r="Y389" s="294"/>
      <c r="Z389" s="294"/>
    </row>
    <row r="390" spans="1:26" ht="15.75" customHeight="1">
      <c r="A390" s="294"/>
      <c r="B390" s="294"/>
      <c r="C390" s="294"/>
      <c r="D390" s="294"/>
      <c r="E390" s="294"/>
      <c r="F390" s="294"/>
      <c r="G390" s="294"/>
      <c r="H390" s="294"/>
      <c r="I390" s="294"/>
      <c r="J390" s="294"/>
      <c r="K390" s="294"/>
      <c r="L390" s="294"/>
      <c r="M390" s="294"/>
      <c r="N390" s="294"/>
      <c r="O390" s="294"/>
      <c r="P390" s="294"/>
      <c r="Q390" s="294"/>
      <c r="R390" s="294"/>
      <c r="S390" s="294"/>
      <c r="T390" s="294"/>
      <c r="U390" s="294"/>
      <c r="V390" s="294"/>
      <c r="W390" s="294"/>
      <c r="X390" s="294"/>
      <c r="Y390" s="294"/>
      <c r="Z390" s="294"/>
    </row>
    <row r="391" spans="1:26" ht="15.75" customHeight="1">
      <c r="A391" s="294"/>
      <c r="B391" s="294"/>
      <c r="C391" s="294"/>
      <c r="D391" s="294"/>
      <c r="E391" s="294"/>
      <c r="F391" s="294"/>
      <c r="G391" s="294"/>
      <c r="H391" s="294"/>
      <c r="I391" s="294"/>
      <c r="J391" s="294"/>
      <c r="K391" s="294"/>
      <c r="L391" s="294"/>
      <c r="M391" s="294"/>
      <c r="N391" s="294"/>
      <c r="O391" s="294"/>
      <c r="P391" s="294"/>
      <c r="Q391" s="294"/>
      <c r="R391" s="294"/>
      <c r="S391" s="294"/>
      <c r="T391" s="294"/>
      <c r="U391" s="294"/>
      <c r="V391" s="294"/>
      <c r="W391" s="294"/>
      <c r="X391" s="294"/>
      <c r="Y391" s="294"/>
      <c r="Z391" s="294"/>
    </row>
    <row r="392" spans="1:26" ht="15.75" customHeight="1">
      <c r="A392" s="294"/>
      <c r="B392" s="294"/>
      <c r="C392" s="294"/>
      <c r="D392" s="294"/>
      <c r="E392" s="294"/>
      <c r="F392" s="294"/>
      <c r="G392" s="294"/>
      <c r="H392" s="294"/>
      <c r="I392" s="294"/>
      <c r="J392" s="294"/>
      <c r="K392" s="294"/>
      <c r="L392" s="294"/>
      <c r="M392" s="294"/>
      <c r="N392" s="294"/>
      <c r="O392" s="294"/>
      <c r="P392" s="294"/>
      <c r="Q392" s="294"/>
      <c r="R392" s="294"/>
      <c r="S392" s="294"/>
      <c r="T392" s="294"/>
      <c r="U392" s="294"/>
      <c r="V392" s="294"/>
      <c r="W392" s="294"/>
      <c r="X392" s="294"/>
      <c r="Y392" s="294"/>
      <c r="Z392" s="294"/>
    </row>
    <row r="393" spans="1:26" ht="15.75" customHeight="1">
      <c r="A393" s="294"/>
      <c r="B393" s="294"/>
      <c r="C393" s="294"/>
      <c r="D393" s="294"/>
      <c r="E393" s="294"/>
      <c r="F393" s="294"/>
      <c r="G393" s="294"/>
      <c r="H393" s="294"/>
      <c r="I393" s="294"/>
      <c r="J393" s="294"/>
      <c r="K393" s="294"/>
      <c r="L393" s="294"/>
      <c r="M393" s="294"/>
      <c r="N393" s="294"/>
      <c r="O393" s="294"/>
      <c r="P393" s="294"/>
      <c r="Q393" s="294"/>
      <c r="R393" s="294"/>
      <c r="S393" s="294"/>
      <c r="T393" s="294"/>
      <c r="U393" s="294"/>
      <c r="V393" s="294"/>
      <c r="W393" s="294"/>
      <c r="X393" s="294"/>
      <c r="Y393" s="294"/>
      <c r="Z393" s="294"/>
    </row>
    <row r="394" spans="1:26" ht="15.75" customHeight="1">
      <c r="A394" s="294"/>
      <c r="B394" s="294"/>
      <c r="C394" s="294"/>
      <c r="D394" s="294"/>
      <c r="E394" s="294"/>
      <c r="F394" s="294"/>
      <c r="G394" s="294"/>
      <c r="H394" s="294"/>
      <c r="I394" s="294"/>
      <c r="J394" s="294"/>
      <c r="K394" s="294"/>
      <c r="L394" s="294"/>
      <c r="M394" s="294"/>
      <c r="N394" s="294"/>
      <c r="O394" s="294"/>
      <c r="P394" s="294"/>
      <c r="Q394" s="294"/>
      <c r="R394" s="294"/>
      <c r="S394" s="294"/>
      <c r="T394" s="294"/>
      <c r="U394" s="294"/>
      <c r="V394" s="294"/>
      <c r="W394" s="294"/>
      <c r="X394" s="294"/>
      <c r="Y394" s="294"/>
      <c r="Z394" s="294"/>
    </row>
    <row r="395" spans="1:26" ht="15.75" customHeight="1">
      <c r="A395" s="294"/>
      <c r="B395" s="294"/>
      <c r="C395" s="294"/>
      <c r="D395" s="294"/>
      <c r="E395" s="294"/>
      <c r="F395" s="294"/>
      <c r="G395" s="294"/>
      <c r="H395" s="294"/>
      <c r="I395" s="294"/>
      <c r="J395" s="294"/>
      <c r="K395" s="294"/>
      <c r="L395" s="294"/>
      <c r="M395" s="294"/>
      <c r="N395" s="294"/>
      <c r="O395" s="294"/>
      <c r="P395" s="294"/>
      <c r="Q395" s="294"/>
      <c r="R395" s="294"/>
      <c r="S395" s="294"/>
      <c r="T395" s="294"/>
      <c r="U395" s="294"/>
      <c r="V395" s="294"/>
      <c r="W395" s="294"/>
      <c r="X395" s="294"/>
      <c r="Y395" s="294"/>
      <c r="Z395" s="294"/>
    </row>
    <row r="396" spans="1:26" ht="15.75" customHeight="1">
      <c r="A396" s="294"/>
      <c r="B396" s="294"/>
      <c r="C396" s="294"/>
      <c r="D396" s="294"/>
      <c r="E396" s="294"/>
      <c r="F396" s="294"/>
      <c r="G396" s="294"/>
      <c r="H396" s="294"/>
      <c r="I396" s="294"/>
      <c r="J396" s="294"/>
      <c r="K396" s="294"/>
      <c r="L396" s="294"/>
      <c r="M396" s="294"/>
      <c r="N396" s="294"/>
      <c r="O396" s="294"/>
      <c r="P396" s="294"/>
      <c r="Q396" s="294"/>
      <c r="R396" s="294"/>
      <c r="S396" s="294"/>
      <c r="T396" s="294"/>
      <c r="U396" s="294"/>
      <c r="V396" s="294"/>
      <c r="W396" s="294"/>
      <c r="X396" s="294"/>
      <c r="Y396" s="294"/>
      <c r="Z396" s="294"/>
    </row>
    <row r="397" spans="1:26" ht="15.75" customHeight="1">
      <c r="A397" s="294"/>
      <c r="B397" s="294"/>
      <c r="C397" s="294"/>
      <c r="D397" s="294"/>
      <c r="E397" s="294"/>
      <c r="F397" s="294"/>
      <c r="G397" s="294"/>
      <c r="H397" s="294"/>
      <c r="I397" s="294"/>
      <c r="J397" s="294"/>
      <c r="K397" s="294"/>
      <c r="L397" s="294"/>
      <c r="M397" s="294"/>
      <c r="N397" s="294"/>
      <c r="O397" s="294"/>
      <c r="P397" s="294"/>
      <c r="Q397" s="294"/>
      <c r="R397" s="294"/>
      <c r="S397" s="294"/>
      <c r="T397" s="294"/>
      <c r="U397" s="294"/>
      <c r="V397" s="294"/>
      <c r="W397" s="294"/>
      <c r="X397" s="294"/>
      <c r="Y397" s="294"/>
      <c r="Z397" s="294"/>
    </row>
    <row r="398" spans="1:26" ht="15.75" customHeight="1">
      <c r="A398" s="294"/>
      <c r="B398" s="294"/>
      <c r="C398" s="294"/>
      <c r="D398" s="294"/>
      <c r="E398" s="294"/>
      <c r="F398" s="294"/>
      <c r="G398" s="294"/>
      <c r="H398" s="294"/>
      <c r="I398" s="294"/>
      <c r="J398" s="294"/>
      <c r="K398" s="294"/>
      <c r="L398" s="294"/>
      <c r="M398" s="294"/>
      <c r="N398" s="294"/>
      <c r="O398" s="294"/>
      <c r="P398" s="294"/>
      <c r="Q398" s="294"/>
      <c r="R398" s="294"/>
      <c r="S398" s="294"/>
      <c r="T398" s="294"/>
      <c r="U398" s="294"/>
      <c r="V398" s="294"/>
      <c r="W398" s="294"/>
      <c r="X398" s="294"/>
      <c r="Y398" s="294"/>
      <c r="Z398" s="294"/>
    </row>
    <row r="399" spans="1:26" ht="15.75" customHeight="1">
      <c r="A399" s="294"/>
      <c r="B399" s="294"/>
      <c r="C399" s="294"/>
      <c r="D399" s="294"/>
      <c r="E399" s="294"/>
      <c r="F399" s="294"/>
      <c r="G399" s="294"/>
      <c r="H399" s="294"/>
      <c r="I399" s="294"/>
      <c r="J399" s="294"/>
      <c r="K399" s="294"/>
      <c r="L399" s="294"/>
      <c r="M399" s="294"/>
      <c r="N399" s="294"/>
      <c r="O399" s="294"/>
      <c r="P399" s="294"/>
      <c r="Q399" s="294"/>
      <c r="R399" s="294"/>
      <c r="S399" s="294"/>
      <c r="T399" s="294"/>
      <c r="U399" s="294"/>
      <c r="V399" s="294"/>
      <c r="W399" s="294"/>
      <c r="X399" s="294"/>
      <c r="Y399" s="294"/>
      <c r="Z399" s="294"/>
    </row>
    <row r="400" spans="1:26" ht="15.75" customHeight="1">
      <c r="A400" s="294"/>
      <c r="B400" s="294"/>
      <c r="C400" s="294"/>
      <c r="D400" s="294"/>
      <c r="E400" s="294"/>
      <c r="F400" s="294"/>
      <c r="G400" s="294"/>
      <c r="H400" s="294"/>
      <c r="I400" s="294"/>
      <c r="J400" s="294"/>
      <c r="K400" s="294"/>
      <c r="L400" s="294"/>
      <c r="M400" s="294"/>
      <c r="N400" s="294"/>
      <c r="O400" s="294"/>
      <c r="P400" s="294"/>
      <c r="Q400" s="294"/>
      <c r="R400" s="294"/>
      <c r="S400" s="294"/>
      <c r="T400" s="294"/>
      <c r="U400" s="294"/>
      <c r="V400" s="294"/>
      <c r="W400" s="294"/>
      <c r="X400" s="294"/>
      <c r="Y400" s="294"/>
      <c r="Z400" s="294"/>
    </row>
    <row r="401" spans="1:26" ht="15.75" customHeight="1">
      <c r="A401" s="294"/>
      <c r="B401" s="294"/>
      <c r="C401" s="294"/>
      <c r="D401" s="294"/>
      <c r="E401" s="294"/>
      <c r="F401" s="294"/>
      <c r="G401" s="294"/>
      <c r="H401" s="294"/>
      <c r="I401" s="294"/>
      <c r="J401" s="294"/>
      <c r="K401" s="294"/>
      <c r="L401" s="294"/>
      <c r="M401" s="294"/>
      <c r="N401" s="294"/>
      <c r="O401" s="294"/>
      <c r="P401" s="294"/>
      <c r="Q401" s="294"/>
      <c r="R401" s="294"/>
      <c r="S401" s="294"/>
      <c r="T401" s="294"/>
      <c r="U401" s="294"/>
      <c r="V401" s="294"/>
      <c r="W401" s="294"/>
      <c r="X401" s="294"/>
      <c r="Y401" s="294"/>
      <c r="Z401" s="294"/>
    </row>
    <row r="402" spans="1:26" ht="15.75" customHeight="1">
      <c r="A402" s="294"/>
      <c r="B402" s="294"/>
      <c r="C402" s="294"/>
      <c r="D402" s="294"/>
      <c r="E402" s="294"/>
      <c r="F402" s="294"/>
      <c r="G402" s="294"/>
      <c r="H402" s="294"/>
      <c r="I402" s="294"/>
      <c r="J402" s="294"/>
      <c r="K402" s="294"/>
      <c r="L402" s="294"/>
      <c r="M402" s="294"/>
      <c r="N402" s="294"/>
      <c r="O402" s="294"/>
      <c r="P402" s="294"/>
      <c r="Q402" s="294"/>
      <c r="R402" s="294"/>
      <c r="S402" s="294"/>
      <c r="T402" s="294"/>
      <c r="U402" s="294"/>
      <c r="V402" s="294"/>
      <c r="W402" s="294"/>
      <c r="X402" s="294"/>
      <c r="Y402" s="294"/>
      <c r="Z402" s="294"/>
    </row>
    <row r="403" spans="1:26" ht="15.75" customHeight="1">
      <c r="A403" s="294"/>
      <c r="B403" s="294"/>
      <c r="C403" s="294"/>
      <c r="D403" s="294"/>
      <c r="E403" s="294"/>
      <c r="F403" s="294"/>
      <c r="G403" s="294"/>
      <c r="H403" s="294"/>
      <c r="I403" s="294"/>
      <c r="J403" s="294"/>
      <c r="K403" s="294"/>
      <c r="L403" s="294"/>
      <c r="M403" s="294"/>
      <c r="N403" s="294"/>
      <c r="O403" s="294"/>
      <c r="P403" s="294"/>
      <c r="Q403" s="294"/>
      <c r="R403" s="294"/>
      <c r="S403" s="294"/>
      <c r="T403" s="294"/>
      <c r="U403" s="294"/>
      <c r="V403" s="294"/>
      <c r="W403" s="294"/>
      <c r="X403" s="294"/>
      <c r="Y403" s="294"/>
      <c r="Z403" s="294"/>
    </row>
    <row r="404" spans="1:26" ht="15.75" customHeight="1">
      <c r="A404" s="294"/>
      <c r="B404" s="294"/>
      <c r="C404" s="294"/>
      <c r="D404" s="294"/>
      <c r="E404" s="294"/>
      <c r="F404" s="294"/>
      <c r="G404" s="294"/>
      <c r="H404" s="294"/>
      <c r="I404" s="294"/>
      <c r="J404" s="294"/>
      <c r="K404" s="294"/>
      <c r="L404" s="294"/>
      <c r="M404" s="294"/>
      <c r="N404" s="294"/>
      <c r="O404" s="294"/>
      <c r="P404" s="294"/>
      <c r="Q404" s="294"/>
      <c r="R404" s="294"/>
      <c r="S404" s="294"/>
      <c r="T404" s="294"/>
      <c r="U404" s="294"/>
      <c r="V404" s="294"/>
      <c r="W404" s="294"/>
      <c r="X404" s="294"/>
      <c r="Y404" s="294"/>
      <c r="Z404" s="294"/>
    </row>
    <row r="405" spans="1:26" ht="15.75" customHeight="1">
      <c r="A405" s="294"/>
      <c r="B405" s="294"/>
      <c r="C405" s="294"/>
      <c r="D405" s="294"/>
      <c r="E405" s="294"/>
      <c r="F405" s="294"/>
      <c r="G405" s="294"/>
      <c r="H405" s="294"/>
      <c r="I405" s="294"/>
      <c r="J405" s="294"/>
      <c r="K405" s="294"/>
      <c r="L405" s="294"/>
      <c r="M405" s="294"/>
      <c r="N405" s="294"/>
      <c r="O405" s="294"/>
      <c r="P405" s="294"/>
      <c r="Q405" s="294"/>
      <c r="R405" s="294"/>
      <c r="S405" s="294"/>
      <c r="T405" s="294"/>
      <c r="U405" s="294"/>
      <c r="V405" s="294"/>
      <c r="W405" s="294"/>
      <c r="X405" s="294"/>
      <c r="Y405" s="294"/>
      <c r="Z405" s="294"/>
    </row>
    <row r="406" spans="1:26" ht="15.75" customHeight="1">
      <c r="A406" s="294"/>
      <c r="B406" s="294"/>
      <c r="C406" s="294"/>
      <c r="D406" s="294"/>
      <c r="E406" s="294"/>
      <c r="F406" s="294"/>
      <c r="G406" s="294"/>
      <c r="H406" s="294"/>
      <c r="I406" s="294"/>
      <c r="J406" s="294"/>
      <c r="K406" s="294"/>
      <c r="L406" s="294"/>
      <c r="M406" s="294"/>
      <c r="N406" s="294"/>
      <c r="O406" s="294"/>
      <c r="P406" s="294"/>
      <c r="Q406" s="294"/>
      <c r="R406" s="294"/>
      <c r="S406" s="294"/>
      <c r="T406" s="294"/>
      <c r="U406" s="294"/>
      <c r="V406" s="294"/>
      <c r="W406" s="294"/>
      <c r="X406" s="294"/>
      <c r="Y406" s="294"/>
      <c r="Z406" s="294"/>
    </row>
    <row r="407" spans="1:26" ht="15.75" customHeight="1">
      <c r="A407" s="294"/>
      <c r="B407" s="294"/>
      <c r="C407" s="294"/>
      <c r="D407" s="294"/>
      <c r="E407" s="294"/>
      <c r="F407" s="294"/>
      <c r="G407" s="294"/>
      <c r="H407" s="294"/>
      <c r="I407" s="294"/>
      <c r="J407" s="294"/>
      <c r="K407" s="294"/>
      <c r="L407" s="294"/>
      <c r="M407" s="294"/>
      <c r="N407" s="294"/>
      <c r="O407" s="294"/>
      <c r="P407" s="294"/>
      <c r="Q407" s="294"/>
      <c r="R407" s="294"/>
      <c r="S407" s="294"/>
      <c r="T407" s="294"/>
      <c r="U407" s="294"/>
      <c r="V407" s="294"/>
      <c r="W407" s="294"/>
      <c r="X407" s="294"/>
      <c r="Y407" s="294"/>
      <c r="Z407" s="294"/>
    </row>
    <row r="408" spans="1:26" ht="15.75" customHeight="1">
      <c r="A408" s="294"/>
      <c r="B408" s="294"/>
      <c r="C408" s="294"/>
      <c r="D408" s="294"/>
      <c r="E408" s="294"/>
      <c r="F408" s="294"/>
      <c r="G408" s="294"/>
      <c r="H408" s="294"/>
      <c r="I408" s="294"/>
      <c r="J408" s="294"/>
      <c r="K408" s="294"/>
      <c r="L408" s="294"/>
      <c r="M408" s="294"/>
      <c r="N408" s="294"/>
      <c r="O408" s="294"/>
      <c r="P408" s="294"/>
      <c r="Q408" s="294"/>
      <c r="R408" s="294"/>
      <c r="S408" s="294"/>
      <c r="T408" s="294"/>
      <c r="U408" s="294"/>
      <c r="V408" s="294"/>
      <c r="W408" s="294"/>
      <c r="X408" s="294"/>
      <c r="Y408" s="294"/>
      <c r="Z408" s="294"/>
    </row>
    <row r="409" spans="1:26" ht="15.75" customHeight="1">
      <c r="A409" s="294"/>
      <c r="B409" s="294"/>
      <c r="C409" s="294"/>
      <c r="D409" s="294"/>
      <c r="E409" s="294"/>
      <c r="F409" s="294"/>
      <c r="G409" s="294"/>
      <c r="H409" s="294"/>
      <c r="I409" s="294"/>
      <c r="J409" s="294"/>
      <c r="K409" s="294"/>
      <c r="L409" s="294"/>
      <c r="M409" s="294"/>
      <c r="N409" s="294"/>
      <c r="O409" s="294"/>
      <c r="P409" s="294"/>
      <c r="Q409" s="294"/>
      <c r="R409" s="294"/>
      <c r="S409" s="294"/>
      <c r="T409" s="294"/>
      <c r="U409" s="294"/>
      <c r="V409" s="294"/>
      <c r="W409" s="294"/>
      <c r="X409" s="294"/>
      <c r="Y409" s="294"/>
      <c r="Z409" s="294"/>
    </row>
    <row r="410" spans="1:26" ht="15.75" customHeight="1">
      <c r="A410" s="294"/>
      <c r="B410" s="294"/>
      <c r="C410" s="294"/>
      <c r="D410" s="294"/>
      <c r="E410" s="294"/>
      <c r="F410" s="294"/>
      <c r="G410" s="294"/>
      <c r="H410" s="294"/>
      <c r="I410" s="294"/>
      <c r="J410" s="294"/>
      <c r="K410" s="294"/>
      <c r="L410" s="294"/>
      <c r="M410" s="294"/>
      <c r="N410" s="294"/>
      <c r="O410" s="294"/>
      <c r="P410" s="294"/>
      <c r="Q410" s="294"/>
      <c r="R410" s="294"/>
      <c r="S410" s="294"/>
      <c r="T410" s="294"/>
      <c r="U410" s="294"/>
      <c r="V410" s="294"/>
      <c r="W410" s="294"/>
      <c r="X410" s="294"/>
      <c r="Y410" s="294"/>
      <c r="Z410" s="294"/>
    </row>
    <row r="411" spans="1:26" ht="15.75" customHeight="1">
      <c r="A411" s="294"/>
      <c r="B411" s="294"/>
      <c r="C411" s="294"/>
      <c r="D411" s="294"/>
      <c r="E411" s="294"/>
      <c r="F411" s="294"/>
      <c r="G411" s="294"/>
      <c r="H411" s="294"/>
      <c r="I411" s="294"/>
      <c r="J411" s="294"/>
      <c r="K411" s="294"/>
      <c r="L411" s="294"/>
      <c r="M411" s="294"/>
      <c r="N411" s="294"/>
      <c r="O411" s="294"/>
      <c r="P411" s="294"/>
      <c r="Q411" s="294"/>
      <c r="R411" s="294"/>
      <c r="S411" s="294"/>
      <c r="T411" s="294"/>
      <c r="U411" s="294"/>
      <c r="V411" s="294"/>
      <c r="W411" s="294"/>
      <c r="X411" s="294"/>
      <c r="Y411" s="294"/>
      <c r="Z411" s="294"/>
    </row>
    <row r="412" spans="1:26" ht="15.75" customHeight="1">
      <c r="A412" s="294"/>
      <c r="B412" s="294"/>
      <c r="C412" s="294"/>
      <c r="D412" s="294"/>
      <c r="E412" s="294"/>
      <c r="F412" s="294"/>
      <c r="G412" s="294"/>
      <c r="H412" s="294"/>
      <c r="I412" s="294"/>
      <c r="J412" s="294"/>
      <c r="K412" s="294"/>
      <c r="L412" s="294"/>
      <c r="M412" s="294"/>
      <c r="N412" s="294"/>
      <c r="O412" s="294"/>
      <c r="P412" s="294"/>
      <c r="Q412" s="294"/>
      <c r="R412" s="294"/>
      <c r="S412" s="294"/>
      <c r="T412" s="294"/>
      <c r="U412" s="294"/>
      <c r="V412" s="294"/>
      <c r="W412" s="294"/>
      <c r="X412" s="294"/>
      <c r="Y412" s="294"/>
      <c r="Z412" s="294"/>
    </row>
    <row r="413" spans="1:26" ht="15.75" customHeight="1">
      <c r="A413" s="294"/>
      <c r="B413" s="294"/>
      <c r="C413" s="294"/>
      <c r="D413" s="294"/>
      <c r="E413" s="294"/>
      <c r="F413" s="294"/>
      <c r="G413" s="294"/>
      <c r="H413" s="294"/>
      <c r="I413" s="294"/>
      <c r="J413" s="294"/>
      <c r="K413" s="294"/>
      <c r="L413" s="294"/>
      <c r="M413" s="294"/>
      <c r="N413" s="294"/>
      <c r="O413" s="294"/>
      <c r="P413" s="294"/>
      <c r="Q413" s="294"/>
      <c r="R413" s="294"/>
      <c r="S413" s="294"/>
      <c r="T413" s="294"/>
      <c r="U413" s="294"/>
      <c r="V413" s="294"/>
      <c r="W413" s="294"/>
      <c r="X413" s="294"/>
      <c r="Y413" s="294"/>
      <c r="Z413" s="294"/>
    </row>
    <row r="414" spans="1:26" ht="15.75" customHeight="1">
      <c r="A414" s="294"/>
      <c r="B414" s="294"/>
      <c r="C414" s="294"/>
      <c r="D414" s="294"/>
      <c r="E414" s="294"/>
      <c r="F414" s="294"/>
      <c r="G414" s="294"/>
      <c r="H414" s="294"/>
      <c r="I414" s="294"/>
      <c r="J414" s="294"/>
      <c r="K414" s="294"/>
      <c r="L414" s="294"/>
      <c r="M414" s="294"/>
      <c r="N414" s="294"/>
      <c r="O414" s="294"/>
      <c r="P414" s="294"/>
      <c r="Q414" s="294"/>
      <c r="R414" s="294"/>
      <c r="S414" s="294"/>
      <c r="T414" s="294"/>
      <c r="U414" s="294"/>
      <c r="V414" s="294"/>
      <c r="W414" s="294"/>
      <c r="X414" s="294"/>
      <c r="Y414" s="294"/>
      <c r="Z414" s="294"/>
    </row>
    <row r="415" spans="1:26" ht="15.75" customHeight="1">
      <c r="A415" s="294"/>
      <c r="B415" s="294"/>
      <c r="C415" s="294"/>
      <c r="D415" s="294"/>
      <c r="E415" s="294"/>
      <c r="F415" s="294"/>
      <c r="G415" s="294"/>
      <c r="H415" s="294"/>
      <c r="I415" s="294"/>
      <c r="J415" s="294"/>
      <c r="K415" s="294"/>
      <c r="L415" s="294"/>
      <c r="M415" s="294"/>
      <c r="N415" s="294"/>
      <c r="O415" s="294"/>
      <c r="P415" s="294"/>
      <c r="Q415" s="294"/>
      <c r="R415" s="294"/>
      <c r="S415" s="294"/>
      <c r="T415" s="294"/>
      <c r="U415" s="294"/>
      <c r="V415" s="294"/>
      <c r="W415" s="294"/>
      <c r="X415" s="294"/>
      <c r="Y415" s="294"/>
      <c r="Z415" s="294"/>
    </row>
    <row r="416" spans="1:26" ht="15.75" customHeight="1">
      <c r="A416" s="294"/>
      <c r="B416" s="294"/>
      <c r="C416" s="294"/>
      <c r="D416" s="294"/>
      <c r="E416" s="294"/>
      <c r="F416" s="294"/>
      <c r="G416" s="294"/>
      <c r="H416" s="294"/>
      <c r="I416" s="294"/>
      <c r="J416" s="294"/>
      <c r="K416" s="294"/>
      <c r="L416" s="294"/>
      <c r="M416" s="294"/>
      <c r="N416" s="294"/>
      <c r="O416" s="294"/>
      <c r="P416" s="294"/>
      <c r="Q416" s="294"/>
      <c r="R416" s="294"/>
      <c r="S416" s="294"/>
      <c r="T416" s="294"/>
      <c r="U416" s="294"/>
      <c r="V416" s="294"/>
      <c r="W416" s="294"/>
      <c r="X416" s="294"/>
      <c r="Y416" s="294"/>
      <c r="Z416" s="294"/>
    </row>
    <row r="417" spans="1:26" ht="15.75" customHeight="1">
      <c r="A417" s="294"/>
      <c r="B417" s="294"/>
      <c r="C417" s="294"/>
      <c r="D417" s="294"/>
      <c r="E417" s="294"/>
      <c r="F417" s="294"/>
      <c r="G417" s="294"/>
      <c r="H417" s="294"/>
      <c r="I417" s="294"/>
      <c r="J417" s="294"/>
      <c r="K417" s="294"/>
      <c r="L417" s="294"/>
      <c r="M417" s="294"/>
      <c r="N417" s="294"/>
      <c r="O417" s="294"/>
      <c r="P417" s="294"/>
      <c r="Q417" s="294"/>
      <c r="R417" s="294"/>
      <c r="S417" s="294"/>
      <c r="T417" s="294"/>
      <c r="U417" s="294"/>
      <c r="V417" s="294"/>
      <c r="W417" s="294"/>
      <c r="X417" s="294"/>
      <c r="Y417" s="294"/>
      <c r="Z417" s="294"/>
    </row>
    <row r="418" spans="1:26" ht="15.75" customHeight="1">
      <c r="A418" s="294"/>
      <c r="B418" s="294"/>
      <c r="C418" s="294"/>
      <c r="D418" s="294"/>
      <c r="E418" s="294"/>
      <c r="F418" s="294"/>
      <c r="G418" s="294"/>
      <c r="H418" s="294"/>
      <c r="I418" s="294"/>
      <c r="J418" s="294"/>
      <c r="K418" s="294"/>
      <c r="L418" s="294"/>
      <c r="M418" s="294"/>
      <c r="N418" s="294"/>
      <c r="O418" s="294"/>
      <c r="P418" s="294"/>
      <c r="Q418" s="294"/>
      <c r="R418" s="294"/>
      <c r="S418" s="294"/>
      <c r="T418" s="294"/>
      <c r="U418" s="294"/>
      <c r="V418" s="294"/>
      <c r="W418" s="294"/>
      <c r="X418" s="294"/>
      <c r="Y418" s="294"/>
      <c r="Z418" s="294"/>
    </row>
    <row r="419" spans="1:26" ht="15.75" customHeight="1">
      <c r="A419" s="294"/>
      <c r="B419" s="294"/>
      <c r="C419" s="294"/>
      <c r="D419" s="294"/>
      <c r="E419" s="294"/>
      <c r="F419" s="294"/>
      <c r="G419" s="294"/>
      <c r="H419" s="294"/>
      <c r="I419" s="294"/>
      <c r="J419" s="294"/>
      <c r="K419" s="294"/>
      <c r="L419" s="294"/>
      <c r="M419" s="294"/>
      <c r="N419" s="294"/>
      <c r="O419" s="294"/>
      <c r="P419" s="294"/>
      <c r="Q419" s="294"/>
      <c r="R419" s="294"/>
      <c r="S419" s="294"/>
      <c r="T419" s="294"/>
      <c r="U419" s="294"/>
      <c r="V419" s="294"/>
      <c r="W419" s="294"/>
      <c r="X419" s="294"/>
      <c r="Y419" s="294"/>
      <c r="Z419" s="294"/>
    </row>
    <row r="420" spans="1:26" ht="15.75" customHeight="1">
      <c r="A420" s="294"/>
      <c r="B420" s="294"/>
      <c r="C420" s="294"/>
      <c r="D420" s="294"/>
      <c r="E420" s="294"/>
      <c r="F420" s="294"/>
      <c r="G420" s="294"/>
      <c r="H420" s="294"/>
      <c r="I420" s="294"/>
      <c r="J420" s="294"/>
      <c r="K420" s="294"/>
      <c r="L420" s="294"/>
      <c r="M420" s="294"/>
      <c r="N420" s="294"/>
      <c r="O420" s="294"/>
      <c r="P420" s="294"/>
      <c r="Q420" s="294"/>
      <c r="R420" s="294"/>
      <c r="S420" s="294"/>
      <c r="T420" s="294"/>
      <c r="U420" s="294"/>
      <c r="V420" s="294"/>
      <c r="W420" s="294"/>
      <c r="X420" s="294"/>
      <c r="Y420" s="294"/>
      <c r="Z420" s="294"/>
    </row>
    <row r="421" spans="1:26" ht="15.75" customHeight="1">
      <c r="A421" s="294"/>
      <c r="B421" s="294"/>
      <c r="C421" s="294"/>
      <c r="D421" s="294"/>
      <c r="E421" s="294"/>
      <c r="F421" s="294"/>
      <c r="G421" s="294"/>
      <c r="H421" s="294"/>
      <c r="I421" s="294"/>
      <c r="J421" s="294"/>
      <c r="K421" s="294"/>
      <c r="L421" s="294"/>
      <c r="M421" s="294"/>
      <c r="N421" s="294"/>
      <c r="O421" s="294"/>
      <c r="P421" s="294"/>
      <c r="Q421" s="294"/>
      <c r="R421" s="294"/>
      <c r="S421" s="294"/>
      <c r="T421" s="294"/>
      <c r="U421" s="294"/>
      <c r="V421" s="294"/>
      <c r="W421" s="294"/>
      <c r="X421" s="294"/>
      <c r="Y421" s="294"/>
      <c r="Z421" s="294"/>
    </row>
    <row r="422" spans="1:26" ht="15.75" customHeight="1">
      <c r="A422" s="294"/>
      <c r="B422" s="294"/>
      <c r="C422" s="294"/>
      <c r="D422" s="294"/>
      <c r="E422" s="294"/>
      <c r="F422" s="294"/>
      <c r="G422" s="294"/>
      <c r="H422" s="294"/>
      <c r="I422" s="294"/>
      <c r="J422" s="294"/>
      <c r="K422" s="294"/>
      <c r="L422" s="294"/>
      <c r="M422" s="294"/>
      <c r="N422" s="294"/>
      <c r="O422" s="294"/>
      <c r="P422" s="294"/>
      <c r="Q422" s="294"/>
      <c r="R422" s="294"/>
      <c r="S422" s="294"/>
      <c r="T422" s="294"/>
      <c r="U422" s="294"/>
      <c r="V422" s="294"/>
      <c r="W422" s="294"/>
      <c r="X422" s="294"/>
      <c r="Y422" s="294"/>
      <c r="Z422" s="294"/>
    </row>
    <row r="423" spans="1:26" ht="15.75" customHeight="1">
      <c r="A423" s="294"/>
      <c r="B423" s="294"/>
      <c r="C423" s="294"/>
      <c r="D423" s="294"/>
      <c r="E423" s="294"/>
      <c r="F423" s="294"/>
      <c r="G423" s="294"/>
      <c r="H423" s="294"/>
      <c r="I423" s="294"/>
      <c r="J423" s="294"/>
      <c r="K423" s="294"/>
      <c r="L423" s="294"/>
      <c r="M423" s="294"/>
      <c r="N423" s="294"/>
      <c r="O423" s="294"/>
      <c r="P423" s="294"/>
      <c r="Q423" s="294"/>
      <c r="R423" s="294"/>
      <c r="S423" s="294"/>
      <c r="T423" s="294"/>
      <c r="U423" s="294"/>
      <c r="V423" s="294"/>
      <c r="W423" s="294"/>
      <c r="X423" s="294"/>
      <c r="Y423" s="294"/>
      <c r="Z423" s="294"/>
    </row>
    <row r="424" spans="1:26" ht="15.75" customHeight="1">
      <c r="A424" s="294"/>
      <c r="B424" s="294"/>
      <c r="C424" s="294"/>
      <c r="D424" s="294"/>
      <c r="E424" s="294"/>
      <c r="F424" s="294"/>
      <c r="G424" s="294"/>
      <c r="H424" s="294"/>
      <c r="I424" s="294"/>
      <c r="J424" s="294"/>
      <c r="K424" s="294"/>
      <c r="L424" s="294"/>
      <c r="M424" s="294"/>
      <c r="N424" s="294"/>
      <c r="O424" s="294"/>
      <c r="P424" s="294"/>
      <c r="Q424" s="294"/>
      <c r="R424" s="294"/>
      <c r="S424" s="294"/>
      <c r="T424" s="294"/>
      <c r="U424" s="294"/>
      <c r="V424" s="294"/>
      <c r="W424" s="294"/>
      <c r="X424" s="294"/>
      <c r="Y424" s="294"/>
      <c r="Z424" s="294"/>
    </row>
    <row r="425" spans="1:26" ht="15.75" customHeight="1">
      <c r="A425" s="294"/>
      <c r="B425" s="294"/>
      <c r="C425" s="294"/>
      <c r="D425" s="294"/>
      <c r="E425" s="294"/>
      <c r="F425" s="294"/>
      <c r="G425" s="294"/>
      <c r="H425" s="294"/>
      <c r="I425" s="294"/>
      <c r="J425" s="294"/>
      <c r="K425" s="294"/>
      <c r="L425" s="294"/>
      <c r="M425" s="294"/>
      <c r="N425" s="294"/>
      <c r="O425" s="294"/>
      <c r="P425" s="294"/>
      <c r="Q425" s="294"/>
      <c r="R425" s="294"/>
      <c r="S425" s="294"/>
      <c r="T425" s="294"/>
      <c r="U425" s="294"/>
      <c r="V425" s="294"/>
      <c r="W425" s="294"/>
      <c r="X425" s="294"/>
      <c r="Y425" s="294"/>
      <c r="Z425" s="294"/>
    </row>
    <row r="426" spans="1:26" ht="15.75" customHeight="1">
      <c r="A426" s="294"/>
      <c r="B426" s="294"/>
      <c r="C426" s="294"/>
      <c r="D426" s="294"/>
      <c r="E426" s="294"/>
      <c r="F426" s="294"/>
      <c r="G426" s="294"/>
      <c r="H426" s="294"/>
      <c r="I426" s="294"/>
      <c r="J426" s="294"/>
      <c r="K426" s="294"/>
      <c r="L426" s="294"/>
      <c r="M426" s="294"/>
      <c r="N426" s="294"/>
      <c r="O426" s="294"/>
      <c r="P426" s="294"/>
      <c r="Q426" s="294"/>
      <c r="R426" s="294"/>
      <c r="S426" s="294"/>
      <c r="T426" s="294"/>
      <c r="U426" s="294"/>
      <c r="V426" s="294"/>
      <c r="W426" s="294"/>
      <c r="X426" s="294"/>
      <c r="Y426" s="294"/>
      <c r="Z426" s="294"/>
    </row>
    <row r="427" spans="1:26" ht="15.75" customHeight="1">
      <c r="A427" s="294"/>
      <c r="B427" s="294"/>
      <c r="C427" s="294"/>
      <c r="D427" s="294"/>
      <c r="E427" s="294"/>
      <c r="F427" s="294"/>
      <c r="G427" s="294"/>
      <c r="H427" s="294"/>
      <c r="I427" s="294"/>
      <c r="J427" s="294"/>
      <c r="K427" s="294"/>
      <c r="L427" s="294"/>
      <c r="M427" s="294"/>
      <c r="N427" s="294"/>
      <c r="O427" s="294"/>
      <c r="P427" s="294"/>
      <c r="Q427" s="294"/>
      <c r="R427" s="294"/>
      <c r="S427" s="294"/>
      <c r="T427" s="294"/>
      <c r="U427" s="294"/>
      <c r="V427" s="294"/>
      <c r="W427" s="294"/>
      <c r="X427" s="294"/>
      <c r="Y427" s="294"/>
      <c r="Z427" s="294"/>
    </row>
    <row r="428" spans="1:26" ht="15.75" customHeight="1">
      <c r="A428" s="294"/>
      <c r="B428" s="294"/>
      <c r="C428" s="294"/>
      <c r="D428" s="294"/>
      <c r="E428" s="294"/>
      <c r="F428" s="294"/>
      <c r="G428" s="294"/>
      <c r="H428" s="294"/>
      <c r="I428" s="294"/>
      <c r="J428" s="294"/>
      <c r="K428" s="294"/>
      <c r="L428" s="294"/>
      <c r="M428" s="294"/>
      <c r="N428" s="294"/>
      <c r="O428" s="294"/>
      <c r="P428" s="294"/>
      <c r="Q428" s="294"/>
      <c r="R428" s="294"/>
      <c r="S428" s="294"/>
      <c r="T428" s="294"/>
      <c r="U428" s="294"/>
      <c r="V428" s="294"/>
      <c r="W428" s="294"/>
      <c r="X428" s="294"/>
      <c r="Y428" s="294"/>
      <c r="Z428" s="294"/>
    </row>
    <row r="429" spans="1:26" ht="15.75" customHeight="1">
      <c r="A429" s="294"/>
      <c r="B429" s="294"/>
      <c r="C429" s="294"/>
      <c r="D429" s="294"/>
      <c r="E429" s="294"/>
      <c r="F429" s="294"/>
      <c r="G429" s="294"/>
      <c r="H429" s="294"/>
      <c r="I429" s="294"/>
      <c r="J429" s="294"/>
      <c r="K429" s="294"/>
      <c r="L429" s="294"/>
      <c r="M429" s="294"/>
      <c r="N429" s="294"/>
      <c r="O429" s="294"/>
      <c r="P429" s="294"/>
      <c r="Q429" s="294"/>
      <c r="R429" s="294"/>
      <c r="S429" s="294"/>
      <c r="T429" s="294"/>
      <c r="U429" s="294"/>
      <c r="V429" s="294"/>
      <c r="W429" s="294"/>
      <c r="X429" s="294"/>
      <c r="Y429" s="294"/>
      <c r="Z429" s="294"/>
    </row>
    <row r="430" spans="1:26" ht="15.75" customHeight="1">
      <c r="A430" s="294"/>
      <c r="B430" s="294"/>
      <c r="C430" s="294"/>
      <c r="D430" s="294"/>
      <c r="E430" s="294"/>
      <c r="F430" s="294"/>
      <c r="G430" s="294"/>
      <c r="H430" s="294"/>
      <c r="I430" s="294"/>
      <c r="J430" s="294"/>
      <c r="K430" s="294"/>
      <c r="L430" s="294"/>
      <c r="M430" s="294"/>
      <c r="N430" s="294"/>
      <c r="O430" s="294"/>
      <c r="P430" s="294"/>
      <c r="Q430" s="294"/>
      <c r="R430" s="294"/>
      <c r="S430" s="294"/>
      <c r="T430" s="294"/>
      <c r="U430" s="294"/>
      <c r="V430" s="294"/>
      <c r="W430" s="294"/>
      <c r="X430" s="294"/>
      <c r="Y430" s="294"/>
      <c r="Z430" s="294"/>
    </row>
    <row r="431" spans="1:26" ht="15.75" customHeight="1">
      <c r="A431" s="294"/>
      <c r="B431" s="294"/>
      <c r="C431" s="294"/>
      <c r="D431" s="294"/>
      <c r="E431" s="294"/>
      <c r="F431" s="294"/>
      <c r="G431" s="294"/>
      <c r="H431" s="294"/>
      <c r="I431" s="294"/>
      <c r="J431" s="294"/>
      <c r="K431" s="294"/>
      <c r="L431" s="294"/>
      <c r="M431" s="294"/>
      <c r="N431" s="294"/>
      <c r="O431" s="294"/>
      <c r="P431" s="294"/>
      <c r="Q431" s="294"/>
      <c r="R431" s="294"/>
      <c r="S431" s="294"/>
      <c r="T431" s="294"/>
      <c r="U431" s="294"/>
      <c r="V431" s="294"/>
      <c r="W431" s="294"/>
      <c r="X431" s="294"/>
      <c r="Y431" s="294"/>
      <c r="Z431" s="294"/>
    </row>
    <row r="432" spans="1:26" ht="15.75" customHeight="1">
      <c r="A432" s="294"/>
      <c r="B432" s="294"/>
      <c r="C432" s="294"/>
      <c r="D432" s="294"/>
      <c r="E432" s="294"/>
      <c r="F432" s="294"/>
      <c r="G432" s="294"/>
      <c r="H432" s="294"/>
      <c r="I432" s="294"/>
      <c r="J432" s="294"/>
      <c r="K432" s="294"/>
      <c r="L432" s="294"/>
      <c r="M432" s="294"/>
      <c r="N432" s="294"/>
      <c r="O432" s="294"/>
      <c r="P432" s="294"/>
      <c r="Q432" s="294"/>
      <c r="R432" s="294"/>
      <c r="S432" s="294"/>
      <c r="T432" s="294"/>
      <c r="U432" s="294"/>
      <c r="V432" s="294"/>
      <c r="W432" s="294"/>
      <c r="X432" s="294"/>
      <c r="Y432" s="294"/>
      <c r="Z432" s="294"/>
    </row>
    <row r="433" spans="1:26" ht="15.75" customHeight="1">
      <c r="A433" s="294"/>
      <c r="B433" s="294"/>
      <c r="C433" s="294"/>
      <c r="D433" s="294"/>
      <c r="E433" s="294"/>
      <c r="F433" s="294"/>
      <c r="G433" s="294"/>
      <c r="H433" s="294"/>
      <c r="I433" s="294"/>
      <c r="J433" s="294"/>
      <c r="K433" s="294"/>
      <c r="L433" s="294"/>
      <c r="M433" s="294"/>
      <c r="N433" s="294"/>
      <c r="O433" s="294"/>
      <c r="P433" s="294"/>
      <c r="Q433" s="294"/>
      <c r="R433" s="294"/>
      <c r="S433" s="294"/>
      <c r="T433" s="294"/>
      <c r="U433" s="294"/>
      <c r="V433" s="294"/>
      <c r="W433" s="294"/>
      <c r="X433" s="294"/>
      <c r="Y433" s="294"/>
      <c r="Z433" s="294"/>
    </row>
    <row r="434" spans="1:26" ht="15.75" customHeight="1">
      <c r="A434" s="294"/>
      <c r="B434" s="294"/>
      <c r="C434" s="294"/>
      <c r="D434" s="294"/>
      <c r="E434" s="294"/>
      <c r="F434" s="294"/>
      <c r="G434" s="294"/>
      <c r="H434" s="294"/>
      <c r="I434" s="294"/>
      <c r="J434" s="294"/>
      <c r="K434" s="294"/>
      <c r="L434" s="294"/>
      <c r="M434" s="294"/>
      <c r="N434" s="294"/>
      <c r="O434" s="294"/>
      <c r="P434" s="294"/>
      <c r="Q434" s="294"/>
      <c r="R434" s="294"/>
      <c r="S434" s="294"/>
      <c r="T434" s="294"/>
      <c r="U434" s="294"/>
      <c r="V434" s="294"/>
      <c r="W434" s="294"/>
      <c r="X434" s="294"/>
      <c r="Y434" s="294"/>
      <c r="Z434" s="294"/>
    </row>
    <row r="435" spans="1:26" ht="15.75" customHeight="1">
      <c r="A435" s="294"/>
      <c r="B435" s="294"/>
      <c r="C435" s="294"/>
      <c r="D435" s="294"/>
      <c r="E435" s="294"/>
      <c r="F435" s="294"/>
      <c r="G435" s="294"/>
      <c r="H435" s="294"/>
      <c r="I435" s="294"/>
      <c r="J435" s="294"/>
      <c r="K435" s="294"/>
      <c r="L435" s="294"/>
      <c r="M435" s="294"/>
      <c r="N435" s="294"/>
      <c r="O435" s="294"/>
      <c r="P435" s="294"/>
      <c r="Q435" s="294"/>
      <c r="R435" s="294"/>
      <c r="S435" s="294"/>
      <c r="T435" s="294"/>
      <c r="U435" s="294"/>
      <c r="V435" s="294"/>
      <c r="W435" s="294"/>
      <c r="X435" s="294"/>
      <c r="Y435" s="294"/>
      <c r="Z435" s="294"/>
    </row>
    <row r="436" spans="1:26" ht="15.75" customHeight="1">
      <c r="A436" s="294"/>
      <c r="B436" s="294"/>
      <c r="C436" s="294"/>
      <c r="D436" s="294"/>
      <c r="E436" s="294"/>
      <c r="F436" s="294"/>
      <c r="G436" s="294"/>
      <c r="H436" s="294"/>
      <c r="I436" s="294"/>
      <c r="J436" s="294"/>
      <c r="K436" s="294"/>
      <c r="L436" s="294"/>
      <c r="M436" s="294"/>
      <c r="N436" s="294"/>
      <c r="O436" s="294"/>
      <c r="P436" s="294"/>
      <c r="Q436" s="294"/>
      <c r="R436" s="294"/>
      <c r="S436" s="294"/>
      <c r="T436" s="294"/>
      <c r="U436" s="294"/>
      <c r="V436" s="294"/>
      <c r="W436" s="294"/>
      <c r="X436" s="294"/>
      <c r="Y436" s="294"/>
      <c r="Z436" s="294"/>
    </row>
    <row r="437" spans="1:26" ht="15.75" customHeight="1">
      <c r="A437" s="294"/>
      <c r="B437" s="294"/>
      <c r="C437" s="294"/>
      <c r="D437" s="294"/>
      <c r="E437" s="294"/>
      <c r="F437" s="294"/>
      <c r="G437" s="294"/>
      <c r="H437" s="294"/>
      <c r="I437" s="294"/>
      <c r="J437" s="294"/>
      <c r="K437" s="294"/>
      <c r="L437" s="294"/>
      <c r="M437" s="294"/>
      <c r="N437" s="294"/>
      <c r="O437" s="294"/>
      <c r="P437" s="294"/>
      <c r="Q437" s="294"/>
      <c r="R437" s="294"/>
      <c r="S437" s="294"/>
      <c r="T437" s="294"/>
      <c r="U437" s="294"/>
      <c r="V437" s="294"/>
      <c r="W437" s="294"/>
      <c r="X437" s="294"/>
      <c r="Y437" s="294"/>
      <c r="Z437" s="294"/>
    </row>
    <row r="438" spans="1:26" ht="15.75" customHeight="1">
      <c r="A438" s="294"/>
      <c r="B438" s="294"/>
      <c r="C438" s="294"/>
      <c r="D438" s="294"/>
      <c r="E438" s="294"/>
      <c r="F438" s="294"/>
      <c r="G438" s="294"/>
      <c r="H438" s="294"/>
      <c r="I438" s="294"/>
      <c r="J438" s="294"/>
      <c r="K438" s="294"/>
      <c r="L438" s="294"/>
      <c r="M438" s="294"/>
      <c r="N438" s="294"/>
      <c r="O438" s="294"/>
      <c r="P438" s="294"/>
      <c r="Q438" s="294"/>
      <c r="R438" s="294"/>
      <c r="S438" s="294"/>
      <c r="T438" s="294"/>
      <c r="U438" s="294"/>
      <c r="V438" s="294"/>
      <c r="W438" s="294"/>
      <c r="X438" s="294"/>
      <c r="Y438" s="294"/>
      <c r="Z438" s="294"/>
    </row>
    <row r="439" spans="1:26" ht="15.75" customHeight="1">
      <c r="A439" s="294"/>
      <c r="B439" s="294"/>
      <c r="C439" s="294"/>
      <c r="D439" s="294"/>
      <c r="E439" s="294"/>
      <c r="F439" s="294"/>
      <c r="G439" s="294"/>
      <c r="H439" s="294"/>
      <c r="I439" s="294"/>
      <c r="J439" s="294"/>
      <c r="K439" s="294"/>
      <c r="L439" s="294"/>
      <c r="M439" s="294"/>
      <c r="N439" s="294"/>
      <c r="O439" s="294"/>
      <c r="P439" s="294"/>
      <c r="Q439" s="294"/>
      <c r="R439" s="294"/>
      <c r="S439" s="294"/>
      <c r="T439" s="294"/>
      <c r="U439" s="294"/>
      <c r="V439" s="294"/>
      <c r="W439" s="294"/>
      <c r="X439" s="294"/>
      <c r="Y439" s="294"/>
      <c r="Z439" s="294"/>
    </row>
    <row r="440" spans="1:26" ht="15.75" customHeight="1">
      <c r="A440" s="294"/>
      <c r="B440" s="294"/>
      <c r="C440" s="294"/>
      <c r="D440" s="294"/>
      <c r="E440" s="294"/>
      <c r="F440" s="294"/>
      <c r="G440" s="294"/>
      <c r="H440" s="294"/>
      <c r="I440" s="294"/>
      <c r="J440" s="294"/>
      <c r="K440" s="294"/>
      <c r="L440" s="294"/>
      <c r="M440" s="294"/>
      <c r="N440" s="294"/>
      <c r="O440" s="294"/>
      <c r="P440" s="294"/>
      <c r="Q440" s="294"/>
      <c r="R440" s="294"/>
      <c r="S440" s="294"/>
      <c r="T440" s="294"/>
      <c r="U440" s="294"/>
      <c r="V440" s="294"/>
      <c r="W440" s="294"/>
      <c r="X440" s="294"/>
      <c r="Y440" s="294"/>
      <c r="Z440" s="294"/>
    </row>
    <row r="441" spans="1:26" ht="15.75" customHeight="1">
      <c r="A441" s="294"/>
      <c r="B441" s="294"/>
      <c r="C441" s="294"/>
      <c r="D441" s="294"/>
      <c r="E441" s="294"/>
      <c r="F441" s="294"/>
      <c r="G441" s="294"/>
      <c r="H441" s="294"/>
      <c r="I441" s="294"/>
      <c r="J441" s="294"/>
      <c r="K441" s="294"/>
      <c r="L441" s="294"/>
      <c r="M441" s="294"/>
      <c r="N441" s="294"/>
      <c r="O441" s="294"/>
      <c r="P441" s="294"/>
      <c r="Q441" s="294"/>
      <c r="R441" s="294"/>
      <c r="S441" s="294"/>
      <c r="T441" s="294"/>
      <c r="U441" s="294"/>
      <c r="V441" s="294"/>
      <c r="W441" s="294"/>
      <c r="X441" s="294"/>
      <c r="Y441" s="294"/>
      <c r="Z441" s="294"/>
    </row>
    <row r="442" spans="1:26" ht="15.75" customHeight="1">
      <c r="A442" s="294"/>
      <c r="B442" s="294"/>
      <c r="C442" s="294"/>
      <c r="D442" s="294"/>
      <c r="E442" s="294"/>
      <c r="F442" s="294"/>
      <c r="G442" s="294"/>
      <c r="H442" s="294"/>
      <c r="I442" s="294"/>
      <c r="J442" s="294"/>
      <c r="K442" s="294"/>
      <c r="L442" s="294"/>
      <c r="M442" s="294"/>
      <c r="N442" s="294"/>
      <c r="O442" s="294"/>
      <c r="P442" s="294"/>
      <c r="Q442" s="294"/>
      <c r="R442" s="294"/>
      <c r="S442" s="294"/>
      <c r="T442" s="294"/>
      <c r="U442" s="294"/>
      <c r="V442" s="294"/>
      <c r="W442" s="294"/>
      <c r="X442" s="294"/>
      <c r="Y442" s="294"/>
      <c r="Z442" s="294"/>
    </row>
    <row r="443" spans="1:26" ht="15.75" customHeight="1">
      <c r="A443" s="294"/>
      <c r="B443" s="294"/>
      <c r="C443" s="294"/>
      <c r="D443" s="294"/>
      <c r="E443" s="294"/>
      <c r="F443" s="294"/>
      <c r="G443" s="294"/>
      <c r="H443" s="294"/>
      <c r="I443" s="294"/>
      <c r="J443" s="294"/>
      <c r="K443" s="294"/>
      <c r="L443" s="294"/>
      <c r="M443" s="294"/>
      <c r="N443" s="294"/>
      <c r="O443" s="294"/>
      <c r="P443" s="294"/>
      <c r="Q443" s="294"/>
      <c r="R443" s="294"/>
      <c r="S443" s="294"/>
      <c r="T443" s="294"/>
      <c r="U443" s="294"/>
      <c r="V443" s="294"/>
      <c r="W443" s="294"/>
      <c r="X443" s="294"/>
      <c r="Y443" s="294"/>
      <c r="Z443" s="294"/>
    </row>
    <row r="444" spans="1:26" ht="15.75" customHeight="1">
      <c r="A444" s="294"/>
      <c r="B444" s="294"/>
      <c r="C444" s="294"/>
      <c r="D444" s="294"/>
      <c r="E444" s="294"/>
      <c r="F444" s="294"/>
      <c r="G444" s="294"/>
      <c r="H444" s="294"/>
      <c r="I444" s="294"/>
      <c r="J444" s="294"/>
      <c r="K444" s="294"/>
      <c r="L444" s="294"/>
      <c r="M444" s="294"/>
      <c r="N444" s="294"/>
      <c r="O444" s="294"/>
      <c r="P444" s="294"/>
      <c r="Q444" s="294"/>
      <c r="R444" s="294"/>
      <c r="S444" s="294"/>
      <c r="T444" s="294"/>
      <c r="U444" s="294"/>
      <c r="V444" s="294"/>
      <c r="W444" s="294"/>
      <c r="X444" s="294"/>
      <c r="Y444" s="294"/>
      <c r="Z444" s="294"/>
    </row>
    <row r="445" spans="1:26" ht="15.75" customHeight="1">
      <c r="A445" s="294"/>
      <c r="B445" s="294"/>
      <c r="C445" s="294"/>
      <c r="D445" s="294"/>
      <c r="E445" s="294"/>
      <c r="F445" s="294"/>
      <c r="G445" s="294"/>
      <c r="H445" s="294"/>
      <c r="I445" s="294"/>
      <c r="J445" s="294"/>
      <c r="K445" s="294"/>
      <c r="L445" s="294"/>
      <c r="M445" s="294"/>
      <c r="N445" s="294"/>
      <c r="O445" s="294"/>
      <c r="P445" s="294"/>
      <c r="Q445" s="294"/>
      <c r="R445" s="294"/>
      <c r="S445" s="294"/>
      <c r="T445" s="294"/>
      <c r="U445" s="294"/>
      <c r="V445" s="294"/>
      <c r="W445" s="294"/>
      <c r="X445" s="294"/>
      <c r="Y445" s="294"/>
      <c r="Z445" s="294"/>
    </row>
    <row r="446" spans="1:26" ht="15.75" customHeight="1">
      <c r="A446" s="294"/>
      <c r="B446" s="294"/>
      <c r="C446" s="294"/>
      <c r="D446" s="294"/>
      <c r="E446" s="294"/>
      <c r="F446" s="294"/>
      <c r="G446" s="294"/>
      <c r="H446" s="294"/>
      <c r="I446" s="294"/>
      <c r="J446" s="294"/>
      <c r="K446" s="294"/>
      <c r="L446" s="294"/>
      <c r="M446" s="294"/>
      <c r="N446" s="294"/>
      <c r="O446" s="294"/>
      <c r="P446" s="294"/>
      <c r="Q446" s="294"/>
      <c r="R446" s="294"/>
      <c r="S446" s="294"/>
      <c r="T446" s="294"/>
      <c r="U446" s="294"/>
      <c r="V446" s="294"/>
      <c r="W446" s="294"/>
      <c r="X446" s="294"/>
      <c r="Y446" s="294"/>
      <c r="Z446" s="294"/>
    </row>
    <row r="447" spans="1:26" ht="15.75" customHeight="1">
      <c r="A447" s="294"/>
      <c r="B447" s="294"/>
      <c r="C447" s="294"/>
      <c r="D447" s="294"/>
      <c r="E447" s="294"/>
      <c r="F447" s="294"/>
      <c r="G447" s="294"/>
      <c r="H447" s="294"/>
      <c r="I447" s="294"/>
      <c r="J447" s="294"/>
      <c r="K447" s="294"/>
      <c r="L447" s="294"/>
      <c r="M447" s="294"/>
      <c r="N447" s="294"/>
      <c r="O447" s="294"/>
      <c r="P447" s="294"/>
      <c r="Q447" s="294"/>
      <c r="R447" s="294"/>
      <c r="S447" s="294"/>
      <c r="T447" s="294"/>
      <c r="U447" s="294"/>
      <c r="V447" s="294"/>
      <c r="W447" s="294"/>
      <c r="X447" s="294"/>
      <c r="Y447" s="294"/>
      <c r="Z447" s="294"/>
    </row>
    <row r="448" spans="1:26" ht="15.75" customHeight="1">
      <c r="A448" s="294"/>
      <c r="B448" s="294"/>
      <c r="C448" s="294"/>
      <c r="D448" s="294"/>
      <c r="E448" s="294"/>
      <c r="F448" s="294"/>
      <c r="G448" s="294"/>
      <c r="H448" s="294"/>
      <c r="I448" s="294"/>
      <c r="J448" s="294"/>
      <c r="K448" s="294"/>
      <c r="L448" s="294"/>
      <c r="M448" s="294"/>
      <c r="N448" s="294"/>
      <c r="O448" s="294"/>
      <c r="P448" s="294"/>
      <c r="Q448" s="294"/>
      <c r="R448" s="294"/>
      <c r="S448" s="294"/>
      <c r="T448" s="294"/>
      <c r="U448" s="294"/>
      <c r="V448" s="294"/>
      <c r="W448" s="294"/>
      <c r="X448" s="294"/>
      <c r="Y448" s="294"/>
      <c r="Z448" s="294"/>
    </row>
    <row r="449" spans="1:26" ht="15.75" customHeight="1">
      <c r="A449" s="294"/>
      <c r="B449" s="294"/>
      <c r="C449" s="294"/>
      <c r="D449" s="294"/>
      <c r="E449" s="294"/>
      <c r="F449" s="294"/>
      <c r="G449" s="294"/>
      <c r="H449" s="294"/>
      <c r="I449" s="294"/>
      <c r="J449" s="294"/>
      <c r="K449" s="294"/>
      <c r="L449" s="294"/>
      <c r="M449" s="294"/>
      <c r="N449" s="294"/>
      <c r="O449" s="294"/>
      <c r="P449" s="294"/>
      <c r="Q449" s="294"/>
      <c r="R449" s="294"/>
      <c r="S449" s="294"/>
      <c r="T449" s="294"/>
      <c r="U449" s="294"/>
      <c r="V449" s="294"/>
      <c r="W449" s="294"/>
      <c r="X449" s="294"/>
      <c r="Y449" s="294"/>
      <c r="Z449" s="294"/>
    </row>
    <row r="450" spans="1:26" ht="15.75" customHeight="1">
      <c r="A450" s="294"/>
      <c r="B450" s="294"/>
      <c r="C450" s="294"/>
      <c r="D450" s="294"/>
      <c r="E450" s="294"/>
      <c r="F450" s="294"/>
      <c r="G450" s="294"/>
      <c r="H450" s="294"/>
      <c r="I450" s="294"/>
      <c r="J450" s="294"/>
      <c r="K450" s="294"/>
      <c r="L450" s="294"/>
      <c r="M450" s="294"/>
      <c r="N450" s="294"/>
      <c r="O450" s="294"/>
      <c r="P450" s="294"/>
      <c r="Q450" s="294"/>
      <c r="R450" s="294"/>
      <c r="S450" s="294"/>
      <c r="T450" s="294"/>
      <c r="U450" s="294"/>
      <c r="V450" s="294"/>
      <c r="W450" s="294"/>
      <c r="X450" s="294"/>
      <c r="Y450" s="294"/>
      <c r="Z450" s="294"/>
    </row>
    <row r="451" spans="1:26" ht="15.75" customHeight="1">
      <c r="A451" s="294"/>
      <c r="B451" s="294"/>
      <c r="C451" s="294"/>
      <c r="D451" s="294"/>
      <c r="E451" s="294"/>
      <c r="F451" s="294"/>
      <c r="G451" s="294"/>
      <c r="H451" s="294"/>
      <c r="I451" s="294"/>
      <c r="J451" s="294"/>
      <c r="K451" s="294"/>
      <c r="L451" s="294"/>
      <c r="M451" s="294"/>
      <c r="N451" s="294"/>
      <c r="O451" s="294"/>
      <c r="P451" s="294"/>
      <c r="Q451" s="294"/>
      <c r="R451" s="294"/>
      <c r="S451" s="294"/>
      <c r="T451" s="294"/>
      <c r="U451" s="294"/>
      <c r="V451" s="294"/>
      <c r="W451" s="294"/>
      <c r="X451" s="294"/>
      <c r="Y451" s="294"/>
      <c r="Z451" s="294"/>
    </row>
    <row r="452" spans="1:26" ht="15.75" customHeight="1">
      <c r="A452" s="294"/>
      <c r="B452" s="294"/>
      <c r="C452" s="294"/>
      <c r="D452" s="294"/>
      <c r="E452" s="294"/>
      <c r="F452" s="294"/>
      <c r="G452" s="294"/>
      <c r="H452" s="294"/>
      <c r="I452" s="294"/>
      <c r="J452" s="294"/>
      <c r="K452" s="294"/>
      <c r="L452" s="294"/>
      <c r="M452" s="294"/>
      <c r="N452" s="294"/>
      <c r="O452" s="294"/>
      <c r="P452" s="294"/>
      <c r="Q452" s="294"/>
      <c r="R452" s="294"/>
      <c r="S452" s="294"/>
      <c r="T452" s="294"/>
      <c r="U452" s="294"/>
      <c r="V452" s="294"/>
      <c r="W452" s="294"/>
      <c r="X452" s="294"/>
      <c r="Y452" s="294"/>
      <c r="Z452" s="294"/>
    </row>
    <row r="453" spans="1:26" ht="15.75" customHeight="1">
      <c r="A453" s="294"/>
      <c r="B453" s="294"/>
      <c r="C453" s="294"/>
      <c r="D453" s="294"/>
      <c r="E453" s="294"/>
      <c r="F453" s="294"/>
      <c r="G453" s="294"/>
      <c r="H453" s="294"/>
      <c r="I453" s="294"/>
      <c r="J453" s="294"/>
      <c r="K453" s="294"/>
      <c r="L453" s="294"/>
      <c r="M453" s="294"/>
      <c r="N453" s="294"/>
      <c r="O453" s="294"/>
      <c r="P453" s="294"/>
      <c r="Q453" s="294"/>
      <c r="R453" s="294"/>
      <c r="S453" s="294"/>
      <c r="T453" s="294"/>
      <c r="U453" s="294"/>
      <c r="V453" s="294"/>
      <c r="W453" s="294"/>
      <c r="X453" s="294"/>
      <c r="Y453" s="294"/>
      <c r="Z453" s="294"/>
    </row>
    <row r="454" spans="1:26" ht="15.75" customHeight="1">
      <c r="A454" s="294"/>
      <c r="B454" s="294"/>
      <c r="C454" s="294"/>
      <c r="D454" s="294"/>
      <c r="E454" s="294"/>
      <c r="F454" s="294"/>
      <c r="G454" s="294"/>
      <c r="H454" s="294"/>
      <c r="I454" s="294"/>
      <c r="J454" s="294"/>
      <c r="K454" s="294"/>
      <c r="L454" s="294"/>
      <c r="M454" s="294"/>
      <c r="N454" s="294"/>
      <c r="O454" s="294"/>
      <c r="P454" s="294"/>
      <c r="Q454" s="294"/>
      <c r="R454" s="294"/>
      <c r="S454" s="294"/>
      <c r="T454" s="294"/>
      <c r="U454" s="294"/>
      <c r="V454" s="294"/>
      <c r="W454" s="294"/>
      <c r="X454" s="294"/>
      <c r="Y454" s="294"/>
      <c r="Z454" s="294"/>
    </row>
    <row r="455" spans="1:26" ht="15.75" customHeight="1">
      <c r="A455" s="294"/>
      <c r="B455" s="294"/>
      <c r="C455" s="294"/>
      <c r="D455" s="294"/>
      <c r="E455" s="294"/>
      <c r="F455" s="294"/>
      <c r="G455" s="294"/>
      <c r="H455" s="294"/>
      <c r="I455" s="294"/>
      <c r="J455" s="294"/>
      <c r="K455" s="294"/>
      <c r="L455" s="294"/>
      <c r="M455" s="294"/>
      <c r="N455" s="294"/>
      <c r="O455" s="294"/>
      <c r="P455" s="294"/>
      <c r="Q455" s="294"/>
      <c r="R455" s="294"/>
      <c r="S455" s="294"/>
      <c r="T455" s="294"/>
      <c r="U455" s="294"/>
      <c r="V455" s="294"/>
      <c r="W455" s="294"/>
      <c r="X455" s="294"/>
      <c r="Y455" s="294"/>
      <c r="Z455" s="294"/>
    </row>
    <row r="456" spans="1:26" ht="15.75" customHeight="1">
      <c r="A456" s="294"/>
      <c r="B456" s="294"/>
      <c r="C456" s="294"/>
      <c r="D456" s="294"/>
      <c r="E456" s="294"/>
      <c r="F456" s="294"/>
      <c r="G456" s="294"/>
      <c r="H456" s="294"/>
      <c r="I456" s="294"/>
      <c r="J456" s="294"/>
      <c r="K456" s="294"/>
      <c r="L456" s="294"/>
      <c r="M456" s="294"/>
      <c r="N456" s="294"/>
      <c r="O456" s="294"/>
      <c r="P456" s="294"/>
      <c r="Q456" s="294"/>
      <c r="R456" s="294"/>
      <c r="S456" s="294"/>
      <c r="T456" s="294"/>
      <c r="U456" s="294"/>
      <c r="V456" s="294"/>
      <c r="W456" s="294"/>
      <c r="X456" s="294"/>
      <c r="Y456" s="294"/>
      <c r="Z456" s="294"/>
    </row>
    <row r="457" spans="1:26" ht="15.75" customHeight="1">
      <c r="A457" s="294"/>
      <c r="B457" s="294"/>
      <c r="C457" s="294"/>
      <c r="D457" s="294"/>
      <c r="E457" s="294"/>
      <c r="F457" s="294"/>
      <c r="G457" s="294"/>
      <c r="H457" s="294"/>
      <c r="I457" s="294"/>
      <c r="J457" s="294"/>
      <c r="K457" s="294"/>
      <c r="L457" s="294"/>
      <c r="M457" s="294"/>
      <c r="N457" s="294"/>
      <c r="O457" s="294"/>
      <c r="P457" s="294"/>
      <c r="Q457" s="294"/>
      <c r="R457" s="294"/>
      <c r="S457" s="294"/>
      <c r="T457" s="294"/>
      <c r="U457" s="294"/>
      <c r="V457" s="294"/>
      <c r="W457" s="294"/>
      <c r="X457" s="294"/>
      <c r="Y457" s="294"/>
      <c r="Z457" s="294"/>
    </row>
    <row r="458" spans="1:26" ht="15.75" customHeight="1">
      <c r="A458" s="294"/>
      <c r="B458" s="294"/>
      <c r="C458" s="294"/>
      <c r="D458" s="294"/>
      <c r="E458" s="294"/>
      <c r="F458" s="294"/>
      <c r="G458" s="294"/>
      <c r="H458" s="294"/>
      <c r="I458" s="294"/>
      <c r="J458" s="294"/>
      <c r="K458" s="294"/>
      <c r="L458" s="294"/>
      <c r="M458" s="294"/>
      <c r="N458" s="294"/>
      <c r="O458" s="294"/>
      <c r="P458" s="294"/>
      <c r="Q458" s="294"/>
      <c r="R458" s="294"/>
      <c r="S458" s="294"/>
      <c r="T458" s="294"/>
      <c r="U458" s="294"/>
      <c r="V458" s="294"/>
      <c r="W458" s="294"/>
      <c r="X458" s="294"/>
      <c r="Y458" s="294"/>
      <c r="Z458" s="294"/>
    </row>
    <row r="459" spans="1:26" ht="15.75" customHeight="1">
      <c r="A459" s="294"/>
      <c r="B459" s="294"/>
      <c r="C459" s="294"/>
      <c r="D459" s="294"/>
      <c r="E459" s="294"/>
      <c r="F459" s="294"/>
      <c r="G459" s="294"/>
      <c r="H459" s="294"/>
      <c r="I459" s="294"/>
      <c r="J459" s="294"/>
      <c r="K459" s="294"/>
      <c r="L459" s="294"/>
      <c r="M459" s="294"/>
      <c r="N459" s="294"/>
      <c r="O459" s="294"/>
      <c r="P459" s="294"/>
      <c r="Q459" s="294"/>
      <c r="R459" s="294"/>
      <c r="S459" s="294"/>
      <c r="T459" s="294"/>
      <c r="U459" s="294"/>
      <c r="V459" s="294"/>
      <c r="W459" s="294"/>
      <c r="X459" s="294"/>
      <c r="Y459" s="294"/>
      <c r="Z459" s="294"/>
    </row>
    <row r="460" spans="1:26" ht="15.75" customHeight="1">
      <c r="A460" s="294"/>
      <c r="B460" s="294"/>
      <c r="C460" s="294"/>
      <c r="D460" s="294"/>
      <c r="E460" s="294"/>
      <c r="F460" s="294"/>
      <c r="G460" s="294"/>
      <c r="H460" s="294"/>
      <c r="I460" s="294"/>
      <c r="J460" s="294"/>
      <c r="K460" s="294"/>
      <c r="L460" s="294"/>
      <c r="M460" s="294"/>
      <c r="N460" s="294"/>
      <c r="O460" s="294"/>
      <c r="P460" s="294"/>
      <c r="Q460" s="294"/>
      <c r="R460" s="294"/>
      <c r="S460" s="294"/>
      <c r="T460" s="294"/>
      <c r="U460" s="294"/>
      <c r="V460" s="294"/>
      <c r="W460" s="294"/>
      <c r="X460" s="294"/>
      <c r="Y460" s="294"/>
      <c r="Z460" s="294"/>
    </row>
    <row r="461" spans="1:26" ht="15.75" customHeight="1">
      <c r="A461" s="294"/>
      <c r="B461" s="294"/>
      <c r="C461" s="294"/>
      <c r="D461" s="294"/>
      <c r="E461" s="294"/>
      <c r="F461" s="294"/>
      <c r="G461" s="294"/>
      <c r="H461" s="294"/>
      <c r="I461" s="294"/>
      <c r="J461" s="294"/>
      <c r="K461" s="294"/>
      <c r="L461" s="294"/>
      <c r="M461" s="294"/>
      <c r="N461" s="294"/>
      <c r="O461" s="294"/>
      <c r="P461" s="294"/>
      <c r="Q461" s="294"/>
      <c r="R461" s="294"/>
      <c r="S461" s="294"/>
      <c r="T461" s="294"/>
      <c r="U461" s="294"/>
      <c r="V461" s="294"/>
      <c r="W461" s="294"/>
      <c r="X461" s="294"/>
      <c r="Y461" s="294"/>
      <c r="Z461" s="294"/>
    </row>
    <row r="462" spans="1:26" ht="15.75" customHeight="1">
      <c r="A462" s="294"/>
      <c r="B462" s="294"/>
      <c r="C462" s="294"/>
      <c r="D462" s="294"/>
      <c r="E462" s="294"/>
      <c r="F462" s="294"/>
      <c r="G462" s="294"/>
      <c r="H462" s="294"/>
      <c r="I462" s="294"/>
      <c r="J462" s="294"/>
      <c r="K462" s="294"/>
      <c r="L462" s="294"/>
      <c r="M462" s="294"/>
      <c r="N462" s="294"/>
      <c r="O462" s="294"/>
      <c r="P462" s="294"/>
      <c r="Q462" s="294"/>
      <c r="R462" s="294"/>
      <c r="S462" s="294"/>
      <c r="T462" s="294"/>
      <c r="U462" s="294"/>
      <c r="V462" s="294"/>
      <c r="W462" s="294"/>
      <c r="X462" s="294"/>
      <c r="Y462" s="294"/>
      <c r="Z462" s="294"/>
    </row>
    <row r="463" spans="1:26" ht="15.75" customHeight="1">
      <c r="A463" s="294"/>
      <c r="B463" s="294"/>
      <c r="C463" s="294"/>
      <c r="D463" s="294"/>
      <c r="E463" s="294"/>
      <c r="F463" s="294"/>
      <c r="G463" s="294"/>
      <c r="H463" s="294"/>
      <c r="I463" s="294"/>
      <c r="J463" s="294"/>
      <c r="K463" s="294"/>
      <c r="L463" s="294"/>
      <c r="M463" s="294"/>
      <c r="N463" s="294"/>
      <c r="O463" s="294"/>
      <c r="P463" s="294"/>
      <c r="Q463" s="294"/>
      <c r="R463" s="294"/>
      <c r="S463" s="294"/>
      <c r="T463" s="294"/>
      <c r="U463" s="294"/>
      <c r="V463" s="294"/>
      <c r="W463" s="294"/>
      <c r="X463" s="294"/>
      <c r="Y463" s="294"/>
      <c r="Z463" s="294"/>
    </row>
    <row r="464" spans="1:26" ht="15.75" customHeight="1">
      <c r="A464" s="294"/>
      <c r="B464" s="294"/>
      <c r="C464" s="294"/>
      <c r="D464" s="294"/>
      <c r="E464" s="294"/>
      <c r="F464" s="294"/>
      <c r="G464" s="294"/>
      <c r="H464" s="294"/>
      <c r="I464" s="294"/>
      <c r="J464" s="294"/>
      <c r="K464" s="294"/>
      <c r="L464" s="294"/>
      <c r="M464" s="294"/>
      <c r="N464" s="294"/>
      <c r="O464" s="294"/>
      <c r="P464" s="294"/>
      <c r="Q464" s="294"/>
      <c r="R464" s="294"/>
      <c r="S464" s="294"/>
      <c r="T464" s="294"/>
      <c r="U464" s="294"/>
      <c r="V464" s="294"/>
      <c r="W464" s="294"/>
      <c r="X464" s="294"/>
      <c r="Y464" s="294"/>
      <c r="Z464" s="294"/>
    </row>
    <row r="465" spans="1:26" ht="15.75" customHeight="1">
      <c r="A465" s="294"/>
      <c r="B465" s="294"/>
      <c r="C465" s="294"/>
      <c r="D465" s="294"/>
      <c r="E465" s="294"/>
      <c r="F465" s="294"/>
      <c r="G465" s="294"/>
      <c r="H465" s="294"/>
      <c r="I465" s="294"/>
      <c r="J465" s="294"/>
      <c r="K465" s="294"/>
      <c r="L465" s="294"/>
      <c r="M465" s="294"/>
      <c r="N465" s="294"/>
      <c r="O465" s="294"/>
      <c r="P465" s="294"/>
      <c r="Q465" s="294"/>
      <c r="R465" s="294"/>
      <c r="S465" s="294"/>
      <c r="T465" s="294"/>
      <c r="U465" s="294"/>
      <c r="V465" s="294"/>
      <c r="W465" s="294"/>
      <c r="X465" s="294"/>
      <c r="Y465" s="294"/>
      <c r="Z465" s="294"/>
    </row>
    <row r="466" spans="1:26" ht="15.75" customHeight="1">
      <c r="A466" s="294"/>
      <c r="B466" s="294"/>
      <c r="C466" s="294"/>
      <c r="D466" s="294"/>
      <c r="E466" s="294"/>
      <c r="F466" s="294"/>
      <c r="G466" s="294"/>
      <c r="H466" s="294"/>
      <c r="I466" s="294"/>
      <c r="J466" s="294"/>
      <c r="K466" s="294"/>
      <c r="L466" s="294"/>
      <c r="M466" s="294"/>
      <c r="N466" s="294"/>
      <c r="O466" s="294"/>
      <c r="P466" s="294"/>
      <c r="Q466" s="294"/>
      <c r="R466" s="294"/>
      <c r="S466" s="294"/>
      <c r="T466" s="294"/>
      <c r="U466" s="294"/>
      <c r="V466" s="294"/>
      <c r="W466" s="294"/>
      <c r="X466" s="294"/>
      <c r="Y466" s="294"/>
      <c r="Z466" s="294"/>
    </row>
    <row r="467" spans="1:26" ht="15.75" customHeight="1">
      <c r="A467" s="294"/>
      <c r="B467" s="294"/>
      <c r="C467" s="294"/>
      <c r="D467" s="294"/>
      <c r="E467" s="294"/>
      <c r="F467" s="294"/>
      <c r="G467" s="294"/>
      <c r="H467" s="294"/>
      <c r="I467" s="294"/>
      <c r="J467" s="294"/>
      <c r="K467" s="294"/>
      <c r="L467" s="294"/>
      <c r="M467" s="294"/>
      <c r="N467" s="294"/>
      <c r="O467" s="294"/>
      <c r="P467" s="294"/>
      <c r="Q467" s="294"/>
      <c r="R467" s="294"/>
      <c r="S467" s="294"/>
      <c r="T467" s="294"/>
      <c r="U467" s="294"/>
      <c r="V467" s="294"/>
      <c r="W467" s="294"/>
      <c r="X467" s="294"/>
      <c r="Y467" s="294"/>
      <c r="Z467" s="294"/>
    </row>
    <row r="468" spans="1:26" ht="15.75" customHeight="1">
      <c r="A468" s="294"/>
      <c r="B468" s="294"/>
      <c r="C468" s="294"/>
      <c r="D468" s="294"/>
      <c r="E468" s="294"/>
      <c r="F468" s="294"/>
      <c r="G468" s="294"/>
      <c r="H468" s="294"/>
      <c r="I468" s="294"/>
      <c r="J468" s="294"/>
      <c r="K468" s="294"/>
      <c r="L468" s="294"/>
      <c r="M468" s="294"/>
      <c r="N468" s="294"/>
      <c r="O468" s="294"/>
      <c r="P468" s="294"/>
      <c r="Q468" s="294"/>
      <c r="R468" s="294"/>
      <c r="S468" s="294"/>
      <c r="T468" s="294"/>
      <c r="U468" s="294"/>
      <c r="V468" s="294"/>
      <c r="W468" s="294"/>
      <c r="X468" s="294"/>
      <c r="Y468" s="294"/>
      <c r="Z468" s="294"/>
    </row>
    <row r="469" spans="1:26" ht="15.75" customHeight="1">
      <c r="A469" s="294"/>
      <c r="B469" s="294"/>
      <c r="C469" s="294"/>
      <c r="D469" s="294"/>
      <c r="E469" s="294"/>
      <c r="F469" s="294"/>
      <c r="G469" s="294"/>
      <c r="H469" s="294"/>
      <c r="I469" s="294"/>
      <c r="J469" s="294"/>
      <c r="K469" s="294"/>
      <c r="L469" s="294"/>
      <c r="M469" s="294"/>
      <c r="N469" s="294"/>
      <c r="O469" s="294"/>
      <c r="P469" s="294"/>
      <c r="Q469" s="294"/>
      <c r="R469" s="294"/>
      <c r="S469" s="294"/>
      <c r="T469" s="294"/>
      <c r="U469" s="294"/>
      <c r="V469" s="294"/>
      <c r="W469" s="294"/>
      <c r="X469" s="294"/>
      <c r="Y469" s="294"/>
      <c r="Z469" s="294"/>
    </row>
    <row r="470" spans="1:26" ht="15.75" customHeight="1">
      <c r="A470" s="294"/>
      <c r="B470" s="294"/>
      <c r="C470" s="294"/>
      <c r="D470" s="294"/>
      <c r="E470" s="294"/>
      <c r="F470" s="294"/>
      <c r="G470" s="294"/>
      <c r="H470" s="294"/>
      <c r="I470" s="294"/>
      <c r="J470" s="294"/>
      <c r="K470" s="294"/>
      <c r="L470" s="294"/>
      <c r="M470" s="294"/>
      <c r="N470" s="294"/>
      <c r="O470" s="294"/>
      <c r="P470" s="294"/>
      <c r="Q470" s="294"/>
      <c r="R470" s="294"/>
      <c r="S470" s="294"/>
      <c r="T470" s="294"/>
      <c r="U470" s="294"/>
      <c r="V470" s="294"/>
      <c r="W470" s="294"/>
      <c r="X470" s="294"/>
      <c r="Y470" s="294"/>
      <c r="Z470" s="294"/>
    </row>
    <row r="471" spans="1:26" ht="15.75" customHeight="1">
      <c r="A471" s="294"/>
      <c r="B471" s="294"/>
      <c r="C471" s="294"/>
      <c r="D471" s="294"/>
      <c r="E471" s="294"/>
      <c r="F471" s="294"/>
      <c r="G471" s="294"/>
      <c r="H471" s="294"/>
      <c r="I471" s="294"/>
      <c r="J471" s="294"/>
      <c r="K471" s="294"/>
      <c r="L471" s="294"/>
      <c r="M471" s="294"/>
      <c r="N471" s="294"/>
      <c r="O471" s="294"/>
      <c r="P471" s="294"/>
      <c r="Q471" s="294"/>
      <c r="R471" s="294"/>
      <c r="S471" s="294"/>
      <c r="T471" s="294"/>
      <c r="U471" s="294"/>
      <c r="V471" s="294"/>
      <c r="W471" s="294"/>
      <c r="X471" s="294"/>
      <c r="Y471" s="294"/>
      <c r="Z471" s="294"/>
    </row>
    <row r="472" spans="1:26" ht="15.75" customHeight="1">
      <c r="A472" s="294"/>
      <c r="B472" s="294"/>
      <c r="C472" s="294"/>
      <c r="D472" s="294"/>
      <c r="E472" s="294"/>
      <c r="F472" s="294"/>
      <c r="G472" s="294"/>
      <c r="H472" s="294"/>
      <c r="I472" s="294"/>
      <c r="J472" s="294"/>
      <c r="K472" s="294"/>
      <c r="L472" s="294"/>
      <c r="M472" s="294"/>
      <c r="N472" s="294"/>
      <c r="O472" s="294"/>
      <c r="P472" s="294"/>
      <c r="Q472" s="294"/>
      <c r="R472" s="294"/>
      <c r="S472" s="294"/>
      <c r="T472" s="294"/>
      <c r="U472" s="294"/>
      <c r="V472" s="294"/>
      <c r="W472" s="294"/>
      <c r="X472" s="294"/>
      <c r="Y472" s="294"/>
      <c r="Z472" s="294"/>
    </row>
    <row r="473" spans="1:26" ht="15.75" customHeight="1">
      <c r="A473" s="294"/>
      <c r="B473" s="294"/>
      <c r="C473" s="294"/>
      <c r="D473" s="294"/>
      <c r="E473" s="294"/>
      <c r="F473" s="294"/>
      <c r="G473" s="294"/>
      <c r="H473" s="294"/>
      <c r="I473" s="294"/>
      <c r="J473" s="294"/>
      <c r="K473" s="294"/>
      <c r="L473" s="294"/>
      <c r="M473" s="294"/>
      <c r="N473" s="294"/>
      <c r="O473" s="294"/>
      <c r="P473" s="294"/>
      <c r="Q473" s="294"/>
      <c r="R473" s="294"/>
      <c r="S473" s="294"/>
      <c r="T473" s="294"/>
      <c r="U473" s="294"/>
      <c r="V473" s="294"/>
      <c r="W473" s="294"/>
      <c r="X473" s="294"/>
      <c r="Y473" s="294"/>
      <c r="Z473" s="294"/>
    </row>
    <row r="474" spans="1:26" ht="15.75" customHeight="1">
      <c r="A474" s="294"/>
      <c r="B474" s="294"/>
      <c r="C474" s="294"/>
      <c r="D474" s="294"/>
      <c r="E474" s="294"/>
      <c r="F474" s="294"/>
      <c r="G474" s="294"/>
      <c r="H474" s="294"/>
      <c r="I474" s="294"/>
      <c r="J474" s="294"/>
      <c r="K474" s="294"/>
      <c r="L474" s="294"/>
      <c r="M474" s="294"/>
      <c r="N474" s="294"/>
      <c r="O474" s="294"/>
      <c r="P474" s="294"/>
      <c r="Q474" s="294"/>
      <c r="R474" s="294"/>
      <c r="S474" s="294"/>
      <c r="T474" s="294"/>
      <c r="U474" s="294"/>
      <c r="V474" s="294"/>
      <c r="W474" s="294"/>
      <c r="X474" s="294"/>
      <c r="Y474" s="294"/>
      <c r="Z474" s="294"/>
    </row>
    <row r="475" spans="1:26" ht="15.75" customHeight="1">
      <c r="A475" s="294"/>
      <c r="B475" s="294"/>
      <c r="C475" s="294"/>
      <c r="D475" s="294"/>
      <c r="E475" s="294"/>
      <c r="F475" s="294"/>
      <c r="G475" s="294"/>
      <c r="H475" s="294"/>
      <c r="I475" s="294"/>
      <c r="J475" s="294"/>
      <c r="K475" s="294"/>
      <c r="L475" s="294"/>
      <c r="M475" s="294"/>
      <c r="N475" s="294"/>
      <c r="O475" s="294"/>
      <c r="P475" s="294"/>
      <c r="Q475" s="294"/>
      <c r="R475" s="294"/>
      <c r="S475" s="294"/>
      <c r="T475" s="294"/>
      <c r="U475" s="294"/>
      <c r="V475" s="294"/>
      <c r="W475" s="294"/>
      <c r="X475" s="294"/>
      <c r="Y475" s="294"/>
      <c r="Z475" s="294"/>
    </row>
    <row r="476" spans="1:26" ht="15.75" customHeight="1">
      <c r="A476" s="294"/>
      <c r="B476" s="294"/>
      <c r="C476" s="294"/>
      <c r="D476" s="294"/>
      <c r="E476" s="294"/>
      <c r="F476" s="294"/>
      <c r="G476" s="294"/>
      <c r="H476" s="294"/>
      <c r="I476" s="294"/>
      <c r="J476" s="294"/>
      <c r="K476" s="294"/>
      <c r="L476" s="294"/>
      <c r="M476" s="294"/>
      <c r="N476" s="294"/>
      <c r="O476" s="294"/>
      <c r="P476" s="294"/>
      <c r="Q476" s="294"/>
      <c r="R476" s="294"/>
      <c r="S476" s="294"/>
      <c r="T476" s="294"/>
      <c r="U476" s="294"/>
      <c r="V476" s="294"/>
      <c r="W476" s="294"/>
      <c r="X476" s="294"/>
      <c r="Y476" s="294"/>
      <c r="Z476" s="294"/>
    </row>
    <row r="477" spans="1:26" ht="15.75" customHeight="1">
      <c r="A477" s="294"/>
      <c r="B477" s="294"/>
      <c r="C477" s="294"/>
      <c r="D477" s="294"/>
      <c r="E477" s="294"/>
      <c r="F477" s="294"/>
      <c r="G477" s="294"/>
      <c r="H477" s="294"/>
      <c r="I477" s="294"/>
      <c r="J477" s="294"/>
      <c r="K477" s="294"/>
      <c r="L477" s="294"/>
      <c r="M477" s="294"/>
      <c r="N477" s="294"/>
      <c r="O477" s="294"/>
      <c r="P477" s="294"/>
      <c r="Q477" s="294"/>
      <c r="R477" s="294"/>
      <c r="S477" s="294"/>
      <c r="T477" s="294"/>
      <c r="U477" s="294"/>
      <c r="V477" s="294"/>
      <c r="W477" s="294"/>
      <c r="X477" s="294"/>
      <c r="Y477" s="294"/>
      <c r="Z477" s="294"/>
    </row>
    <row r="478" spans="1:26" ht="15.75" customHeight="1">
      <c r="A478" s="294"/>
      <c r="B478" s="294"/>
      <c r="C478" s="294"/>
      <c r="D478" s="294"/>
      <c r="E478" s="294"/>
      <c r="F478" s="294"/>
      <c r="G478" s="294"/>
      <c r="H478" s="294"/>
      <c r="I478" s="294"/>
      <c r="J478" s="294"/>
      <c r="K478" s="294"/>
      <c r="L478" s="294"/>
      <c r="M478" s="294"/>
      <c r="N478" s="294"/>
      <c r="O478" s="294"/>
      <c r="P478" s="294"/>
      <c r="Q478" s="294"/>
      <c r="R478" s="294"/>
      <c r="S478" s="294"/>
      <c r="T478" s="294"/>
      <c r="U478" s="294"/>
      <c r="V478" s="294"/>
      <c r="W478" s="294"/>
      <c r="X478" s="294"/>
      <c r="Y478" s="294"/>
      <c r="Z478" s="294"/>
    </row>
    <row r="479" spans="1:26" ht="15.75" customHeight="1">
      <c r="A479" s="294"/>
      <c r="B479" s="294"/>
      <c r="C479" s="294"/>
      <c r="D479" s="294"/>
      <c r="E479" s="294"/>
      <c r="F479" s="294"/>
      <c r="G479" s="294"/>
      <c r="H479" s="294"/>
      <c r="I479" s="294"/>
      <c r="J479" s="294"/>
      <c r="K479" s="294"/>
      <c r="L479" s="294"/>
      <c r="M479" s="294"/>
      <c r="N479" s="294"/>
      <c r="O479" s="294"/>
      <c r="P479" s="294"/>
      <c r="Q479" s="294"/>
      <c r="R479" s="294"/>
      <c r="S479" s="294"/>
      <c r="T479" s="294"/>
      <c r="U479" s="294"/>
      <c r="V479" s="294"/>
      <c r="W479" s="294"/>
      <c r="X479" s="294"/>
      <c r="Y479" s="294"/>
      <c r="Z479" s="294"/>
    </row>
    <row r="480" spans="1:26" ht="15.75" customHeight="1">
      <c r="A480" s="294"/>
      <c r="B480" s="294"/>
      <c r="C480" s="294"/>
      <c r="D480" s="294"/>
      <c r="E480" s="294"/>
      <c r="F480" s="294"/>
      <c r="G480" s="294"/>
      <c r="H480" s="294"/>
      <c r="I480" s="294"/>
      <c r="J480" s="294"/>
      <c r="K480" s="294"/>
      <c r="L480" s="294"/>
      <c r="M480" s="294"/>
      <c r="N480" s="294"/>
      <c r="O480" s="294"/>
      <c r="P480" s="294"/>
      <c r="Q480" s="294"/>
      <c r="R480" s="294"/>
      <c r="S480" s="294"/>
      <c r="T480" s="294"/>
      <c r="U480" s="294"/>
      <c r="V480" s="294"/>
      <c r="W480" s="294"/>
      <c r="X480" s="294"/>
      <c r="Y480" s="294"/>
      <c r="Z480" s="294"/>
    </row>
    <row r="481" spans="1:26" ht="15.75" customHeight="1">
      <c r="A481" s="294"/>
      <c r="B481" s="294"/>
      <c r="C481" s="294"/>
      <c r="D481" s="294"/>
      <c r="E481" s="294"/>
      <c r="F481" s="294"/>
      <c r="G481" s="294"/>
      <c r="H481" s="294"/>
      <c r="I481" s="294"/>
      <c r="J481" s="294"/>
      <c r="K481" s="294"/>
      <c r="L481" s="294"/>
      <c r="M481" s="294"/>
      <c r="N481" s="294"/>
      <c r="O481" s="294"/>
      <c r="P481" s="294"/>
      <c r="Q481" s="294"/>
      <c r="R481" s="294"/>
      <c r="S481" s="294"/>
      <c r="T481" s="294"/>
      <c r="U481" s="294"/>
      <c r="V481" s="294"/>
      <c r="W481" s="294"/>
      <c r="X481" s="294"/>
      <c r="Y481" s="294"/>
      <c r="Z481" s="294"/>
    </row>
    <row r="482" spans="1:26" ht="15.75" customHeight="1">
      <c r="A482" s="294"/>
      <c r="B482" s="294"/>
      <c r="C482" s="294"/>
      <c r="D482" s="294"/>
      <c r="E482" s="294"/>
      <c r="F482" s="294"/>
      <c r="G482" s="294"/>
      <c r="H482" s="294"/>
      <c r="I482" s="294"/>
      <c r="J482" s="294"/>
      <c r="K482" s="294"/>
      <c r="L482" s="294"/>
      <c r="M482" s="294"/>
      <c r="N482" s="294"/>
      <c r="O482" s="294"/>
      <c r="P482" s="294"/>
      <c r="Q482" s="294"/>
      <c r="R482" s="294"/>
      <c r="S482" s="294"/>
      <c r="T482" s="294"/>
      <c r="U482" s="294"/>
      <c r="V482" s="294"/>
      <c r="W482" s="294"/>
      <c r="X482" s="294"/>
      <c r="Y482" s="294"/>
      <c r="Z482" s="294"/>
    </row>
    <row r="483" spans="1:26" ht="15.75" customHeight="1">
      <c r="A483" s="294"/>
      <c r="B483" s="294"/>
      <c r="C483" s="294"/>
      <c r="D483" s="294"/>
      <c r="E483" s="294"/>
      <c r="F483" s="294"/>
      <c r="G483" s="294"/>
      <c r="H483" s="294"/>
      <c r="I483" s="294"/>
      <c r="J483" s="294"/>
      <c r="K483" s="294"/>
      <c r="L483" s="294"/>
      <c r="M483" s="294"/>
      <c r="N483" s="294"/>
      <c r="O483" s="294"/>
      <c r="P483" s="294"/>
      <c r="Q483" s="294"/>
      <c r="R483" s="294"/>
      <c r="S483" s="294"/>
      <c r="T483" s="294"/>
      <c r="U483" s="294"/>
      <c r="V483" s="294"/>
      <c r="W483" s="294"/>
      <c r="X483" s="294"/>
      <c r="Y483" s="294"/>
      <c r="Z483" s="294"/>
    </row>
    <row r="484" spans="1:26" ht="15.75" customHeight="1">
      <c r="A484" s="294"/>
      <c r="B484" s="294"/>
      <c r="C484" s="294"/>
      <c r="D484" s="294"/>
      <c r="E484" s="294"/>
      <c r="F484" s="294"/>
      <c r="G484" s="294"/>
      <c r="H484" s="294"/>
      <c r="I484" s="294"/>
      <c r="J484" s="294"/>
      <c r="K484" s="294"/>
      <c r="L484" s="294"/>
      <c r="M484" s="294"/>
      <c r="N484" s="294"/>
      <c r="O484" s="294"/>
      <c r="P484" s="294"/>
      <c r="Q484" s="294"/>
      <c r="R484" s="294"/>
      <c r="S484" s="294"/>
      <c r="T484" s="294"/>
      <c r="U484" s="294"/>
      <c r="V484" s="294"/>
      <c r="W484" s="294"/>
      <c r="X484" s="294"/>
      <c r="Y484" s="294"/>
      <c r="Z484" s="294"/>
    </row>
    <row r="485" spans="1:26" ht="15.75" customHeight="1">
      <c r="A485" s="294"/>
      <c r="B485" s="294"/>
      <c r="C485" s="294"/>
      <c r="D485" s="294"/>
      <c r="E485" s="294"/>
      <c r="F485" s="294"/>
      <c r="G485" s="294"/>
      <c r="H485" s="294"/>
      <c r="I485" s="294"/>
      <c r="J485" s="294"/>
      <c r="K485" s="294"/>
      <c r="L485" s="294"/>
      <c r="M485" s="294"/>
      <c r="N485" s="294"/>
      <c r="O485" s="294"/>
      <c r="P485" s="294"/>
      <c r="Q485" s="294"/>
      <c r="R485" s="294"/>
      <c r="S485" s="294"/>
      <c r="T485" s="294"/>
      <c r="U485" s="294"/>
      <c r="V485" s="294"/>
      <c r="W485" s="294"/>
      <c r="X485" s="294"/>
      <c r="Y485" s="294"/>
      <c r="Z485" s="294"/>
    </row>
    <row r="486" spans="1:26" ht="15.75" customHeight="1">
      <c r="A486" s="294"/>
      <c r="B486" s="294"/>
      <c r="C486" s="294"/>
      <c r="D486" s="294"/>
      <c r="E486" s="294"/>
      <c r="F486" s="294"/>
      <c r="G486" s="294"/>
      <c r="H486" s="294"/>
      <c r="I486" s="294"/>
      <c r="J486" s="294"/>
      <c r="K486" s="294"/>
      <c r="L486" s="294"/>
      <c r="M486" s="294"/>
      <c r="N486" s="294"/>
      <c r="O486" s="294"/>
      <c r="P486" s="294"/>
      <c r="Q486" s="294"/>
      <c r="R486" s="294"/>
      <c r="S486" s="294"/>
      <c r="T486" s="294"/>
      <c r="U486" s="294"/>
      <c r="V486" s="294"/>
      <c r="W486" s="294"/>
      <c r="X486" s="294"/>
      <c r="Y486" s="294"/>
      <c r="Z486" s="294"/>
    </row>
    <row r="487" spans="1:26" ht="15.75" customHeight="1">
      <c r="A487" s="294"/>
      <c r="B487" s="294"/>
      <c r="C487" s="294"/>
      <c r="D487" s="294"/>
      <c r="E487" s="294"/>
      <c r="F487" s="294"/>
      <c r="G487" s="294"/>
      <c r="H487" s="294"/>
      <c r="I487" s="294"/>
      <c r="J487" s="294"/>
      <c r="K487" s="294"/>
      <c r="L487" s="294"/>
      <c r="M487" s="294"/>
      <c r="N487" s="294"/>
      <c r="O487" s="294"/>
      <c r="P487" s="294"/>
      <c r="Q487" s="294"/>
      <c r="R487" s="294"/>
      <c r="S487" s="294"/>
      <c r="T487" s="294"/>
      <c r="U487" s="294"/>
      <c r="V487" s="294"/>
      <c r="W487" s="294"/>
      <c r="X487" s="294"/>
      <c r="Y487" s="294"/>
      <c r="Z487" s="294"/>
    </row>
    <row r="488" spans="1:26" ht="15.75" customHeight="1">
      <c r="A488" s="294"/>
      <c r="B488" s="294"/>
      <c r="C488" s="294"/>
      <c r="D488" s="294"/>
      <c r="E488" s="294"/>
      <c r="F488" s="294"/>
      <c r="G488" s="294"/>
      <c r="H488" s="294"/>
      <c r="I488" s="294"/>
      <c r="J488" s="294"/>
      <c r="K488" s="294"/>
      <c r="L488" s="294"/>
      <c r="M488" s="294"/>
      <c r="N488" s="294"/>
      <c r="O488" s="294"/>
      <c r="P488" s="294"/>
      <c r="Q488" s="294"/>
      <c r="R488" s="294"/>
      <c r="S488" s="294"/>
      <c r="T488" s="294"/>
      <c r="U488" s="294"/>
      <c r="V488" s="294"/>
      <c r="W488" s="294"/>
      <c r="X488" s="294"/>
      <c r="Y488" s="294"/>
      <c r="Z488" s="294"/>
    </row>
    <row r="489" spans="1:26" ht="15.75" customHeight="1">
      <c r="A489" s="294"/>
      <c r="B489" s="294"/>
      <c r="C489" s="294"/>
      <c r="D489" s="294"/>
      <c r="E489" s="294"/>
      <c r="F489" s="294"/>
      <c r="G489" s="294"/>
      <c r="H489" s="294"/>
      <c r="I489" s="294"/>
      <c r="J489" s="294"/>
      <c r="K489" s="294"/>
      <c r="L489" s="294"/>
      <c r="M489" s="294"/>
      <c r="N489" s="294"/>
      <c r="O489" s="294"/>
      <c r="P489" s="294"/>
      <c r="Q489" s="294"/>
      <c r="R489" s="294"/>
      <c r="S489" s="294"/>
      <c r="T489" s="294"/>
      <c r="U489" s="294"/>
      <c r="V489" s="294"/>
      <c r="W489" s="294"/>
      <c r="X489" s="294"/>
      <c r="Y489" s="294"/>
      <c r="Z489" s="294"/>
    </row>
    <row r="490" spans="1:26" ht="15.75" customHeight="1">
      <c r="A490" s="294"/>
      <c r="B490" s="294"/>
      <c r="C490" s="294"/>
      <c r="D490" s="294"/>
      <c r="E490" s="294"/>
      <c r="F490" s="294"/>
      <c r="G490" s="294"/>
      <c r="H490" s="294"/>
      <c r="I490" s="294"/>
      <c r="J490" s="294"/>
      <c r="K490" s="294"/>
      <c r="L490" s="294"/>
      <c r="M490" s="294"/>
      <c r="N490" s="294"/>
      <c r="O490" s="294"/>
      <c r="P490" s="294"/>
      <c r="Q490" s="294"/>
      <c r="R490" s="294"/>
      <c r="S490" s="294"/>
      <c r="T490" s="294"/>
      <c r="U490" s="294"/>
      <c r="V490" s="294"/>
      <c r="W490" s="294"/>
      <c r="X490" s="294"/>
      <c r="Y490" s="294"/>
      <c r="Z490" s="294"/>
    </row>
    <row r="491" spans="1:26" ht="15.75" customHeight="1">
      <c r="A491" s="294"/>
      <c r="B491" s="294"/>
      <c r="C491" s="294"/>
      <c r="D491" s="294"/>
      <c r="E491" s="294"/>
      <c r="F491" s="294"/>
      <c r="G491" s="294"/>
      <c r="H491" s="294"/>
      <c r="I491" s="294"/>
      <c r="J491" s="294"/>
      <c r="K491" s="294"/>
      <c r="L491" s="294"/>
      <c r="M491" s="294"/>
      <c r="N491" s="294"/>
      <c r="O491" s="294"/>
      <c r="P491" s="294"/>
      <c r="Q491" s="294"/>
      <c r="R491" s="294"/>
      <c r="S491" s="294"/>
      <c r="T491" s="294"/>
      <c r="U491" s="294"/>
      <c r="V491" s="294"/>
      <c r="W491" s="294"/>
      <c r="X491" s="294"/>
      <c r="Y491" s="294"/>
      <c r="Z491" s="294"/>
    </row>
    <row r="492" spans="1:26" ht="15.75" customHeight="1">
      <c r="A492" s="294"/>
      <c r="B492" s="294"/>
      <c r="C492" s="294"/>
      <c r="D492" s="294"/>
      <c r="E492" s="294"/>
      <c r="F492" s="294"/>
      <c r="G492" s="294"/>
      <c r="H492" s="294"/>
      <c r="I492" s="294"/>
      <c r="J492" s="294"/>
      <c r="K492" s="294"/>
      <c r="L492" s="294"/>
      <c r="M492" s="294"/>
      <c r="N492" s="294"/>
      <c r="O492" s="294"/>
      <c r="P492" s="294"/>
      <c r="Q492" s="294"/>
      <c r="R492" s="294"/>
      <c r="S492" s="294"/>
      <c r="T492" s="294"/>
      <c r="U492" s="294"/>
      <c r="V492" s="294"/>
      <c r="W492" s="294"/>
      <c r="X492" s="294"/>
      <c r="Y492" s="294"/>
      <c r="Z492" s="294"/>
    </row>
    <row r="493" spans="1:26" ht="15.75" customHeight="1">
      <c r="A493" s="294"/>
      <c r="B493" s="294"/>
      <c r="C493" s="294"/>
      <c r="D493" s="294"/>
      <c r="E493" s="294"/>
      <c r="F493" s="294"/>
      <c r="G493" s="294"/>
      <c r="H493" s="294"/>
      <c r="I493" s="294"/>
      <c r="J493" s="294"/>
      <c r="K493" s="294"/>
      <c r="L493" s="294"/>
      <c r="M493" s="294"/>
      <c r="N493" s="294"/>
      <c r="O493" s="294"/>
      <c r="P493" s="294"/>
      <c r="Q493" s="294"/>
      <c r="R493" s="294"/>
      <c r="S493" s="294"/>
      <c r="T493" s="294"/>
      <c r="U493" s="294"/>
      <c r="V493" s="294"/>
      <c r="W493" s="294"/>
      <c r="X493" s="294"/>
      <c r="Y493" s="294"/>
      <c r="Z493" s="294"/>
    </row>
    <row r="494" spans="1:26" ht="15.75" customHeight="1">
      <c r="A494" s="294"/>
      <c r="B494" s="294"/>
      <c r="C494" s="294"/>
      <c r="D494" s="294"/>
      <c r="E494" s="294"/>
      <c r="F494" s="294"/>
      <c r="G494" s="294"/>
      <c r="H494" s="294"/>
      <c r="I494" s="294"/>
      <c r="J494" s="294"/>
      <c r="K494" s="294"/>
      <c r="L494" s="294"/>
      <c r="M494" s="294"/>
      <c r="N494" s="294"/>
      <c r="O494" s="294"/>
      <c r="P494" s="294"/>
      <c r="Q494" s="294"/>
      <c r="R494" s="294"/>
      <c r="S494" s="294"/>
      <c r="T494" s="294"/>
      <c r="U494" s="294"/>
      <c r="V494" s="294"/>
      <c r="W494" s="294"/>
      <c r="X494" s="294"/>
      <c r="Y494" s="294"/>
      <c r="Z494" s="294"/>
    </row>
    <row r="495" spans="1:26" ht="15.75" customHeight="1">
      <c r="A495" s="294"/>
      <c r="B495" s="294"/>
      <c r="C495" s="294"/>
      <c r="D495" s="294"/>
      <c r="E495" s="294"/>
      <c r="F495" s="294"/>
      <c r="G495" s="294"/>
      <c r="H495" s="294"/>
      <c r="I495" s="294"/>
      <c r="J495" s="294"/>
      <c r="K495" s="294"/>
      <c r="L495" s="294"/>
      <c r="M495" s="294"/>
      <c r="N495" s="294"/>
      <c r="O495" s="294"/>
      <c r="P495" s="294"/>
      <c r="Q495" s="294"/>
      <c r="R495" s="294"/>
      <c r="S495" s="294"/>
      <c r="T495" s="294"/>
      <c r="U495" s="294"/>
      <c r="V495" s="294"/>
      <c r="W495" s="294"/>
      <c r="X495" s="294"/>
      <c r="Y495" s="294"/>
      <c r="Z495" s="294"/>
    </row>
    <row r="496" spans="1:26" ht="15.75" customHeight="1">
      <c r="A496" s="294"/>
      <c r="B496" s="294"/>
      <c r="C496" s="294"/>
      <c r="D496" s="294"/>
      <c r="E496" s="294"/>
      <c r="F496" s="294"/>
      <c r="G496" s="294"/>
      <c r="H496" s="294"/>
      <c r="I496" s="294"/>
      <c r="J496" s="294"/>
      <c r="K496" s="294"/>
      <c r="L496" s="294"/>
      <c r="M496" s="294"/>
      <c r="N496" s="294"/>
      <c r="O496" s="294"/>
      <c r="P496" s="294"/>
      <c r="Q496" s="294"/>
      <c r="R496" s="294"/>
      <c r="S496" s="294"/>
      <c r="T496" s="294"/>
      <c r="U496" s="294"/>
      <c r="V496" s="294"/>
      <c r="W496" s="294"/>
      <c r="X496" s="294"/>
      <c r="Y496" s="294"/>
      <c r="Z496" s="294"/>
    </row>
    <row r="497" spans="1:26" ht="15.75" customHeight="1">
      <c r="A497" s="294"/>
      <c r="B497" s="294"/>
      <c r="C497" s="294"/>
      <c r="D497" s="294"/>
      <c r="E497" s="294"/>
      <c r="F497" s="294"/>
      <c r="G497" s="294"/>
      <c r="H497" s="294"/>
      <c r="I497" s="294"/>
      <c r="J497" s="294"/>
      <c r="K497" s="294"/>
      <c r="L497" s="294"/>
      <c r="M497" s="294"/>
      <c r="N497" s="294"/>
      <c r="O497" s="294"/>
      <c r="P497" s="294"/>
      <c r="Q497" s="294"/>
      <c r="R497" s="294"/>
      <c r="S497" s="294"/>
      <c r="T497" s="294"/>
      <c r="U497" s="294"/>
      <c r="V497" s="294"/>
      <c r="W497" s="294"/>
      <c r="X497" s="294"/>
      <c r="Y497" s="294"/>
      <c r="Z497" s="294"/>
    </row>
    <row r="498" spans="1:26" ht="15.75" customHeight="1">
      <c r="A498" s="294"/>
      <c r="B498" s="294"/>
      <c r="C498" s="294"/>
      <c r="D498" s="294"/>
      <c r="E498" s="294"/>
      <c r="F498" s="294"/>
      <c r="G498" s="294"/>
      <c r="H498" s="294"/>
      <c r="I498" s="294"/>
      <c r="J498" s="294"/>
      <c r="K498" s="294"/>
      <c r="L498" s="294"/>
      <c r="M498" s="294"/>
      <c r="N498" s="294"/>
      <c r="O498" s="294"/>
      <c r="P498" s="294"/>
      <c r="Q498" s="294"/>
      <c r="R498" s="294"/>
      <c r="S498" s="294"/>
      <c r="T498" s="294"/>
      <c r="U498" s="294"/>
      <c r="V498" s="294"/>
      <c r="W498" s="294"/>
      <c r="X498" s="294"/>
      <c r="Y498" s="294"/>
      <c r="Z498" s="294"/>
    </row>
    <row r="499" spans="1:26" ht="15.75" customHeight="1">
      <c r="A499" s="294"/>
      <c r="B499" s="294"/>
      <c r="C499" s="294"/>
      <c r="D499" s="294"/>
      <c r="E499" s="294"/>
      <c r="F499" s="294"/>
      <c r="G499" s="294"/>
      <c r="H499" s="294"/>
      <c r="I499" s="294"/>
      <c r="J499" s="294"/>
      <c r="K499" s="294"/>
      <c r="L499" s="294"/>
      <c r="M499" s="294"/>
      <c r="N499" s="294"/>
      <c r="O499" s="294"/>
      <c r="P499" s="294"/>
      <c r="Q499" s="294"/>
      <c r="R499" s="294"/>
      <c r="S499" s="294"/>
      <c r="T499" s="294"/>
      <c r="U499" s="294"/>
      <c r="V499" s="294"/>
      <c r="W499" s="294"/>
      <c r="X499" s="294"/>
      <c r="Y499" s="294"/>
      <c r="Z499" s="294"/>
    </row>
    <row r="500" spans="1:26" ht="15.75" customHeight="1">
      <c r="A500" s="294"/>
      <c r="B500" s="294"/>
      <c r="C500" s="294"/>
      <c r="D500" s="294"/>
      <c r="E500" s="294"/>
      <c r="F500" s="294"/>
      <c r="G500" s="294"/>
      <c r="H500" s="294"/>
      <c r="I500" s="294"/>
      <c r="J500" s="294"/>
      <c r="K500" s="294"/>
      <c r="L500" s="294"/>
      <c r="M500" s="294"/>
      <c r="N500" s="294"/>
      <c r="O500" s="294"/>
      <c r="P500" s="294"/>
      <c r="Q500" s="294"/>
      <c r="R500" s="294"/>
      <c r="S500" s="294"/>
      <c r="T500" s="294"/>
      <c r="U500" s="294"/>
      <c r="V500" s="294"/>
      <c r="W500" s="294"/>
      <c r="X500" s="294"/>
      <c r="Y500" s="294"/>
      <c r="Z500" s="294"/>
    </row>
    <row r="501" spans="1:26" ht="15.75" customHeight="1">
      <c r="A501" s="294"/>
      <c r="B501" s="294"/>
      <c r="C501" s="294"/>
      <c r="D501" s="294"/>
      <c r="E501" s="294"/>
      <c r="F501" s="294"/>
      <c r="G501" s="294"/>
      <c r="H501" s="294"/>
      <c r="I501" s="294"/>
      <c r="J501" s="294"/>
      <c r="K501" s="294"/>
      <c r="L501" s="294"/>
      <c r="M501" s="294"/>
      <c r="N501" s="294"/>
      <c r="O501" s="294"/>
      <c r="P501" s="294"/>
      <c r="Q501" s="294"/>
      <c r="R501" s="294"/>
      <c r="S501" s="294"/>
      <c r="T501" s="294"/>
      <c r="U501" s="294"/>
      <c r="V501" s="294"/>
      <c r="W501" s="294"/>
      <c r="X501" s="294"/>
      <c r="Y501" s="294"/>
      <c r="Z501" s="294"/>
    </row>
    <row r="502" spans="1:26" ht="15.75" customHeight="1">
      <c r="A502" s="294"/>
      <c r="B502" s="294"/>
      <c r="C502" s="294"/>
      <c r="D502" s="294"/>
      <c r="E502" s="294"/>
      <c r="F502" s="294"/>
      <c r="G502" s="294"/>
      <c r="H502" s="294"/>
      <c r="I502" s="294"/>
      <c r="J502" s="294"/>
      <c r="K502" s="294"/>
      <c r="L502" s="294"/>
      <c r="M502" s="294"/>
      <c r="N502" s="294"/>
      <c r="O502" s="294"/>
      <c r="P502" s="294"/>
      <c r="Q502" s="294"/>
      <c r="R502" s="294"/>
      <c r="S502" s="294"/>
      <c r="T502" s="294"/>
      <c r="U502" s="294"/>
      <c r="V502" s="294"/>
      <c r="W502" s="294"/>
      <c r="X502" s="294"/>
      <c r="Y502" s="294"/>
      <c r="Z502" s="294"/>
    </row>
    <row r="503" spans="1:26" ht="15.75" customHeight="1">
      <c r="A503" s="294"/>
      <c r="B503" s="294"/>
      <c r="C503" s="294"/>
      <c r="D503" s="294"/>
      <c r="E503" s="294"/>
      <c r="F503" s="294"/>
      <c r="G503" s="294"/>
      <c r="H503" s="294"/>
      <c r="I503" s="294"/>
      <c r="J503" s="294"/>
      <c r="K503" s="294"/>
      <c r="L503" s="294"/>
      <c r="M503" s="294"/>
      <c r="N503" s="294"/>
      <c r="O503" s="294"/>
      <c r="P503" s="294"/>
      <c r="Q503" s="294"/>
      <c r="R503" s="294"/>
      <c r="S503" s="294"/>
      <c r="T503" s="294"/>
      <c r="U503" s="294"/>
      <c r="V503" s="294"/>
      <c r="W503" s="294"/>
      <c r="X503" s="294"/>
      <c r="Y503" s="294"/>
      <c r="Z503" s="294"/>
    </row>
    <row r="504" spans="1:26" ht="15.75" customHeight="1">
      <c r="A504" s="294"/>
      <c r="B504" s="294"/>
      <c r="C504" s="294"/>
      <c r="D504" s="294"/>
      <c r="E504" s="294"/>
      <c r="F504" s="294"/>
      <c r="G504" s="294"/>
      <c r="H504" s="294"/>
      <c r="I504" s="294"/>
      <c r="J504" s="294"/>
      <c r="K504" s="294"/>
      <c r="L504" s="294"/>
      <c r="M504" s="294"/>
      <c r="N504" s="294"/>
      <c r="O504" s="294"/>
      <c r="P504" s="294"/>
      <c r="Q504" s="294"/>
      <c r="R504" s="294"/>
      <c r="S504" s="294"/>
      <c r="T504" s="294"/>
      <c r="U504" s="294"/>
      <c r="V504" s="294"/>
      <c r="W504" s="294"/>
      <c r="X504" s="294"/>
      <c r="Y504" s="294"/>
      <c r="Z504" s="294"/>
    </row>
    <row r="505" spans="1:26" ht="15.75" customHeight="1">
      <c r="A505" s="294"/>
      <c r="B505" s="294"/>
      <c r="C505" s="294"/>
      <c r="D505" s="294"/>
      <c r="E505" s="294"/>
      <c r="F505" s="294"/>
      <c r="G505" s="294"/>
      <c r="H505" s="294"/>
      <c r="I505" s="294"/>
      <c r="J505" s="294"/>
      <c r="K505" s="294"/>
      <c r="L505" s="294"/>
      <c r="M505" s="294"/>
      <c r="N505" s="294"/>
      <c r="O505" s="294"/>
      <c r="P505" s="294"/>
      <c r="Q505" s="294"/>
      <c r="R505" s="294"/>
      <c r="S505" s="294"/>
      <c r="T505" s="294"/>
      <c r="U505" s="294"/>
      <c r="V505" s="294"/>
      <c r="W505" s="294"/>
      <c r="X505" s="294"/>
      <c r="Y505" s="294"/>
      <c r="Z505" s="294"/>
    </row>
    <row r="506" spans="1:26" ht="15.75" customHeight="1">
      <c r="A506" s="294"/>
      <c r="B506" s="294"/>
      <c r="C506" s="294"/>
      <c r="D506" s="294"/>
      <c r="E506" s="294"/>
      <c r="F506" s="294"/>
      <c r="G506" s="294"/>
      <c r="H506" s="294"/>
      <c r="I506" s="294"/>
      <c r="J506" s="294"/>
      <c r="K506" s="294"/>
      <c r="L506" s="294"/>
      <c r="M506" s="294"/>
      <c r="N506" s="294"/>
      <c r="O506" s="294"/>
      <c r="P506" s="294"/>
      <c r="Q506" s="294"/>
      <c r="R506" s="294"/>
      <c r="S506" s="294"/>
      <c r="T506" s="294"/>
      <c r="U506" s="294"/>
      <c r="V506" s="294"/>
      <c r="W506" s="294"/>
      <c r="X506" s="294"/>
      <c r="Y506" s="294"/>
      <c r="Z506" s="294"/>
    </row>
    <row r="507" spans="1:26" ht="15.75" customHeight="1">
      <c r="A507" s="294"/>
      <c r="B507" s="294"/>
      <c r="C507" s="294"/>
      <c r="D507" s="294"/>
      <c r="E507" s="294"/>
      <c r="F507" s="294"/>
      <c r="G507" s="294"/>
      <c r="H507" s="294"/>
      <c r="I507" s="294"/>
      <c r="J507" s="294"/>
      <c r="K507" s="294"/>
      <c r="L507" s="294"/>
      <c r="M507" s="294"/>
      <c r="N507" s="294"/>
      <c r="O507" s="294"/>
      <c r="P507" s="294"/>
      <c r="Q507" s="294"/>
      <c r="R507" s="294"/>
      <c r="S507" s="294"/>
      <c r="T507" s="294"/>
      <c r="U507" s="294"/>
      <c r="V507" s="294"/>
      <c r="W507" s="294"/>
      <c r="X507" s="294"/>
      <c r="Y507" s="294"/>
      <c r="Z507" s="294"/>
    </row>
    <row r="508" spans="1:26" ht="15.75" customHeight="1">
      <c r="A508" s="294"/>
      <c r="B508" s="294"/>
      <c r="C508" s="294"/>
      <c r="D508" s="294"/>
      <c r="E508" s="294"/>
      <c r="F508" s="294"/>
      <c r="G508" s="294"/>
      <c r="H508" s="294"/>
      <c r="I508" s="294"/>
      <c r="J508" s="294"/>
      <c r="K508" s="294"/>
      <c r="L508" s="294"/>
      <c r="M508" s="294"/>
      <c r="N508" s="294"/>
      <c r="O508" s="294"/>
      <c r="P508" s="294"/>
      <c r="Q508" s="294"/>
      <c r="R508" s="294"/>
      <c r="S508" s="294"/>
      <c r="T508" s="294"/>
      <c r="U508" s="294"/>
      <c r="V508" s="294"/>
      <c r="W508" s="294"/>
      <c r="X508" s="294"/>
      <c r="Y508" s="294"/>
      <c r="Z508" s="294"/>
    </row>
    <row r="509" spans="1:26" ht="15.75" customHeight="1">
      <c r="A509" s="294"/>
      <c r="B509" s="294"/>
      <c r="C509" s="294"/>
      <c r="D509" s="294"/>
      <c r="E509" s="294"/>
      <c r="F509" s="294"/>
      <c r="G509" s="294"/>
      <c r="H509" s="294"/>
      <c r="I509" s="294"/>
      <c r="J509" s="294"/>
      <c r="K509" s="294"/>
      <c r="L509" s="294"/>
      <c r="M509" s="294"/>
      <c r="N509" s="294"/>
      <c r="O509" s="294"/>
      <c r="P509" s="294"/>
      <c r="Q509" s="294"/>
      <c r="R509" s="294"/>
      <c r="S509" s="294"/>
      <c r="T509" s="294"/>
      <c r="U509" s="294"/>
      <c r="V509" s="294"/>
      <c r="W509" s="294"/>
      <c r="X509" s="294"/>
      <c r="Y509" s="294"/>
      <c r="Z509" s="294"/>
    </row>
    <row r="510" spans="1:26" ht="15.75" customHeight="1">
      <c r="A510" s="294"/>
      <c r="B510" s="294"/>
      <c r="C510" s="294"/>
      <c r="D510" s="294"/>
      <c r="E510" s="294"/>
      <c r="F510" s="294"/>
      <c r="G510" s="294"/>
      <c r="H510" s="294"/>
      <c r="I510" s="294"/>
      <c r="J510" s="294"/>
      <c r="K510" s="294"/>
      <c r="L510" s="294"/>
      <c r="M510" s="294"/>
      <c r="N510" s="294"/>
      <c r="O510" s="294"/>
      <c r="P510" s="294"/>
      <c r="Q510" s="294"/>
      <c r="R510" s="294"/>
      <c r="S510" s="294"/>
      <c r="T510" s="294"/>
      <c r="U510" s="294"/>
      <c r="V510" s="294"/>
      <c r="W510" s="294"/>
      <c r="X510" s="294"/>
      <c r="Y510" s="294"/>
      <c r="Z510" s="294"/>
    </row>
    <row r="511" spans="1:26" ht="15.75" customHeight="1">
      <c r="A511" s="294"/>
      <c r="B511" s="294"/>
      <c r="C511" s="294"/>
      <c r="D511" s="294"/>
      <c r="E511" s="294"/>
      <c r="F511" s="294"/>
      <c r="G511" s="294"/>
      <c r="H511" s="294"/>
      <c r="I511" s="294"/>
      <c r="J511" s="294"/>
      <c r="K511" s="294"/>
      <c r="L511" s="294"/>
      <c r="M511" s="294"/>
      <c r="N511" s="294"/>
      <c r="O511" s="294"/>
      <c r="P511" s="294"/>
      <c r="Q511" s="294"/>
      <c r="R511" s="294"/>
      <c r="S511" s="294"/>
      <c r="T511" s="294"/>
      <c r="U511" s="294"/>
      <c r="V511" s="294"/>
      <c r="W511" s="294"/>
      <c r="X511" s="294"/>
      <c r="Y511" s="294"/>
      <c r="Z511" s="294"/>
    </row>
    <row r="512" spans="1:26" ht="15.75" customHeight="1">
      <c r="A512" s="294"/>
      <c r="B512" s="294"/>
      <c r="C512" s="294"/>
      <c r="D512" s="294"/>
      <c r="E512" s="294"/>
      <c r="F512" s="294"/>
      <c r="G512" s="294"/>
      <c r="H512" s="294"/>
      <c r="I512" s="294"/>
      <c r="J512" s="294"/>
      <c r="K512" s="294"/>
      <c r="L512" s="294"/>
      <c r="M512" s="294"/>
      <c r="N512" s="294"/>
      <c r="O512" s="294"/>
      <c r="P512" s="294"/>
      <c r="Q512" s="294"/>
      <c r="R512" s="294"/>
      <c r="S512" s="294"/>
      <c r="T512" s="294"/>
      <c r="U512" s="294"/>
      <c r="V512" s="294"/>
      <c r="W512" s="294"/>
      <c r="X512" s="294"/>
      <c r="Y512" s="294"/>
      <c r="Z512" s="294"/>
    </row>
    <row r="513" spans="1:26" ht="15.75" customHeight="1">
      <c r="A513" s="294"/>
      <c r="B513" s="294"/>
      <c r="C513" s="294"/>
      <c r="D513" s="294"/>
      <c r="E513" s="294"/>
      <c r="F513" s="294"/>
      <c r="G513" s="294"/>
      <c r="H513" s="294"/>
      <c r="I513" s="294"/>
      <c r="J513" s="294"/>
      <c r="K513" s="294"/>
      <c r="L513" s="294"/>
      <c r="M513" s="294"/>
      <c r="N513" s="294"/>
      <c r="O513" s="294"/>
      <c r="P513" s="294"/>
      <c r="Q513" s="294"/>
      <c r="R513" s="294"/>
      <c r="S513" s="294"/>
      <c r="T513" s="294"/>
      <c r="U513" s="294"/>
      <c r="V513" s="294"/>
      <c r="W513" s="294"/>
      <c r="X513" s="294"/>
      <c r="Y513" s="294"/>
      <c r="Z513" s="294"/>
    </row>
    <row r="514" spans="1:26" ht="15.75" customHeight="1">
      <c r="A514" s="294"/>
      <c r="B514" s="294"/>
      <c r="C514" s="294"/>
      <c r="D514" s="294"/>
      <c r="E514" s="294"/>
      <c r="F514" s="294"/>
      <c r="G514" s="294"/>
      <c r="H514" s="294"/>
      <c r="I514" s="294"/>
      <c r="J514" s="294"/>
      <c r="K514" s="294"/>
      <c r="L514" s="294"/>
      <c r="M514" s="294"/>
      <c r="N514" s="294"/>
      <c r="O514" s="294"/>
      <c r="P514" s="294"/>
      <c r="Q514" s="294"/>
      <c r="R514" s="294"/>
      <c r="S514" s="294"/>
      <c r="T514" s="294"/>
      <c r="U514" s="294"/>
      <c r="V514" s="294"/>
      <c r="W514" s="294"/>
      <c r="X514" s="294"/>
      <c r="Y514" s="294"/>
      <c r="Z514" s="294"/>
    </row>
    <row r="515" spans="1:26" ht="15.75" customHeight="1">
      <c r="A515" s="294"/>
      <c r="B515" s="294"/>
      <c r="C515" s="294"/>
      <c r="D515" s="294"/>
      <c r="E515" s="294"/>
      <c r="F515" s="294"/>
      <c r="G515" s="294"/>
      <c r="H515" s="294"/>
      <c r="I515" s="294"/>
      <c r="J515" s="294"/>
      <c r="K515" s="294"/>
      <c r="L515" s="294"/>
      <c r="M515" s="294"/>
      <c r="N515" s="294"/>
      <c r="O515" s="294"/>
      <c r="P515" s="294"/>
      <c r="Q515" s="294"/>
      <c r="R515" s="294"/>
      <c r="S515" s="294"/>
      <c r="T515" s="294"/>
      <c r="U515" s="294"/>
      <c r="V515" s="294"/>
      <c r="W515" s="294"/>
      <c r="X515" s="294"/>
      <c r="Y515" s="294"/>
      <c r="Z515" s="294"/>
    </row>
    <row r="516" spans="1:26" ht="15.75" customHeight="1">
      <c r="A516" s="294"/>
      <c r="B516" s="294"/>
      <c r="C516" s="294"/>
      <c r="D516" s="294"/>
      <c r="E516" s="294"/>
      <c r="F516" s="294"/>
      <c r="G516" s="294"/>
      <c r="H516" s="294"/>
      <c r="I516" s="294"/>
      <c r="J516" s="294"/>
      <c r="K516" s="294"/>
      <c r="L516" s="294"/>
      <c r="M516" s="294"/>
      <c r="N516" s="294"/>
      <c r="O516" s="294"/>
      <c r="P516" s="294"/>
      <c r="Q516" s="294"/>
      <c r="R516" s="294"/>
      <c r="S516" s="294"/>
      <c r="T516" s="294"/>
      <c r="U516" s="294"/>
      <c r="V516" s="294"/>
      <c r="W516" s="294"/>
      <c r="X516" s="294"/>
      <c r="Y516" s="294"/>
      <c r="Z516" s="294"/>
    </row>
    <row r="517" spans="1:26" ht="15.75" customHeight="1">
      <c r="A517" s="294"/>
      <c r="B517" s="294"/>
      <c r="C517" s="294"/>
      <c r="D517" s="294"/>
      <c r="E517" s="294"/>
      <c r="F517" s="294"/>
      <c r="G517" s="294"/>
      <c r="H517" s="294"/>
      <c r="I517" s="294"/>
      <c r="J517" s="294"/>
      <c r="K517" s="294"/>
      <c r="L517" s="294"/>
      <c r="M517" s="294"/>
      <c r="N517" s="294"/>
      <c r="O517" s="294"/>
      <c r="P517" s="294"/>
      <c r="Q517" s="294"/>
      <c r="R517" s="294"/>
      <c r="S517" s="294"/>
      <c r="T517" s="294"/>
      <c r="U517" s="294"/>
      <c r="V517" s="294"/>
      <c r="W517" s="294"/>
      <c r="X517" s="294"/>
      <c r="Y517" s="294"/>
      <c r="Z517" s="294"/>
    </row>
    <row r="518" spans="1:26" ht="15.75" customHeight="1">
      <c r="A518" s="294"/>
      <c r="B518" s="294"/>
      <c r="C518" s="294"/>
      <c r="D518" s="294"/>
      <c r="E518" s="294"/>
      <c r="F518" s="294"/>
      <c r="G518" s="294"/>
      <c r="H518" s="294"/>
      <c r="I518" s="294"/>
      <c r="J518" s="294"/>
      <c r="K518" s="294"/>
      <c r="L518" s="294"/>
      <c r="M518" s="294"/>
      <c r="N518" s="294"/>
      <c r="O518" s="294"/>
      <c r="P518" s="294"/>
      <c r="Q518" s="294"/>
      <c r="R518" s="294"/>
      <c r="S518" s="294"/>
      <c r="T518" s="294"/>
      <c r="U518" s="294"/>
      <c r="V518" s="294"/>
      <c r="W518" s="294"/>
      <c r="X518" s="294"/>
      <c r="Y518" s="294"/>
      <c r="Z518" s="294"/>
    </row>
    <row r="519" spans="1:26" ht="15.75" customHeight="1">
      <c r="A519" s="294"/>
      <c r="B519" s="294"/>
      <c r="C519" s="294"/>
      <c r="D519" s="294"/>
      <c r="E519" s="294"/>
      <c r="F519" s="294"/>
      <c r="G519" s="294"/>
      <c r="H519" s="294"/>
      <c r="I519" s="294"/>
      <c r="J519" s="294"/>
      <c r="K519" s="294"/>
      <c r="L519" s="294"/>
      <c r="M519" s="294"/>
      <c r="N519" s="294"/>
      <c r="O519" s="294"/>
      <c r="P519" s="294"/>
      <c r="Q519" s="294"/>
      <c r="R519" s="294"/>
      <c r="S519" s="294"/>
      <c r="T519" s="294"/>
      <c r="U519" s="294"/>
      <c r="V519" s="294"/>
      <c r="W519" s="294"/>
      <c r="X519" s="294"/>
      <c r="Y519" s="294"/>
      <c r="Z519" s="294"/>
    </row>
    <row r="520" spans="1:26" ht="15.75" customHeight="1">
      <c r="A520" s="294"/>
      <c r="B520" s="294"/>
      <c r="C520" s="294"/>
      <c r="D520" s="294"/>
      <c r="E520" s="294"/>
      <c r="F520" s="294"/>
      <c r="G520" s="294"/>
      <c r="H520" s="294"/>
      <c r="I520" s="294"/>
      <c r="J520" s="294"/>
      <c r="K520" s="294"/>
      <c r="L520" s="294"/>
      <c r="M520" s="294"/>
      <c r="N520" s="294"/>
      <c r="O520" s="294"/>
      <c r="P520" s="294"/>
      <c r="Q520" s="294"/>
      <c r="R520" s="294"/>
      <c r="S520" s="294"/>
      <c r="T520" s="294"/>
      <c r="U520" s="294"/>
      <c r="V520" s="294"/>
      <c r="W520" s="294"/>
      <c r="X520" s="294"/>
      <c r="Y520" s="294"/>
      <c r="Z520" s="294"/>
    </row>
    <row r="521" spans="1:26" ht="15.75" customHeight="1">
      <c r="A521" s="294"/>
      <c r="B521" s="294"/>
      <c r="C521" s="294"/>
      <c r="D521" s="294"/>
      <c r="E521" s="294"/>
      <c r="F521" s="294"/>
      <c r="G521" s="294"/>
      <c r="H521" s="294"/>
      <c r="I521" s="294"/>
      <c r="J521" s="294"/>
      <c r="K521" s="294"/>
      <c r="L521" s="294"/>
      <c r="M521" s="294"/>
      <c r="N521" s="294"/>
      <c r="O521" s="294"/>
      <c r="P521" s="294"/>
      <c r="Q521" s="294"/>
      <c r="R521" s="294"/>
      <c r="S521" s="294"/>
      <c r="T521" s="294"/>
      <c r="U521" s="294"/>
      <c r="V521" s="294"/>
      <c r="W521" s="294"/>
      <c r="X521" s="294"/>
      <c r="Y521" s="294"/>
      <c r="Z521" s="294"/>
    </row>
    <row r="522" spans="1:26" ht="15.75" customHeight="1">
      <c r="A522" s="294"/>
      <c r="B522" s="294"/>
      <c r="C522" s="294"/>
      <c r="D522" s="294"/>
      <c r="E522" s="294"/>
      <c r="F522" s="294"/>
      <c r="G522" s="294"/>
      <c r="H522" s="294"/>
      <c r="I522" s="294"/>
      <c r="J522" s="294"/>
      <c r="K522" s="294"/>
      <c r="L522" s="294"/>
      <c r="M522" s="294"/>
      <c r="N522" s="294"/>
      <c r="O522" s="294"/>
      <c r="P522" s="294"/>
      <c r="Q522" s="294"/>
      <c r="R522" s="294"/>
      <c r="S522" s="294"/>
      <c r="T522" s="294"/>
      <c r="U522" s="294"/>
      <c r="V522" s="294"/>
      <c r="W522" s="294"/>
      <c r="X522" s="294"/>
      <c r="Y522" s="294"/>
      <c r="Z522" s="294"/>
    </row>
    <row r="523" spans="1:26" ht="15.75" customHeight="1">
      <c r="A523" s="294"/>
      <c r="B523" s="294"/>
      <c r="C523" s="294"/>
      <c r="D523" s="294"/>
      <c r="E523" s="294"/>
      <c r="F523" s="294"/>
      <c r="G523" s="294"/>
      <c r="H523" s="294"/>
      <c r="I523" s="294"/>
      <c r="J523" s="294"/>
      <c r="K523" s="294"/>
      <c r="L523" s="294"/>
      <c r="M523" s="294"/>
      <c r="N523" s="294"/>
      <c r="O523" s="294"/>
      <c r="P523" s="294"/>
      <c r="Q523" s="294"/>
      <c r="R523" s="294"/>
      <c r="S523" s="294"/>
      <c r="T523" s="294"/>
      <c r="U523" s="294"/>
      <c r="V523" s="294"/>
      <c r="W523" s="294"/>
      <c r="X523" s="294"/>
      <c r="Y523" s="294"/>
      <c r="Z523" s="294"/>
    </row>
    <row r="524" spans="1:26" ht="15.75" customHeight="1">
      <c r="A524" s="294"/>
      <c r="B524" s="294"/>
      <c r="C524" s="294"/>
      <c r="D524" s="294"/>
      <c r="E524" s="294"/>
      <c r="F524" s="294"/>
      <c r="G524" s="294"/>
      <c r="H524" s="294"/>
      <c r="I524" s="294"/>
      <c r="J524" s="294"/>
      <c r="K524" s="294"/>
      <c r="L524" s="294"/>
      <c r="M524" s="294"/>
      <c r="N524" s="294"/>
      <c r="O524" s="294"/>
      <c r="P524" s="294"/>
      <c r="Q524" s="294"/>
      <c r="R524" s="294"/>
      <c r="S524" s="294"/>
      <c r="T524" s="294"/>
      <c r="U524" s="294"/>
      <c r="V524" s="294"/>
      <c r="W524" s="294"/>
      <c r="X524" s="294"/>
      <c r="Y524" s="294"/>
      <c r="Z524" s="294"/>
    </row>
    <row r="525" spans="1:26" ht="15.75" customHeight="1">
      <c r="A525" s="294"/>
      <c r="B525" s="294"/>
      <c r="C525" s="294"/>
      <c r="D525" s="294"/>
      <c r="E525" s="294"/>
      <c r="F525" s="294"/>
      <c r="G525" s="294"/>
      <c r="H525" s="294"/>
      <c r="I525" s="294"/>
      <c r="J525" s="294"/>
      <c r="K525" s="294"/>
      <c r="L525" s="294"/>
      <c r="M525" s="294"/>
      <c r="N525" s="294"/>
      <c r="O525" s="294"/>
      <c r="P525" s="294"/>
      <c r="Q525" s="294"/>
      <c r="R525" s="294"/>
      <c r="S525" s="294"/>
      <c r="T525" s="294"/>
      <c r="U525" s="294"/>
      <c r="V525" s="294"/>
      <c r="W525" s="294"/>
      <c r="X525" s="294"/>
      <c r="Y525" s="294"/>
      <c r="Z525" s="294"/>
    </row>
    <row r="526" spans="1:26" ht="15.75" customHeight="1">
      <c r="A526" s="294"/>
      <c r="B526" s="294"/>
      <c r="C526" s="294"/>
      <c r="D526" s="294"/>
      <c r="E526" s="294"/>
      <c r="F526" s="294"/>
      <c r="G526" s="294"/>
      <c r="H526" s="294"/>
      <c r="I526" s="294"/>
      <c r="J526" s="294"/>
      <c r="K526" s="294"/>
      <c r="L526" s="294"/>
      <c r="M526" s="294"/>
      <c r="N526" s="294"/>
      <c r="O526" s="294"/>
      <c r="P526" s="294"/>
      <c r="Q526" s="294"/>
      <c r="R526" s="294"/>
      <c r="S526" s="294"/>
      <c r="T526" s="294"/>
      <c r="U526" s="294"/>
      <c r="V526" s="294"/>
      <c r="W526" s="294"/>
      <c r="X526" s="294"/>
      <c r="Y526" s="294"/>
      <c r="Z526" s="294"/>
    </row>
    <row r="527" spans="1:26" ht="15.75" customHeight="1">
      <c r="A527" s="294"/>
      <c r="B527" s="294"/>
      <c r="C527" s="294"/>
      <c r="D527" s="294"/>
      <c r="E527" s="294"/>
      <c r="F527" s="294"/>
      <c r="G527" s="294"/>
      <c r="H527" s="294"/>
      <c r="I527" s="294"/>
      <c r="J527" s="294"/>
      <c r="K527" s="294"/>
      <c r="L527" s="294"/>
      <c r="M527" s="294"/>
      <c r="N527" s="294"/>
      <c r="O527" s="294"/>
      <c r="P527" s="294"/>
      <c r="Q527" s="294"/>
      <c r="R527" s="294"/>
      <c r="S527" s="294"/>
      <c r="T527" s="294"/>
      <c r="U527" s="294"/>
      <c r="V527" s="294"/>
      <c r="W527" s="294"/>
      <c r="X527" s="294"/>
      <c r="Y527" s="294"/>
      <c r="Z527" s="294"/>
    </row>
    <row r="528" spans="1:26" ht="15.75" customHeight="1">
      <c r="A528" s="294"/>
      <c r="B528" s="294"/>
      <c r="C528" s="294"/>
      <c r="D528" s="294"/>
      <c r="E528" s="294"/>
      <c r="F528" s="294"/>
      <c r="G528" s="294"/>
      <c r="H528" s="294"/>
      <c r="I528" s="294"/>
      <c r="J528" s="294"/>
      <c r="K528" s="294"/>
      <c r="L528" s="294"/>
      <c r="M528" s="294"/>
      <c r="N528" s="294"/>
      <c r="O528" s="294"/>
      <c r="P528" s="294"/>
      <c r="Q528" s="294"/>
      <c r="R528" s="294"/>
      <c r="S528" s="294"/>
      <c r="T528" s="294"/>
      <c r="U528" s="294"/>
      <c r="V528" s="294"/>
      <c r="W528" s="294"/>
      <c r="X528" s="294"/>
      <c r="Y528" s="294"/>
      <c r="Z528" s="294"/>
    </row>
    <row r="529" spans="1:26" ht="15.75" customHeight="1">
      <c r="A529" s="294"/>
      <c r="B529" s="294"/>
      <c r="C529" s="294"/>
      <c r="D529" s="294"/>
      <c r="E529" s="294"/>
      <c r="F529" s="294"/>
      <c r="G529" s="294"/>
      <c r="H529" s="294"/>
      <c r="I529" s="294"/>
      <c r="J529" s="294"/>
      <c r="K529" s="294"/>
      <c r="L529" s="294"/>
      <c r="M529" s="294"/>
      <c r="N529" s="294"/>
      <c r="O529" s="294"/>
      <c r="P529" s="294"/>
      <c r="Q529" s="294"/>
      <c r="R529" s="294"/>
      <c r="S529" s="294"/>
      <c r="T529" s="294"/>
      <c r="U529" s="294"/>
      <c r="V529" s="294"/>
      <c r="W529" s="294"/>
      <c r="X529" s="294"/>
      <c r="Y529" s="294"/>
      <c r="Z529" s="294"/>
    </row>
    <row r="530" spans="1:26" ht="15.75" customHeight="1">
      <c r="A530" s="294"/>
      <c r="B530" s="294"/>
      <c r="C530" s="294"/>
      <c r="D530" s="294"/>
      <c r="E530" s="294"/>
      <c r="F530" s="294"/>
      <c r="G530" s="294"/>
      <c r="H530" s="294"/>
      <c r="I530" s="294"/>
      <c r="J530" s="294"/>
      <c r="K530" s="294"/>
      <c r="L530" s="294"/>
      <c r="M530" s="294"/>
      <c r="N530" s="294"/>
      <c r="O530" s="294"/>
      <c r="P530" s="294"/>
      <c r="Q530" s="294"/>
      <c r="R530" s="294"/>
      <c r="S530" s="294"/>
      <c r="T530" s="294"/>
      <c r="U530" s="294"/>
      <c r="V530" s="294"/>
      <c r="W530" s="294"/>
      <c r="X530" s="294"/>
      <c r="Y530" s="294"/>
      <c r="Z530" s="294"/>
    </row>
    <row r="531" spans="1:26" ht="15.75" customHeight="1">
      <c r="A531" s="294"/>
      <c r="B531" s="294"/>
      <c r="C531" s="294"/>
      <c r="D531" s="294"/>
      <c r="E531" s="294"/>
      <c r="F531" s="294"/>
      <c r="G531" s="294"/>
      <c r="H531" s="294"/>
      <c r="I531" s="294"/>
      <c r="J531" s="294"/>
      <c r="K531" s="294"/>
      <c r="L531" s="294"/>
      <c r="M531" s="294"/>
      <c r="N531" s="294"/>
      <c r="O531" s="294"/>
      <c r="P531" s="294"/>
      <c r="Q531" s="294"/>
      <c r="R531" s="294"/>
      <c r="S531" s="294"/>
      <c r="T531" s="294"/>
      <c r="U531" s="294"/>
      <c r="V531" s="294"/>
      <c r="W531" s="294"/>
      <c r="X531" s="294"/>
      <c r="Y531" s="294"/>
      <c r="Z531" s="294"/>
    </row>
    <row r="532" spans="1:26" ht="15.75" customHeight="1">
      <c r="A532" s="294"/>
      <c r="B532" s="294"/>
      <c r="C532" s="294"/>
      <c r="D532" s="294"/>
      <c r="E532" s="294"/>
      <c r="F532" s="294"/>
      <c r="G532" s="294"/>
      <c r="H532" s="294"/>
      <c r="I532" s="294"/>
      <c r="J532" s="294"/>
      <c r="K532" s="294"/>
      <c r="L532" s="294"/>
      <c r="M532" s="294"/>
      <c r="N532" s="294"/>
      <c r="O532" s="294"/>
      <c r="P532" s="294"/>
      <c r="Q532" s="294"/>
      <c r="R532" s="294"/>
      <c r="S532" s="294"/>
      <c r="T532" s="294"/>
      <c r="U532" s="294"/>
      <c r="V532" s="294"/>
      <c r="W532" s="294"/>
      <c r="X532" s="294"/>
      <c r="Y532" s="294"/>
      <c r="Z532" s="294"/>
    </row>
    <row r="533" spans="1:26" ht="15.75" customHeight="1">
      <c r="A533" s="294"/>
      <c r="B533" s="294"/>
      <c r="C533" s="294"/>
      <c r="D533" s="294"/>
      <c r="E533" s="294"/>
      <c r="F533" s="294"/>
      <c r="G533" s="294"/>
      <c r="H533" s="294"/>
      <c r="I533" s="294"/>
      <c r="J533" s="294"/>
      <c r="K533" s="294"/>
      <c r="L533" s="294"/>
      <c r="M533" s="294"/>
      <c r="N533" s="294"/>
      <c r="O533" s="294"/>
      <c r="P533" s="294"/>
      <c r="Q533" s="294"/>
      <c r="R533" s="294"/>
      <c r="S533" s="294"/>
      <c r="T533" s="294"/>
      <c r="U533" s="294"/>
      <c r="V533" s="294"/>
      <c r="W533" s="294"/>
      <c r="X533" s="294"/>
      <c r="Y533" s="294"/>
      <c r="Z533" s="294"/>
    </row>
    <row r="534" spans="1:26" ht="15.75" customHeight="1">
      <c r="A534" s="294"/>
      <c r="B534" s="294"/>
      <c r="C534" s="294"/>
      <c r="D534" s="294"/>
      <c r="E534" s="294"/>
      <c r="F534" s="294"/>
      <c r="G534" s="294"/>
      <c r="H534" s="294"/>
      <c r="I534" s="294"/>
      <c r="J534" s="294"/>
      <c r="K534" s="294"/>
      <c r="L534" s="294"/>
      <c r="M534" s="294"/>
      <c r="N534" s="294"/>
      <c r="O534" s="294"/>
      <c r="P534" s="294"/>
      <c r="Q534" s="294"/>
      <c r="R534" s="294"/>
      <c r="S534" s="294"/>
      <c r="T534" s="294"/>
      <c r="U534" s="294"/>
      <c r="V534" s="294"/>
      <c r="W534" s="294"/>
      <c r="X534" s="294"/>
      <c r="Y534" s="294"/>
      <c r="Z534" s="294"/>
    </row>
    <row r="535" spans="1:26" ht="15.75" customHeight="1">
      <c r="A535" s="294"/>
      <c r="B535" s="294"/>
      <c r="C535" s="294"/>
      <c r="D535" s="294"/>
      <c r="E535" s="294"/>
      <c r="F535" s="294"/>
      <c r="G535" s="294"/>
      <c r="H535" s="294"/>
      <c r="I535" s="294"/>
      <c r="J535" s="294"/>
      <c r="K535" s="294"/>
      <c r="L535" s="294"/>
      <c r="M535" s="294"/>
      <c r="N535" s="294"/>
      <c r="O535" s="294"/>
      <c r="P535" s="294"/>
      <c r="Q535" s="294"/>
      <c r="R535" s="294"/>
      <c r="S535" s="294"/>
      <c r="T535" s="294"/>
      <c r="U535" s="294"/>
      <c r="V535" s="294"/>
      <c r="W535" s="294"/>
      <c r="X535" s="294"/>
      <c r="Y535" s="294"/>
      <c r="Z535" s="294"/>
    </row>
    <row r="536" spans="1:26" ht="15.75" customHeight="1">
      <c r="A536" s="294"/>
      <c r="B536" s="294"/>
      <c r="C536" s="294"/>
      <c r="D536" s="294"/>
      <c r="E536" s="294"/>
      <c r="F536" s="294"/>
      <c r="G536" s="294"/>
      <c r="H536" s="294"/>
      <c r="I536" s="294"/>
      <c r="J536" s="294"/>
      <c r="K536" s="294"/>
      <c r="L536" s="294"/>
      <c r="M536" s="294"/>
      <c r="N536" s="294"/>
      <c r="O536" s="294"/>
      <c r="P536" s="294"/>
      <c r="Q536" s="294"/>
      <c r="R536" s="294"/>
      <c r="S536" s="294"/>
      <c r="T536" s="294"/>
      <c r="U536" s="294"/>
      <c r="V536" s="294"/>
      <c r="W536" s="294"/>
      <c r="X536" s="294"/>
      <c r="Y536" s="294"/>
      <c r="Z536" s="294"/>
    </row>
    <row r="537" spans="1:26" ht="15.75" customHeight="1">
      <c r="A537" s="294"/>
      <c r="B537" s="294"/>
      <c r="C537" s="294"/>
      <c r="D537" s="294"/>
      <c r="E537" s="294"/>
      <c r="F537" s="294"/>
      <c r="G537" s="294"/>
      <c r="H537" s="294"/>
      <c r="I537" s="294"/>
      <c r="J537" s="294"/>
      <c r="K537" s="294"/>
      <c r="L537" s="294"/>
      <c r="M537" s="294"/>
      <c r="N537" s="294"/>
      <c r="O537" s="294"/>
      <c r="P537" s="294"/>
      <c r="Q537" s="294"/>
      <c r="R537" s="294"/>
      <c r="S537" s="294"/>
      <c r="T537" s="294"/>
      <c r="U537" s="294"/>
      <c r="V537" s="294"/>
      <c r="W537" s="294"/>
      <c r="X537" s="294"/>
      <c r="Y537" s="294"/>
      <c r="Z537" s="294"/>
    </row>
    <row r="538" spans="1:26" ht="15.75" customHeight="1">
      <c r="A538" s="294"/>
      <c r="B538" s="294"/>
      <c r="C538" s="294"/>
      <c r="D538" s="294"/>
      <c r="E538" s="294"/>
      <c r="F538" s="294"/>
      <c r="G538" s="294"/>
      <c r="H538" s="294"/>
      <c r="I538" s="294"/>
      <c r="J538" s="294"/>
      <c r="K538" s="294"/>
      <c r="L538" s="294"/>
      <c r="M538" s="294"/>
      <c r="N538" s="294"/>
      <c r="O538" s="294"/>
      <c r="P538" s="294"/>
      <c r="Q538" s="294"/>
      <c r="R538" s="294"/>
      <c r="S538" s="294"/>
      <c r="T538" s="294"/>
      <c r="U538" s="294"/>
      <c r="V538" s="294"/>
      <c r="W538" s="294"/>
      <c r="X538" s="294"/>
      <c r="Y538" s="294"/>
      <c r="Z538" s="294"/>
    </row>
    <row r="539" spans="1:26" ht="15.75" customHeight="1">
      <c r="A539" s="294"/>
      <c r="B539" s="294"/>
      <c r="C539" s="294"/>
      <c r="D539" s="294"/>
      <c r="E539" s="294"/>
      <c r="F539" s="294"/>
      <c r="G539" s="294"/>
      <c r="H539" s="294"/>
      <c r="I539" s="294"/>
      <c r="J539" s="294"/>
      <c r="K539" s="294"/>
      <c r="L539" s="294"/>
      <c r="M539" s="294"/>
      <c r="N539" s="294"/>
      <c r="O539" s="294"/>
      <c r="P539" s="294"/>
      <c r="Q539" s="294"/>
      <c r="R539" s="294"/>
      <c r="S539" s="294"/>
      <c r="T539" s="294"/>
      <c r="U539" s="294"/>
      <c r="V539" s="294"/>
      <c r="W539" s="294"/>
      <c r="X539" s="294"/>
      <c r="Y539" s="294"/>
      <c r="Z539" s="294"/>
    </row>
    <row r="540" spans="1:26" ht="15.75" customHeight="1">
      <c r="A540" s="294"/>
      <c r="B540" s="294"/>
      <c r="C540" s="294"/>
      <c r="D540" s="294"/>
      <c r="E540" s="294"/>
      <c r="F540" s="294"/>
      <c r="G540" s="294"/>
      <c r="H540" s="294"/>
      <c r="I540" s="294"/>
      <c r="J540" s="294"/>
      <c r="K540" s="294"/>
      <c r="L540" s="294"/>
      <c r="M540" s="294"/>
      <c r="N540" s="294"/>
      <c r="O540" s="294"/>
      <c r="P540" s="294"/>
      <c r="Q540" s="294"/>
      <c r="R540" s="294"/>
      <c r="S540" s="294"/>
      <c r="T540" s="294"/>
      <c r="U540" s="294"/>
      <c r="V540" s="294"/>
      <c r="W540" s="294"/>
      <c r="X540" s="294"/>
      <c r="Y540" s="294"/>
      <c r="Z540" s="294"/>
    </row>
    <row r="541" spans="1:26" ht="15.75" customHeight="1">
      <c r="A541" s="294"/>
      <c r="B541" s="294"/>
      <c r="C541" s="294"/>
      <c r="D541" s="294"/>
      <c r="E541" s="294"/>
      <c r="F541" s="294"/>
      <c r="G541" s="294"/>
      <c r="H541" s="294"/>
      <c r="I541" s="294"/>
      <c r="J541" s="294"/>
      <c r="K541" s="294"/>
      <c r="L541" s="294"/>
      <c r="M541" s="294"/>
      <c r="N541" s="294"/>
      <c r="O541" s="294"/>
      <c r="P541" s="294"/>
      <c r="Q541" s="294"/>
      <c r="R541" s="294"/>
      <c r="S541" s="294"/>
      <c r="T541" s="294"/>
      <c r="U541" s="294"/>
      <c r="V541" s="294"/>
      <c r="W541" s="294"/>
      <c r="X541" s="294"/>
      <c r="Y541" s="294"/>
      <c r="Z541" s="294"/>
    </row>
    <row r="542" spans="1:26" ht="15.75" customHeight="1">
      <c r="A542" s="294"/>
      <c r="B542" s="294"/>
      <c r="C542" s="294"/>
      <c r="D542" s="294"/>
      <c r="E542" s="294"/>
      <c r="F542" s="294"/>
      <c r="G542" s="294"/>
      <c r="H542" s="294"/>
      <c r="I542" s="294"/>
      <c r="J542" s="294"/>
      <c r="K542" s="294"/>
      <c r="L542" s="294"/>
      <c r="M542" s="294"/>
      <c r="N542" s="294"/>
      <c r="O542" s="294"/>
      <c r="P542" s="294"/>
      <c r="Q542" s="294"/>
      <c r="R542" s="294"/>
      <c r="S542" s="294"/>
      <c r="T542" s="294"/>
      <c r="U542" s="294"/>
      <c r="V542" s="294"/>
      <c r="W542" s="294"/>
      <c r="X542" s="294"/>
      <c r="Y542" s="294"/>
      <c r="Z542" s="294"/>
    </row>
    <row r="543" spans="1:26" ht="15.75" customHeight="1">
      <c r="A543" s="294"/>
      <c r="B543" s="294"/>
      <c r="C543" s="294"/>
      <c r="D543" s="294"/>
      <c r="E543" s="294"/>
      <c r="F543" s="294"/>
      <c r="G543" s="294"/>
      <c r="H543" s="294"/>
      <c r="I543" s="294"/>
      <c r="J543" s="294"/>
      <c r="K543" s="294"/>
      <c r="L543" s="294"/>
      <c r="M543" s="294"/>
      <c r="N543" s="294"/>
      <c r="O543" s="294"/>
      <c r="P543" s="294"/>
      <c r="Q543" s="294"/>
      <c r="R543" s="294"/>
      <c r="S543" s="294"/>
      <c r="T543" s="294"/>
      <c r="U543" s="294"/>
      <c r="V543" s="294"/>
      <c r="W543" s="294"/>
      <c r="X543" s="294"/>
      <c r="Y543" s="294"/>
      <c r="Z543" s="294"/>
    </row>
    <row r="544" spans="1:26" ht="15.75" customHeight="1">
      <c r="A544" s="294"/>
      <c r="B544" s="294"/>
      <c r="C544" s="294"/>
      <c r="D544" s="294"/>
      <c r="E544" s="294"/>
      <c r="F544" s="294"/>
      <c r="G544" s="294"/>
      <c r="H544" s="294"/>
      <c r="I544" s="294"/>
      <c r="J544" s="294"/>
      <c r="K544" s="294"/>
      <c r="L544" s="294"/>
      <c r="M544" s="294"/>
      <c r="N544" s="294"/>
      <c r="O544" s="294"/>
      <c r="P544" s="294"/>
      <c r="Q544" s="294"/>
      <c r="R544" s="294"/>
      <c r="S544" s="294"/>
      <c r="T544" s="294"/>
      <c r="U544" s="294"/>
      <c r="V544" s="294"/>
      <c r="W544" s="294"/>
      <c r="X544" s="294"/>
      <c r="Y544" s="294"/>
      <c r="Z544" s="294"/>
    </row>
    <row r="545" spans="1:26" ht="15.75" customHeight="1">
      <c r="A545" s="294"/>
      <c r="B545" s="294"/>
      <c r="C545" s="294"/>
      <c r="D545" s="294"/>
      <c r="E545" s="294"/>
      <c r="F545" s="294"/>
      <c r="G545" s="294"/>
      <c r="H545" s="294"/>
      <c r="I545" s="294"/>
      <c r="J545" s="294"/>
      <c r="K545" s="294"/>
      <c r="L545" s="294"/>
      <c r="M545" s="294"/>
      <c r="N545" s="294"/>
      <c r="O545" s="294"/>
      <c r="P545" s="294"/>
      <c r="Q545" s="294"/>
      <c r="R545" s="294"/>
      <c r="S545" s="294"/>
      <c r="T545" s="294"/>
      <c r="U545" s="294"/>
      <c r="V545" s="294"/>
      <c r="W545" s="294"/>
      <c r="X545" s="294"/>
      <c r="Y545" s="294"/>
      <c r="Z545" s="294"/>
    </row>
    <row r="546" spans="1:26" ht="15.75" customHeight="1">
      <c r="A546" s="294"/>
      <c r="B546" s="294"/>
      <c r="C546" s="294"/>
      <c r="D546" s="294"/>
      <c r="E546" s="294"/>
      <c r="F546" s="294"/>
      <c r="G546" s="294"/>
      <c r="H546" s="294"/>
      <c r="I546" s="294"/>
      <c r="J546" s="294"/>
      <c r="K546" s="294"/>
      <c r="L546" s="294"/>
      <c r="M546" s="294"/>
      <c r="N546" s="294"/>
      <c r="O546" s="294"/>
      <c r="P546" s="294"/>
      <c r="Q546" s="294"/>
      <c r="R546" s="294"/>
      <c r="S546" s="294"/>
      <c r="T546" s="294"/>
      <c r="U546" s="294"/>
      <c r="V546" s="294"/>
      <c r="W546" s="294"/>
      <c r="X546" s="294"/>
      <c r="Y546" s="294"/>
      <c r="Z546" s="294"/>
    </row>
    <row r="547" spans="1:26" ht="15.75" customHeight="1">
      <c r="A547" s="294"/>
      <c r="B547" s="294"/>
      <c r="C547" s="294"/>
      <c r="D547" s="294"/>
      <c r="E547" s="294"/>
      <c r="F547" s="294"/>
      <c r="G547" s="294"/>
      <c r="H547" s="294"/>
      <c r="I547" s="294"/>
      <c r="J547" s="294"/>
      <c r="K547" s="294"/>
      <c r="L547" s="294"/>
      <c r="M547" s="294"/>
      <c r="N547" s="294"/>
      <c r="O547" s="294"/>
      <c r="P547" s="294"/>
      <c r="Q547" s="294"/>
      <c r="R547" s="294"/>
      <c r="S547" s="294"/>
      <c r="T547" s="294"/>
      <c r="U547" s="294"/>
      <c r="V547" s="294"/>
      <c r="W547" s="294"/>
      <c r="X547" s="294"/>
      <c r="Y547" s="294"/>
      <c r="Z547" s="294"/>
    </row>
    <row r="548" spans="1:26" ht="15.75" customHeight="1">
      <c r="A548" s="294"/>
      <c r="B548" s="294"/>
      <c r="C548" s="294"/>
      <c r="D548" s="294"/>
      <c r="E548" s="294"/>
      <c r="F548" s="294"/>
      <c r="G548" s="294"/>
      <c r="H548" s="294"/>
      <c r="I548" s="294"/>
      <c r="J548" s="294"/>
      <c r="K548" s="294"/>
      <c r="L548" s="294"/>
      <c r="M548" s="294"/>
      <c r="N548" s="294"/>
      <c r="O548" s="294"/>
      <c r="P548" s="294"/>
      <c r="Q548" s="294"/>
      <c r="R548" s="294"/>
      <c r="S548" s="294"/>
      <c r="T548" s="294"/>
      <c r="U548" s="294"/>
      <c r="V548" s="294"/>
      <c r="W548" s="294"/>
      <c r="X548" s="294"/>
      <c r="Y548" s="294"/>
      <c r="Z548" s="294"/>
    </row>
    <row r="549" spans="1:26" ht="15.75" customHeight="1">
      <c r="A549" s="294"/>
      <c r="B549" s="294"/>
      <c r="C549" s="294"/>
      <c r="D549" s="294"/>
      <c r="E549" s="294"/>
      <c r="F549" s="294"/>
      <c r="G549" s="294"/>
      <c r="H549" s="294"/>
      <c r="I549" s="294"/>
      <c r="J549" s="294"/>
      <c r="K549" s="294"/>
      <c r="L549" s="294"/>
      <c r="M549" s="294"/>
      <c r="N549" s="294"/>
      <c r="O549" s="294"/>
      <c r="P549" s="294"/>
      <c r="Q549" s="294"/>
      <c r="R549" s="294"/>
      <c r="S549" s="294"/>
      <c r="T549" s="294"/>
      <c r="U549" s="294"/>
      <c r="V549" s="294"/>
      <c r="W549" s="294"/>
      <c r="X549" s="294"/>
      <c r="Y549" s="294"/>
      <c r="Z549" s="294"/>
    </row>
    <row r="550" spans="1:26" ht="15.75" customHeight="1">
      <c r="A550" s="294"/>
      <c r="B550" s="294"/>
      <c r="C550" s="294"/>
      <c r="D550" s="294"/>
      <c r="E550" s="294"/>
      <c r="F550" s="294"/>
      <c r="G550" s="294"/>
      <c r="H550" s="294"/>
      <c r="I550" s="294"/>
      <c r="J550" s="294"/>
      <c r="K550" s="294"/>
      <c r="L550" s="294"/>
      <c r="M550" s="294"/>
      <c r="N550" s="294"/>
      <c r="O550" s="294"/>
      <c r="P550" s="294"/>
      <c r="Q550" s="294"/>
      <c r="R550" s="294"/>
      <c r="S550" s="294"/>
      <c r="T550" s="294"/>
      <c r="U550" s="294"/>
      <c r="V550" s="294"/>
      <c r="W550" s="294"/>
      <c r="X550" s="294"/>
      <c r="Y550" s="294"/>
      <c r="Z550" s="294"/>
    </row>
    <row r="551" spans="1:26" ht="15.75" customHeight="1">
      <c r="A551" s="294"/>
      <c r="B551" s="294"/>
      <c r="C551" s="294"/>
      <c r="D551" s="294"/>
      <c r="E551" s="294"/>
      <c r="F551" s="294"/>
      <c r="G551" s="294"/>
      <c r="H551" s="294"/>
      <c r="I551" s="294"/>
      <c r="J551" s="294"/>
      <c r="K551" s="294"/>
      <c r="L551" s="294"/>
      <c r="M551" s="294"/>
      <c r="N551" s="294"/>
      <c r="O551" s="294"/>
      <c r="P551" s="294"/>
      <c r="Q551" s="294"/>
      <c r="R551" s="294"/>
      <c r="S551" s="294"/>
      <c r="T551" s="294"/>
      <c r="U551" s="294"/>
      <c r="V551" s="294"/>
      <c r="W551" s="294"/>
      <c r="X551" s="294"/>
      <c r="Y551" s="294"/>
      <c r="Z551" s="294"/>
    </row>
    <row r="552" spans="1:26" ht="15.75" customHeight="1">
      <c r="A552" s="294"/>
      <c r="B552" s="294"/>
      <c r="C552" s="294"/>
      <c r="D552" s="294"/>
      <c r="E552" s="294"/>
      <c r="F552" s="294"/>
      <c r="G552" s="294"/>
      <c r="H552" s="294"/>
      <c r="I552" s="294"/>
      <c r="J552" s="294"/>
      <c r="K552" s="294"/>
      <c r="L552" s="294"/>
      <c r="M552" s="294"/>
      <c r="N552" s="294"/>
      <c r="O552" s="294"/>
      <c r="P552" s="294"/>
      <c r="Q552" s="294"/>
      <c r="R552" s="294"/>
      <c r="S552" s="294"/>
      <c r="T552" s="294"/>
      <c r="U552" s="294"/>
      <c r="V552" s="294"/>
      <c r="W552" s="294"/>
      <c r="X552" s="294"/>
      <c r="Y552" s="294"/>
      <c r="Z552" s="294"/>
    </row>
    <row r="553" spans="1:26" ht="15.75" customHeight="1">
      <c r="A553" s="294"/>
      <c r="B553" s="294"/>
      <c r="C553" s="294"/>
      <c r="D553" s="294"/>
      <c r="E553" s="294"/>
      <c r="F553" s="294"/>
      <c r="G553" s="294"/>
      <c r="H553" s="294"/>
      <c r="I553" s="294"/>
      <c r="J553" s="294"/>
      <c r="K553" s="294"/>
      <c r="L553" s="294"/>
      <c r="M553" s="294"/>
      <c r="N553" s="294"/>
      <c r="O553" s="294"/>
      <c r="P553" s="294"/>
      <c r="Q553" s="294"/>
      <c r="R553" s="294"/>
      <c r="S553" s="294"/>
      <c r="T553" s="294"/>
      <c r="U553" s="294"/>
      <c r="V553" s="294"/>
      <c r="W553" s="294"/>
      <c r="X553" s="294"/>
      <c r="Y553" s="294"/>
      <c r="Z553" s="294"/>
    </row>
    <row r="554" spans="1:26" ht="15.75" customHeight="1">
      <c r="A554" s="294"/>
      <c r="B554" s="294"/>
      <c r="C554" s="294"/>
      <c r="D554" s="294"/>
      <c r="E554" s="294"/>
      <c r="F554" s="294"/>
      <c r="G554" s="294"/>
      <c r="H554" s="294"/>
      <c r="I554" s="294"/>
      <c r="J554" s="294"/>
      <c r="K554" s="294"/>
      <c r="L554" s="294"/>
      <c r="M554" s="294"/>
      <c r="N554" s="294"/>
      <c r="O554" s="294"/>
      <c r="P554" s="294"/>
      <c r="Q554" s="294"/>
      <c r="R554" s="294"/>
      <c r="S554" s="294"/>
      <c r="T554" s="294"/>
      <c r="U554" s="294"/>
      <c r="V554" s="294"/>
      <c r="W554" s="294"/>
      <c r="X554" s="294"/>
      <c r="Y554" s="294"/>
      <c r="Z554" s="294"/>
    </row>
    <row r="555" spans="1:26" ht="15.75" customHeight="1">
      <c r="A555" s="294"/>
      <c r="B555" s="294"/>
      <c r="C555" s="294"/>
      <c r="D555" s="294"/>
      <c r="E555" s="294"/>
      <c r="F555" s="294"/>
      <c r="G555" s="294"/>
      <c r="H555" s="294"/>
      <c r="I555" s="294"/>
      <c r="J555" s="294"/>
      <c r="K555" s="294"/>
      <c r="L555" s="294"/>
      <c r="M555" s="294"/>
      <c r="N555" s="294"/>
      <c r="O555" s="294"/>
      <c r="P555" s="294"/>
      <c r="Q555" s="294"/>
      <c r="R555" s="294"/>
      <c r="S555" s="294"/>
      <c r="T555" s="294"/>
      <c r="U555" s="294"/>
      <c r="V555" s="294"/>
      <c r="W555" s="294"/>
      <c r="X555" s="294"/>
      <c r="Y555" s="294"/>
      <c r="Z555" s="294"/>
    </row>
    <row r="556" spans="1:26" ht="15.75" customHeight="1">
      <c r="A556" s="294"/>
      <c r="B556" s="294"/>
      <c r="C556" s="294"/>
      <c r="D556" s="294"/>
      <c r="E556" s="294"/>
      <c r="F556" s="294"/>
      <c r="G556" s="294"/>
      <c r="H556" s="294"/>
      <c r="I556" s="294"/>
      <c r="J556" s="294"/>
      <c r="K556" s="294"/>
      <c r="L556" s="294"/>
      <c r="M556" s="294"/>
      <c r="N556" s="294"/>
      <c r="O556" s="294"/>
      <c r="P556" s="294"/>
      <c r="Q556" s="294"/>
      <c r="R556" s="294"/>
      <c r="S556" s="294"/>
      <c r="T556" s="294"/>
      <c r="U556" s="294"/>
      <c r="V556" s="294"/>
      <c r="W556" s="294"/>
      <c r="X556" s="294"/>
      <c r="Y556" s="294"/>
      <c r="Z556" s="294"/>
    </row>
    <row r="557" spans="1:26" ht="15.75" customHeight="1">
      <c r="A557" s="294"/>
      <c r="B557" s="294"/>
      <c r="C557" s="294"/>
      <c r="D557" s="294"/>
      <c r="E557" s="294"/>
      <c r="F557" s="294"/>
      <c r="G557" s="294"/>
      <c r="H557" s="294"/>
      <c r="I557" s="294"/>
      <c r="J557" s="294"/>
      <c r="K557" s="294"/>
      <c r="L557" s="294"/>
      <c r="M557" s="294"/>
      <c r="N557" s="294"/>
      <c r="O557" s="294"/>
      <c r="P557" s="294"/>
      <c r="Q557" s="294"/>
      <c r="R557" s="294"/>
      <c r="S557" s="294"/>
      <c r="T557" s="294"/>
      <c r="U557" s="294"/>
      <c r="V557" s="294"/>
      <c r="W557" s="294"/>
      <c r="X557" s="294"/>
      <c r="Y557" s="294"/>
      <c r="Z557" s="294"/>
    </row>
    <row r="558" spans="1:26" ht="15.75" customHeight="1">
      <c r="A558" s="294"/>
      <c r="B558" s="294"/>
      <c r="C558" s="294"/>
      <c r="D558" s="294"/>
      <c r="E558" s="294"/>
      <c r="F558" s="294"/>
      <c r="G558" s="294"/>
      <c r="H558" s="294"/>
      <c r="I558" s="294"/>
      <c r="J558" s="294"/>
      <c r="K558" s="294"/>
      <c r="L558" s="294"/>
      <c r="M558" s="294"/>
      <c r="N558" s="294"/>
      <c r="O558" s="294"/>
      <c r="P558" s="294"/>
      <c r="Q558" s="294"/>
      <c r="R558" s="294"/>
      <c r="S558" s="294"/>
      <c r="T558" s="294"/>
      <c r="U558" s="294"/>
      <c r="V558" s="294"/>
      <c r="W558" s="294"/>
      <c r="X558" s="294"/>
      <c r="Y558" s="294"/>
      <c r="Z558" s="294"/>
    </row>
    <row r="559" spans="1:26" ht="15.75" customHeight="1">
      <c r="A559" s="294"/>
      <c r="B559" s="294"/>
      <c r="C559" s="294"/>
      <c r="D559" s="294"/>
      <c r="E559" s="294"/>
      <c r="F559" s="294"/>
      <c r="G559" s="294"/>
      <c r="H559" s="294"/>
      <c r="I559" s="294"/>
      <c r="J559" s="294"/>
      <c r="K559" s="294"/>
      <c r="L559" s="294"/>
      <c r="M559" s="294"/>
      <c r="N559" s="294"/>
      <c r="O559" s="294"/>
      <c r="P559" s="294"/>
      <c r="Q559" s="294"/>
      <c r="R559" s="294"/>
      <c r="S559" s="294"/>
      <c r="T559" s="294"/>
      <c r="U559" s="294"/>
      <c r="V559" s="294"/>
      <c r="W559" s="294"/>
      <c r="X559" s="294"/>
      <c r="Y559" s="294"/>
      <c r="Z559" s="294"/>
    </row>
    <row r="560" spans="1:26" ht="15.75" customHeight="1">
      <c r="A560" s="294"/>
      <c r="B560" s="294"/>
      <c r="C560" s="294"/>
      <c r="D560" s="294"/>
      <c r="E560" s="294"/>
      <c r="F560" s="294"/>
      <c r="G560" s="294"/>
      <c r="H560" s="294"/>
      <c r="I560" s="294"/>
      <c r="J560" s="294"/>
      <c r="K560" s="294"/>
      <c r="L560" s="294"/>
      <c r="M560" s="294"/>
      <c r="N560" s="294"/>
      <c r="O560" s="294"/>
      <c r="P560" s="294"/>
      <c r="Q560" s="294"/>
      <c r="R560" s="294"/>
      <c r="S560" s="294"/>
      <c r="T560" s="294"/>
      <c r="U560" s="294"/>
      <c r="V560" s="294"/>
      <c r="W560" s="294"/>
      <c r="X560" s="294"/>
      <c r="Y560" s="294"/>
      <c r="Z560" s="294"/>
    </row>
    <row r="561" spans="1:26" ht="15.75" customHeight="1">
      <c r="A561" s="294"/>
      <c r="B561" s="294"/>
      <c r="C561" s="294"/>
      <c r="D561" s="294"/>
      <c r="E561" s="294"/>
      <c r="F561" s="294"/>
      <c r="G561" s="294"/>
      <c r="H561" s="294"/>
      <c r="I561" s="294"/>
      <c r="J561" s="294"/>
      <c r="K561" s="294"/>
      <c r="L561" s="294"/>
      <c r="M561" s="294"/>
      <c r="N561" s="294"/>
      <c r="O561" s="294"/>
      <c r="P561" s="294"/>
      <c r="Q561" s="294"/>
      <c r="R561" s="294"/>
      <c r="S561" s="294"/>
      <c r="T561" s="294"/>
      <c r="U561" s="294"/>
      <c r="V561" s="294"/>
      <c r="W561" s="294"/>
      <c r="X561" s="294"/>
      <c r="Y561" s="294"/>
      <c r="Z561" s="294"/>
    </row>
    <row r="562" spans="1:26" ht="15.75" customHeight="1">
      <c r="A562" s="294"/>
      <c r="B562" s="294"/>
      <c r="C562" s="294"/>
      <c r="D562" s="294"/>
      <c r="E562" s="294"/>
      <c r="F562" s="294"/>
      <c r="G562" s="294"/>
      <c r="H562" s="294"/>
      <c r="I562" s="294"/>
      <c r="J562" s="294"/>
      <c r="K562" s="294"/>
      <c r="L562" s="294"/>
      <c r="M562" s="294"/>
      <c r="N562" s="294"/>
      <c r="O562" s="294"/>
      <c r="P562" s="294"/>
      <c r="Q562" s="294"/>
      <c r="R562" s="294"/>
      <c r="S562" s="294"/>
      <c r="T562" s="294"/>
      <c r="U562" s="294"/>
      <c r="V562" s="294"/>
      <c r="W562" s="294"/>
      <c r="X562" s="294"/>
      <c r="Y562" s="294"/>
      <c r="Z562" s="294"/>
    </row>
    <row r="563" spans="1:26" ht="15.75" customHeight="1">
      <c r="A563" s="294"/>
      <c r="B563" s="294"/>
      <c r="C563" s="294"/>
      <c r="D563" s="294"/>
      <c r="E563" s="294"/>
      <c r="F563" s="294"/>
      <c r="G563" s="294"/>
      <c r="H563" s="294"/>
      <c r="I563" s="294"/>
      <c r="J563" s="294"/>
      <c r="K563" s="294"/>
      <c r="L563" s="294"/>
      <c r="M563" s="294"/>
      <c r="N563" s="294"/>
      <c r="O563" s="294"/>
      <c r="P563" s="294"/>
      <c r="Q563" s="294"/>
      <c r="R563" s="294"/>
      <c r="S563" s="294"/>
      <c r="T563" s="294"/>
      <c r="U563" s="294"/>
      <c r="V563" s="294"/>
      <c r="W563" s="294"/>
      <c r="X563" s="294"/>
      <c r="Y563" s="294"/>
      <c r="Z563" s="294"/>
    </row>
    <row r="564" spans="1:26" ht="15.75" customHeight="1">
      <c r="A564" s="294"/>
      <c r="B564" s="294"/>
      <c r="C564" s="294"/>
      <c r="D564" s="294"/>
      <c r="E564" s="294"/>
      <c r="F564" s="294"/>
      <c r="G564" s="294"/>
      <c r="H564" s="294"/>
      <c r="I564" s="294"/>
      <c r="J564" s="294"/>
      <c r="K564" s="294"/>
      <c r="L564" s="294"/>
      <c r="M564" s="294"/>
      <c r="N564" s="294"/>
      <c r="O564" s="294"/>
      <c r="P564" s="294"/>
      <c r="Q564" s="294"/>
      <c r="R564" s="294"/>
      <c r="S564" s="294"/>
      <c r="T564" s="294"/>
      <c r="U564" s="294"/>
      <c r="V564" s="294"/>
      <c r="W564" s="294"/>
      <c r="X564" s="294"/>
      <c r="Y564" s="294"/>
      <c r="Z564" s="294"/>
    </row>
    <row r="565" spans="1:26" ht="15.75" customHeight="1">
      <c r="A565" s="294"/>
      <c r="B565" s="294"/>
      <c r="C565" s="294"/>
      <c r="D565" s="294"/>
      <c r="E565" s="294"/>
      <c r="F565" s="294"/>
      <c r="G565" s="294"/>
      <c r="H565" s="294"/>
      <c r="I565" s="294"/>
      <c r="J565" s="294"/>
      <c r="K565" s="294"/>
      <c r="L565" s="294"/>
      <c r="M565" s="294"/>
      <c r="N565" s="294"/>
      <c r="O565" s="294"/>
      <c r="P565" s="294"/>
      <c r="Q565" s="294"/>
      <c r="R565" s="294"/>
      <c r="S565" s="294"/>
      <c r="T565" s="294"/>
      <c r="U565" s="294"/>
      <c r="V565" s="294"/>
      <c r="W565" s="294"/>
      <c r="X565" s="294"/>
      <c r="Y565" s="294"/>
      <c r="Z565" s="294"/>
    </row>
    <row r="566" spans="1:26" ht="15.75" customHeight="1">
      <c r="A566" s="294"/>
      <c r="B566" s="294"/>
      <c r="C566" s="294"/>
      <c r="D566" s="294"/>
      <c r="E566" s="294"/>
      <c r="F566" s="294"/>
      <c r="G566" s="294"/>
      <c r="H566" s="294"/>
      <c r="I566" s="294"/>
      <c r="J566" s="294"/>
      <c r="K566" s="294"/>
      <c r="L566" s="294"/>
      <c r="M566" s="294"/>
      <c r="N566" s="294"/>
      <c r="O566" s="294"/>
      <c r="P566" s="294"/>
      <c r="Q566" s="294"/>
      <c r="R566" s="294"/>
      <c r="S566" s="294"/>
      <c r="T566" s="294"/>
      <c r="U566" s="294"/>
      <c r="V566" s="294"/>
      <c r="W566" s="294"/>
      <c r="X566" s="294"/>
      <c r="Y566" s="294"/>
      <c r="Z566" s="294"/>
    </row>
    <row r="567" spans="1:26" ht="15.75" customHeight="1">
      <c r="A567" s="294"/>
      <c r="B567" s="294"/>
      <c r="C567" s="294"/>
      <c r="D567" s="294"/>
      <c r="E567" s="294"/>
      <c r="F567" s="294"/>
      <c r="G567" s="294"/>
      <c r="H567" s="294"/>
      <c r="I567" s="294"/>
      <c r="J567" s="294"/>
      <c r="K567" s="294"/>
      <c r="L567" s="294"/>
      <c r="M567" s="294"/>
      <c r="N567" s="294"/>
      <c r="O567" s="294"/>
      <c r="P567" s="294"/>
      <c r="Q567" s="294"/>
      <c r="R567" s="294"/>
      <c r="S567" s="294"/>
      <c r="T567" s="294"/>
      <c r="U567" s="294"/>
      <c r="V567" s="294"/>
      <c r="W567" s="294"/>
      <c r="X567" s="294"/>
      <c r="Y567" s="294"/>
      <c r="Z567" s="294"/>
    </row>
    <row r="568" spans="1:26" ht="15.75" customHeight="1">
      <c r="A568" s="294"/>
      <c r="B568" s="294"/>
      <c r="C568" s="294"/>
      <c r="D568" s="294"/>
      <c r="E568" s="294"/>
      <c r="F568" s="294"/>
      <c r="G568" s="294"/>
      <c r="H568" s="294"/>
      <c r="I568" s="294"/>
      <c r="J568" s="294"/>
      <c r="K568" s="294"/>
      <c r="L568" s="294"/>
      <c r="M568" s="294"/>
      <c r="N568" s="294"/>
      <c r="O568" s="294"/>
      <c r="P568" s="294"/>
      <c r="Q568" s="294"/>
      <c r="R568" s="294"/>
      <c r="S568" s="294"/>
      <c r="T568" s="294"/>
      <c r="U568" s="294"/>
      <c r="V568" s="294"/>
      <c r="W568" s="294"/>
      <c r="X568" s="294"/>
      <c r="Y568" s="294"/>
      <c r="Z568" s="294"/>
    </row>
    <row r="569" spans="1:26" ht="15.75" customHeight="1">
      <c r="A569" s="294"/>
      <c r="B569" s="294"/>
      <c r="C569" s="294"/>
      <c r="D569" s="294"/>
      <c r="E569" s="294"/>
      <c r="F569" s="294"/>
      <c r="G569" s="294"/>
      <c r="H569" s="294"/>
      <c r="I569" s="294"/>
      <c r="J569" s="294"/>
      <c r="K569" s="294"/>
      <c r="L569" s="294"/>
      <c r="M569" s="294"/>
      <c r="N569" s="294"/>
      <c r="O569" s="294"/>
      <c r="P569" s="294"/>
      <c r="Q569" s="294"/>
      <c r="R569" s="294"/>
      <c r="S569" s="294"/>
      <c r="T569" s="294"/>
      <c r="U569" s="294"/>
      <c r="V569" s="294"/>
      <c r="W569" s="294"/>
      <c r="X569" s="294"/>
      <c r="Y569" s="294"/>
      <c r="Z569" s="294"/>
    </row>
    <row r="570" spans="1:26" ht="15.75" customHeight="1">
      <c r="A570" s="294"/>
      <c r="B570" s="294"/>
      <c r="C570" s="294"/>
      <c r="D570" s="294"/>
      <c r="E570" s="294"/>
      <c r="F570" s="294"/>
      <c r="G570" s="294"/>
      <c r="H570" s="294"/>
      <c r="I570" s="294"/>
      <c r="J570" s="294"/>
      <c r="K570" s="294"/>
      <c r="L570" s="294"/>
      <c r="M570" s="294"/>
      <c r="N570" s="294"/>
      <c r="O570" s="294"/>
      <c r="P570" s="294"/>
      <c r="Q570" s="294"/>
      <c r="R570" s="294"/>
      <c r="S570" s="294"/>
      <c r="T570" s="294"/>
      <c r="U570" s="294"/>
      <c r="V570" s="294"/>
      <c r="W570" s="294"/>
      <c r="X570" s="294"/>
      <c r="Y570" s="294"/>
      <c r="Z570" s="294"/>
    </row>
    <row r="571" spans="1:26" ht="15.75" customHeight="1">
      <c r="A571" s="294"/>
      <c r="B571" s="294"/>
      <c r="C571" s="294"/>
      <c r="D571" s="294"/>
      <c r="E571" s="294"/>
      <c r="F571" s="294"/>
      <c r="G571" s="294"/>
      <c r="H571" s="294"/>
      <c r="I571" s="294"/>
      <c r="J571" s="294"/>
      <c r="K571" s="294"/>
      <c r="L571" s="294"/>
      <c r="M571" s="294"/>
      <c r="N571" s="294"/>
      <c r="O571" s="294"/>
      <c r="P571" s="294"/>
      <c r="Q571" s="294"/>
      <c r="R571" s="294"/>
      <c r="S571" s="294"/>
      <c r="T571" s="294"/>
      <c r="U571" s="294"/>
      <c r="V571" s="294"/>
      <c r="W571" s="294"/>
      <c r="X571" s="294"/>
      <c r="Y571" s="294"/>
      <c r="Z571" s="294"/>
    </row>
    <row r="572" spans="1:26" ht="15.75" customHeight="1">
      <c r="A572" s="294"/>
      <c r="B572" s="294"/>
      <c r="C572" s="294"/>
      <c r="D572" s="294"/>
      <c r="E572" s="294"/>
      <c r="F572" s="294"/>
      <c r="G572" s="294"/>
      <c r="H572" s="294"/>
      <c r="I572" s="294"/>
      <c r="J572" s="294"/>
      <c r="K572" s="294"/>
      <c r="L572" s="294"/>
      <c r="M572" s="294"/>
      <c r="N572" s="294"/>
      <c r="O572" s="294"/>
      <c r="P572" s="294"/>
      <c r="Q572" s="294"/>
      <c r="R572" s="294"/>
      <c r="S572" s="294"/>
      <c r="T572" s="294"/>
      <c r="U572" s="294"/>
      <c r="V572" s="294"/>
      <c r="W572" s="294"/>
      <c r="X572" s="294"/>
      <c r="Y572" s="294"/>
      <c r="Z572" s="294"/>
    </row>
    <row r="573" spans="1:26" ht="15.75" customHeight="1">
      <c r="A573" s="294"/>
      <c r="B573" s="294"/>
      <c r="C573" s="294"/>
      <c r="D573" s="294"/>
      <c r="E573" s="294"/>
      <c r="F573" s="294"/>
      <c r="G573" s="294"/>
      <c r="H573" s="294"/>
      <c r="I573" s="294"/>
      <c r="J573" s="294"/>
      <c r="K573" s="294"/>
      <c r="L573" s="294"/>
      <c r="M573" s="294"/>
      <c r="N573" s="294"/>
      <c r="O573" s="294"/>
      <c r="P573" s="294"/>
      <c r="Q573" s="294"/>
      <c r="R573" s="294"/>
      <c r="S573" s="294"/>
      <c r="T573" s="294"/>
      <c r="U573" s="294"/>
      <c r="V573" s="294"/>
      <c r="W573" s="294"/>
      <c r="X573" s="294"/>
      <c r="Y573" s="294"/>
      <c r="Z573" s="294"/>
    </row>
    <row r="574" spans="1:26" ht="15.75" customHeight="1">
      <c r="A574" s="294"/>
      <c r="B574" s="294"/>
      <c r="C574" s="294"/>
      <c r="D574" s="294"/>
      <c r="E574" s="294"/>
      <c r="F574" s="294"/>
      <c r="G574" s="294"/>
      <c r="H574" s="294"/>
      <c r="I574" s="294"/>
      <c r="J574" s="294"/>
      <c r="K574" s="294"/>
      <c r="L574" s="294"/>
      <c r="M574" s="294"/>
      <c r="N574" s="294"/>
      <c r="O574" s="294"/>
      <c r="P574" s="294"/>
      <c r="Q574" s="294"/>
      <c r="R574" s="294"/>
      <c r="S574" s="294"/>
      <c r="T574" s="294"/>
      <c r="U574" s="294"/>
      <c r="V574" s="294"/>
      <c r="W574" s="294"/>
      <c r="X574" s="294"/>
      <c r="Y574" s="294"/>
      <c r="Z574" s="294"/>
    </row>
    <row r="575" spans="1:26" ht="15.75" customHeight="1">
      <c r="A575" s="294"/>
      <c r="B575" s="294"/>
      <c r="C575" s="294"/>
      <c r="D575" s="294"/>
      <c r="E575" s="294"/>
      <c r="F575" s="294"/>
      <c r="G575" s="294"/>
      <c r="H575" s="294"/>
      <c r="I575" s="294"/>
      <c r="J575" s="294"/>
      <c r="K575" s="294"/>
      <c r="L575" s="294"/>
      <c r="M575" s="294"/>
      <c r="N575" s="294"/>
      <c r="O575" s="294"/>
      <c r="P575" s="294"/>
      <c r="Q575" s="294"/>
      <c r="R575" s="294"/>
      <c r="S575" s="294"/>
      <c r="T575" s="294"/>
      <c r="U575" s="294"/>
      <c r="V575" s="294"/>
      <c r="W575" s="294"/>
      <c r="X575" s="294"/>
      <c r="Y575" s="294"/>
      <c r="Z575" s="294"/>
    </row>
    <row r="576" spans="1:26" ht="15.75" customHeight="1">
      <c r="A576" s="294"/>
      <c r="B576" s="294"/>
      <c r="C576" s="294"/>
      <c r="D576" s="294"/>
      <c r="E576" s="294"/>
      <c r="F576" s="294"/>
      <c r="G576" s="294"/>
      <c r="H576" s="294"/>
      <c r="I576" s="294"/>
      <c r="J576" s="294"/>
      <c r="K576" s="294"/>
      <c r="L576" s="294"/>
      <c r="M576" s="294"/>
      <c r="N576" s="294"/>
      <c r="O576" s="294"/>
      <c r="P576" s="294"/>
      <c r="Q576" s="294"/>
      <c r="R576" s="294"/>
      <c r="S576" s="294"/>
      <c r="T576" s="294"/>
      <c r="U576" s="294"/>
      <c r="V576" s="294"/>
      <c r="W576" s="294"/>
      <c r="X576" s="294"/>
      <c r="Y576" s="294"/>
      <c r="Z576" s="294"/>
    </row>
    <row r="577" spans="1:26" ht="15.75" customHeight="1">
      <c r="A577" s="294"/>
      <c r="B577" s="294"/>
      <c r="C577" s="294"/>
      <c r="D577" s="294"/>
      <c r="E577" s="294"/>
      <c r="F577" s="294"/>
      <c r="G577" s="294"/>
      <c r="H577" s="294"/>
      <c r="I577" s="294"/>
      <c r="J577" s="294"/>
      <c r="K577" s="294"/>
      <c r="L577" s="294"/>
      <c r="M577" s="294"/>
      <c r="N577" s="294"/>
      <c r="O577" s="294"/>
      <c r="P577" s="294"/>
      <c r="Q577" s="294"/>
      <c r="R577" s="294"/>
      <c r="S577" s="294"/>
      <c r="T577" s="294"/>
      <c r="U577" s="294"/>
      <c r="V577" s="294"/>
      <c r="W577" s="294"/>
      <c r="X577" s="294"/>
      <c r="Y577" s="294"/>
      <c r="Z577" s="294"/>
    </row>
    <row r="578" spans="1:26" ht="15.75" customHeight="1">
      <c r="A578" s="294"/>
      <c r="B578" s="294"/>
      <c r="C578" s="294"/>
      <c r="D578" s="294"/>
      <c r="E578" s="294"/>
      <c r="F578" s="294"/>
      <c r="G578" s="294"/>
      <c r="H578" s="294"/>
      <c r="I578" s="294"/>
      <c r="J578" s="294"/>
      <c r="K578" s="294"/>
      <c r="L578" s="294"/>
      <c r="M578" s="294"/>
      <c r="N578" s="294"/>
      <c r="O578" s="294"/>
      <c r="P578" s="294"/>
      <c r="Q578" s="294"/>
      <c r="R578" s="294"/>
      <c r="S578" s="294"/>
      <c r="T578" s="294"/>
      <c r="U578" s="294"/>
      <c r="V578" s="294"/>
      <c r="W578" s="294"/>
      <c r="X578" s="294"/>
      <c r="Y578" s="294"/>
      <c r="Z578" s="294"/>
    </row>
    <row r="579" spans="1:26" ht="15.75" customHeight="1">
      <c r="A579" s="294"/>
      <c r="B579" s="294"/>
      <c r="C579" s="294"/>
      <c r="D579" s="294"/>
      <c r="E579" s="294"/>
      <c r="F579" s="294"/>
      <c r="G579" s="294"/>
      <c r="H579" s="294"/>
      <c r="I579" s="294"/>
      <c r="J579" s="294"/>
      <c r="K579" s="294"/>
      <c r="L579" s="294"/>
      <c r="M579" s="294"/>
      <c r="N579" s="294"/>
      <c r="O579" s="294"/>
      <c r="P579" s="294"/>
      <c r="Q579" s="294"/>
      <c r="R579" s="294"/>
      <c r="S579" s="294"/>
      <c r="T579" s="294"/>
      <c r="U579" s="294"/>
      <c r="V579" s="294"/>
      <c r="W579" s="294"/>
      <c r="X579" s="294"/>
      <c r="Y579" s="294"/>
      <c r="Z579" s="294"/>
    </row>
    <row r="580" spans="1:26" ht="15.75" customHeight="1">
      <c r="A580" s="294"/>
      <c r="B580" s="294"/>
      <c r="C580" s="294"/>
      <c r="D580" s="294"/>
      <c r="E580" s="294"/>
      <c r="F580" s="294"/>
      <c r="G580" s="294"/>
      <c r="H580" s="294"/>
      <c r="I580" s="294"/>
      <c r="J580" s="294"/>
      <c r="K580" s="294"/>
      <c r="L580" s="294"/>
      <c r="M580" s="294"/>
      <c r="N580" s="294"/>
      <c r="O580" s="294"/>
      <c r="P580" s="294"/>
      <c r="Q580" s="294"/>
      <c r="R580" s="294"/>
      <c r="S580" s="294"/>
      <c r="T580" s="294"/>
      <c r="U580" s="294"/>
      <c r="V580" s="294"/>
      <c r="W580" s="294"/>
      <c r="X580" s="294"/>
      <c r="Y580" s="294"/>
      <c r="Z580" s="294"/>
    </row>
    <row r="581" spans="1:26" ht="15.75" customHeight="1">
      <c r="A581" s="294"/>
      <c r="B581" s="294"/>
      <c r="C581" s="294"/>
      <c r="D581" s="294"/>
      <c r="E581" s="294"/>
      <c r="F581" s="294"/>
      <c r="G581" s="294"/>
      <c r="H581" s="294"/>
      <c r="I581" s="294"/>
      <c r="J581" s="294"/>
      <c r="K581" s="294"/>
      <c r="L581" s="294"/>
      <c r="M581" s="294"/>
      <c r="N581" s="294"/>
      <c r="O581" s="294"/>
      <c r="P581" s="294"/>
      <c r="Q581" s="294"/>
      <c r="R581" s="294"/>
      <c r="S581" s="294"/>
      <c r="T581" s="294"/>
      <c r="U581" s="294"/>
      <c r="V581" s="294"/>
      <c r="W581" s="294"/>
      <c r="X581" s="294"/>
      <c r="Y581" s="294"/>
      <c r="Z581" s="294"/>
    </row>
    <row r="582" spans="1:26" ht="15.75" customHeight="1">
      <c r="A582" s="294"/>
      <c r="B582" s="294"/>
      <c r="C582" s="294"/>
      <c r="D582" s="294"/>
      <c r="E582" s="294"/>
      <c r="F582" s="294"/>
      <c r="G582" s="294"/>
      <c r="H582" s="294"/>
      <c r="I582" s="294"/>
      <c r="J582" s="294"/>
      <c r="K582" s="294"/>
      <c r="L582" s="294"/>
      <c r="M582" s="294"/>
      <c r="N582" s="294"/>
      <c r="O582" s="294"/>
      <c r="P582" s="294"/>
      <c r="Q582" s="294"/>
      <c r="R582" s="294"/>
      <c r="S582" s="294"/>
      <c r="T582" s="294"/>
      <c r="U582" s="294"/>
      <c r="V582" s="294"/>
      <c r="W582" s="294"/>
      <c r="X582" s="294"/>
      <c r="Y582" s="294"/>
      <c r="Z582" s="294"/>
    </row>
    <row r="583" spans="1:26" ht="15.75" customHeight="1">
      <c r="A583" s="294"/>
      <c r="B583" s="294"/>
      <c r="C583" s="294"/>
      <c r="D583" s="294"/>
      <c r="E583" s="294"/>
      <c r="F583" s="294"/>
      <c r="G583" s="294"/>
      <c r="H583" s="294"/>
      <c r="I583" s="294"/>
      <c r="J583" s="294"/>
      <c r="K583" s="294"/>
      <c r="L583" s="294"/>
      <c r="M583" s="294"/>
      <c r="N583" s="294"/>
      <c r="O583" s="294"/>
      <c r="P583" s="294"/>
      <c r="Q583" s="294"/>
      <c r="R583" s="294"/>
      <c r="S583" s="294"/>
      <c r="T583" s="294"/>
      <c r="U583" s="294"/>
      <c r="V583" s="294"/>
      <c r="W583" s="294"/>
      <c r="X583" s="294"/>
      <c r="Y583" s="294"/>
      <c r="Z583" s="294"/>
    </row>
    <row r="584" spans="1:26" ht="15.75" customHeight="1">
      <c r="A584" s="294"/>
      <c r="B584" s="294"/>
      <c r="C584" s="294"/>
      <c r="D584" s="294"/>
      <c r="E584" s="294"/>
      <c r="F584" s="294"/>
      <c r="G584" s="294"/>
      <c r="H584" s="294"/>
      <c r="I584" s="294"/>
      <c r="J584" s="294"/>
      <c r="K584" s="294"/>
      <c r="L584" s="294"/>
      <c r="M584" s="294"/>
      <c r="N584" s="294"/>
      <c r="O584" s="294"/>
      <c r="P584" s="294"/>
      <c r="Q584" s="294"/>
      <c r="R584" s="294"/>
      <c r="S584" s="294"/>
      <c r="T584" s="294"/>
      <c r="U584" s="294"/>
      <c r="V584" s="294"/>
      <c r="W584" s="294"/>
      <c r="X584" s="294"/>
      <c r="Y584" s="294"/>
      <c r="Z584" s="294"/>
    </row>
    <row r="585" spans="1:26" ht="15.75" customHeight="1">
      <c r="A585" s="294"/>
      <c r="B585" s="294"/>
      <c r="C585" s="294"/>
      <c r="D585" s="294"/>
      <c r="E585" s="294"/>
      <c r="F585" s="294"/>
      <c r="G585" s="294"/>
      <c r="H585" s="294"/>
      <c r="I585" s="294"/>
      <c r="J585" s="294"/>
      <c r="K585" s="294"/>
      <c r="L585" s="294"/>
      <c r="M585" s="294"/>
      <c r="N585" s="294"/>
      <c r="O585" s="294"/>
      <c r="P585" s="294"/>
      <c r="Q585" s="294"/>
      <c r="R585" s="294"/>
      <c r="S585" s="294"/>
      <c r="T585" s="294"/>
      <c r="U585" s="294"/>
      <c r="V585" s="294"/>
      <c r="W585" s="294"/>
      <c r="X585" s="294"/>
      <c r="Y585" s="294"/>
      <c r="Z585" s="294"/>
    </row>
    <row r="586" spans="1:26" ht="15.75" customHeight="1">
      <c r="A586" s="294"/>
      <c r="B586" s="294"/>
      <c r="C586" s="294"/>
      <c r="D586" s="294"/>
      <c r="E586" s="294"/>
      <c r="F586" s="294"/>
      <c r="G586" s="294"/>
      <c r="H586" s="294"/>
      <c r="I586" s="294"/>
      <c r="J586" s="294"/>
      <c r="K586" s="294"/>
      <c r="L586" s="294"/>
      <c r="M586" s="294"/>
      <c r="N586" s="294"/>
      <c r="O586" s="294"/>
      <c r="P586" s="294"/>
      <c r="Q586" s="294"/>
      <c r="R586" s="294"/>
      <c r="S586" s="294"/>
      <c r="T586" s="294"/>
      <c r="U586" s="294"/>
      <c r="V586" s="294"/>
      <c r="W586" s="294"/>
      <c r="X586" s="294"/>
      <c r="Y586" s="294"/>
      <c r="Z586" s="294"/>
    </row>
    <row r="587" spans="1:26" ht="15.75" customHeight="1">
      <c r="A587" s="294"/>
      <c r="B587" s="294"/>
      <c r="C587" s="294"/>
      <c r="D587" s="294"/>
      <c r="E587" s="294"/>
      <c r="F587" s="294"/>
      <c r="G587" s="294"/>
      <c r="H587" s="294"/>
      <c r="I587" s="294"/>
      <c r="J587" s="294"/>
      <c r="K587" s="294"/>
      <c r="L587" s="294"/>
      <c r="M587" s="294"/>
      <c r="N587" s="294"/>
      <c r="O587" s="294"/>
      <c r="P587" s="294"/>
      <c r="Q587" s="294"/>
      <c r="R587" s="294"/>
      <c r="S587" s="294"/>
      <c r="T587" s="294"/>
      <c r="U587" s="294"/>
      <c r="V587" s="294"/>
      <c r="W587" s="294"/>
      <c r="X587" s="294"/>
      <c r="Y587" s="294"/>
      <c r="Z587" s="294"/>
    </row>
    <row r="588" spans="1:26" ht="15.75" customHeight="1">
      <c r="A588" s="294"/>
      <c r="B588" s="294"/>
      <c r="C588" s="294"/>
      <c r="D588" s="294"/>
      <c r="E588" s="294"/>
      <c r="F588" s="294"/>
      <c r="G588" s="294"/>
      <c r="H588" s="294"/>
      <c r="I588" s="294"/>
      <c r="J588" s="294"/>
      <c r="K588" s="294"/>
      <c r="L588" s="294"/>
      <c r="M588" s="294"/>
      <c r="N588" s="294"/>
      <c r="O588" s="294"/>
      <c r="P588" s="294"/>
      <c r="Q588" s="294"/>
      <c r="R588" s="294"/>
      <c r="S588" s="294"/>
      <c r="T588" s="294"/>
      <c r="U588" s="294"/>
      <c r="V588" s="294"/>
      <c r="W588" s="294"/>
      <c r="X588" s="294"/>
      <c r="Y588" s="294"/>
      <c r="Z588" s="294"/>
    </row>
    <row r="589" spans="1:26" ht="15.75" customHeight="1">
      <c r="A589" s="294"/>
      <c r="B589" s="294"/>
      <c r="C589" s="294"/>
      <c r="D589" s="294"/>
      <c r="E589" s="294"/>
      <c r="F589" s="294"/>
      <c r="G589" s="294"/>
      <c r="H589" s="294"/>
      <c r="I589" s="294"/>
      <c r="J589" s="294"/>
      <c r="K589" s="294"/>
      <c r="L589" s="294"/>
      <c r="M589" s="294"/>
      <c r="N589" s="294"/>
      <c r="O589" s="294"/>
      <c r="P589" s="294"/>
      <c r="Q589" s="294"/>
      <c r="R589" s="294"/>
      <c r="S589" s="294"/>
      <c r="T589" s="294"/>
      <c r="U589" s="294"/>
      <c r="V589" s="294"/>
      <c r="W589" s="294"/>
      <c r="X589" s="294"/>
      <c r="Y589" s="294"/>
      <c r="Z589" s="294"/>
    </row>
    <row r="590" spans="1:26" ht="15.75" customHeight="1">
      <c r="A590" s="294"/>
      <c r="B590" s="294"/>
      <c r="C590" s="294"/>
      <c r="D590" s="294"/>
      <c r="E590" s="294"/>
      <c r="F590" s="294"/>
      <c r="G590" s="294"/>
      <c r="H590" s="294"/>
      <c r="I590" s="294"/>
      <c r="J590" s="294"/>
      <c r="K590" s="294"/>
      <c r="L590" s="294"/>
      <c r="M590" s="294"/>
      <c r="N590" s="294"/>
      <c r="O590" s="294"/>
      <c r="P590" s="294"/>
      <c r="Q590" s="294"/>
      <c r="R590" s="294"/>
      <c r="S590" s="294"/>
      <c r="T590" s="294"/>
      <c r="U590" s="294"/>
      <c r="V590" s="294"/>
      <c r="W590" s="294"/>
      <c r="X590" s="294"/>
      <c r="Y590" s="294"/>
      <c r="Z590" s="294"/>
    </row>
    <row r="591" spans="1:26" ht="15.75" customHeight="1">
      <c r="A591" s="294"/>
      <c r="B591" s="294"/>
      <c r="C591" s="294"/>
      <c r="D591" s="294"/>
      <c r="E591" s="294"/>
      <c r="F591" s="294"/>
      <c r="G591" s="294"/>
      <c r="H591" s="294"/>
      <c r="I591" s="294"/>
      <c r="J591" s="294"/>
      <c r="K591" s="294"/>
      <c r="L591" s="294"/>
      <c r="M591" s="294"/>
      <c r="N591" s="294"/>
      <c r="O591" s="294"/>
      <c r="P591" s="294"/>
      <c r="Q591" s="294"/>
      <c r="R591" s="294"/>
      <c r="S591" s="294"/>
      <c r="T591" s="294"/>
      <c r="U591" s="294"/>
      <c r="V591" s="294"/>
      <c r="W591" s="294"/>
      <c r="X591" s="294"/>
      <c r="Y591" s="294"/>
      <c r="Z591" s="294"/>
    </row>
    <row r="592" spans="1:26" ht="15.75" customHeight="1">
      <c r="A592" s="294"/>
      <c r="B592" s="294"/>
      <c r="C592" s="294"/>
      <c r="D592" s="294"/>
      <c r="E592" s="294"/>
      <c r="F592" s="294"/>
      <c r="G592" s="294"/>
      <c r="H592" s="294"/>
      <c r="I592" s="294"/>
      <c r="J592" s="294"/>
      <c r="K592" s="294"/>
      <c r="L592" s="294"/>
      <c r="M592" s="294"/>
      <c r="N592" s="294"/>
      <c r="O592" s="294"/>
      <c r="P592" s="294"/>
      <c r="Q592" s="294"/>
      <c r="R592" s="294"/>
      <c r="S592" s="294"/>
      <c r="T592" s="294"/>
      <c r="U592" s="294"/>
      <c r="V592" s="294"/>
      <c r="W592" s="294"/>
      <c r="X592" s="294"/>
      <c r="Y592" s="294"/>
      <c r="Z592" s="294"/>
    </row>
    <row r="593" spans="1:26" ht="15.75" customHeight="1">
      <c r="A593" s="294"/>
      <c r="B593" s="294"/>
      <c r="C593" s="294"/>
      <c r="D593" s="294"/>
      <c r="E593" s="294"/>
      <c r="F593" s="294"/>
      <c r="G593" s="294"/>
      <c r="H593" s="294"/>
      <c r="I593" s="294"/>
      <c r="J593" s="294"/>
      <c r="K593" s="294"/>
      <c r="L593" s="294"/>
      <c r="M593" s="294"/>
      <c r="N593" s="294"/>
      <c r="O593" s="294"/>
      <c r="P593" s="294"/>
      <c r="Q593" s="294"/>
      <c r="R593" s="294"/>
      <c r="S593" s="294"/>
      <c r="T593" s="294"/>
      <c r="U593" s="294"/>
      <c r="V593" s="294"/>
      <c r="W593" s="294"/>
      <c r="X593" s="294"/>
      <c r="Y593" s="294"/>
      <c r="Z593" s="294"/>
    </row>
    <row r="594" spans="1:26" ht="15.75" customHeight="1">
      <c r="A594" s="294"/>
      <c r="B594" s="294"/>
      <c r="C594" s="294"/>
      <c r="D594" s="294"/>
      <c r="E594" s="294"/>
      <c r="F594" s="294"/>
      <c r="G594" s="294"/>
      <c r="H594" s="294"/>
      <c r="I594" s="294"/>
      <c r="J594" s="294"/>
      <c r="K594" s="294"/>
      <c r="L594" s="294"/>
      <c r="M594" s="294"/>
      <c r="N594" s="294"/>
      <c r="O594" s="294"/>
      <c r="P594" s="294"/>
      <c r="Q594" s="294"/>
      <c r="R594" s="294"/>
      <c r="S594" s="294"/>
      <c r="T594" s="294"/>
      <c r="U594" s="294"/>
      <c r="V594" s="294"/>
      <c r="W594" s="294"/>
      <c r="X594" s="294"/>
      <c r="Y594" s="294"/>
      <c r="Z594" s="294"/>
    </row>
    <row r="595" spans="1:26" ht="15.75" customHeight="1">
      <c r="A595" s="294"/>
      <c r="B595" s="294"/>
      <c r="C595" s="294"/>
      <c r="D595" s="294"/>
      <c r="E595" s="294"/>
      <c r="F595" s="294"/>
      <c r="G595" s="294"/>
      <c r="H595" s="294"/>
      <c r="I595" s="294"/>
      <c r="J595" s="294"/>
      <c r="K595" s="294"/>
      <c r="L595" s="294"/>
      <c r="M595" s="294"/>
      <c r="N595" s="294"/>
      <c r="O595" s="294"/>
      <c r="P595" s="294"/>
      <c r="Q595" s="294"/>
      <c r="R595" s="294"/>
      <c r="S595" s="294"/>
      <c r="T595" s="294"/>
      <c r="U595" s="294"/>
      <c r="V595" s="294"/>
      <c r="W595" s="294"/>
      <c r="X595" s="294"/>
      <c r="Y595" s="294"/>
      <c r="Z595" s="294"/>
    </row>
    <row r="596" spans="1:26" ht="15.75" customHeight="1">
      <c r="A596" s="294"/>
      <c r="B596" s="294"/>
      <c r="C596" s="294"/>
      <c r="D596" s="294"/>
      <c r="E596" s="294"/>
      <c r="F596" s="294"/>
      <c r="G596" s="294"/>
      <c r="H596" s="294"/>
      <c r="I596" s="294"/>
      <c r="J596" s="294"/>
      <c r="K596" s="294"/>
      <c r="L596" s="294"/>
      <c r="M596" s="294"/>
      <c r="N596" s="294"/>
      <c r="O596" s="294"/>
      <c r="P596" s="294"/>
      <c r="Q596" s="294"/>
      <c r="R596" s="294"/>
      <c r="S596" s="294"/>
      <c r="T596" s="294"/>
      <c r="U596" s="294"/>
      <c r="V596" s="294"/>
      <c r="W596" s="294"/>
      <c r="X596" s="294"/>
      <c r="Y596" s="294"/>
      <c r="Z596" s="294"/>
    </row>
    <row r="597" spans="1:26" ht="15.75" customHeight="1">
      <c r="A597" s="294"/>
      <c r="B597" s="294"/>
      <c r="C597" s="294"/>
      <c r="D597" s="294"/>
      <c r="E597" s="294"/>
      <c r="F597" s="294"/>
      <c r="G597" s="294"/>
      <c r="H597" s="294"/>
      <c r="I597" s="294"/>
      <c r="J597" s="294"/>
      <c r="K597" s="294"/>
      <c r="L597" s="294"/>
      <c r="M597" s="294"/>
      <c r="N597" s="294"/>
      <c r="O597" s="294"/>
      <c r="P597" s="294"/>
      <c r="Q597" s="294"/>
      <c r="R597" s="294"/>
      <c r="S597" s="294"/>
      <c r="T597" s="294"/>
      <c r="U597" s="294"/>
      <c r="V597" s="294"/>
      <c r="W597" s="294"/>
      <c r="X597" s="294"/>
      <c r="Y597" s="294"/>
      <c r="Z597" s="294"/>
    </row>
    <row r="598" spans="1:26" ht="15.75" customHeight="1">
      <c r="A598" s="294"/>
      <c r="B598" s="294"/>
      <c r="C598" s="294"/>
      <c r="D598" s="294"/>
      <c r="E598" s="294"/>
      <c r="F598" s="294"/>
      <c r="G598" s="294"/>
      <c r="H598" s="294"/>
      <c r="I598" s="294"/>
      <c r="J598" s="294"/>
      <c r="K598" s="294"/>
      <c r="L598" s="294"/>
      <c r="M598" s="294"/>
      <c r="N598" s="294"/>
      <c r="O598" s="294"/>
      <c r="P598" s="294"/>
      <c r="Q598" s="294"/>
      <c r="R598" s="294"/>
      <c r="S598" s="294"/>
      <c r="T598" s="294"/>
      <c r="U598" s="294"/>
      <c r="V598" s="294"/>
      <c r="W598" s="294"/>
      <c r="X598" s="294"/>
      <c r="Y598" s="294"/>
      <c r="Z598" s="294"/>
    </row>
    <row r="599" spans="1:26" ht="15.75" customHeight="1">
      <c r="A599" s="294"/>
      <c r="B599" s="294"/>
      <c r="C599" s="294"/>
      <c r="D599" s="294"/>
      <c r="E599" s="294"/>
      <c r="F599" s="294"/>
      <c r="G599" s="294"/>
      <c r="H599" s="294"/>
      <c r="I599" s="294"/>
      <c r="J599" s="294"/>
      <c r="K599" s="294"/>
      <c r="L599" s="294"/>
      <c r="M599" s="294"/>
      <c r="N599" s="294"/>
      <c r="O599" s="294"/>
      <c r="P599" s="294"/>
      <c r="Q599" s="294"/>
      <c r="R599" s="294"/>
      <c r="S599" s="294"/>
      <c r="T599" s="294"/>
      <c r="U599" s="294"/>
      <c r="V599" s="294"/>
      <c r="W599" s="294"/>
      <c r="X599" s="294"/>
      <c r="Y599" s="294"/>
      <c r="Z599" s="294"/>
    </row>
    <row r="600" spans="1:26" ht="15.75" customHeight="1">
      <c r="A600" s="294"/>
      <c r="B600" s="294"/>
      <c r="C600" s="294"/>
      <c r="D600" s="294"/>
      <c r="E600" s="294"/>
      <c r="F600" s="294"/>
      <c r="G600" s="294"/>
      <c r="H600" s="294"/>
      <c r="I600" s="294"/>
      <c r="J600" s="294"/>
      <c r="K600" s="294"/>
      <c r="L600" s="294"/>
      <c r="M600" s="294"/>
      <c r="N600" s="294"/>
      <c r="O600" s="294"/>
      <c r="P600" s="294"/>
      <c r="Q600" s="294"/>
      <c r="R600" s="294"/>
      <c r="S600" s="294"/>
      <c r="T600" s="294"/>
      <c r="U600" s="294"/>
      <c r="V600" s="294"/>
      <c r="W600" s="294"/>
      <c r="X600" s="294"/>
      <c r="Y600" s="294"/>
      <c r="Z600" s="294"/>
    </row>
    <row r="601" spans="1:26" ht="15.75" customHeight="1">
      <c r="A601" s="294"/>
      <c r="B601" s="294"/>
      <c r="C601" s="294"/>
      <c r="D601" s="294"/>
      <c r="E601" s="294"/>
      <c r="F601" s="294"/>
      <c r="G601" s="294"/>
      <c r="H601" s="294"/>
      <c r="I601" s="294"/>
      <c r="J601" s="294"/>
      <c r="K601" s="294"/>
      <c r="L601" s="294"/>
      <c r="M601" s="294"/>
      <c r="N601" s="294"/>
      <c r="O601" s="294"/>
      <c r="P601" s="294"/>
      <c r="Q601" s="294"/>
      <c r="R601" s="294"/>
      <c r="S601" s="294"/>
      <c r="T601" s="294"/>
      <c r="U601" s="294"/>
      <c r="V601" s="294"/>
      <c r="W601" s="294"/>
      <c r="X601" s="294"/>
      <c r="Y601" s="294"/>
      <c r="Z601" s="294"/>
    </row>
    <row r="602" spans="1:26" ht="15.75" customHeight="1">
      <c r="A602" s="294"/>
      <c r="B602" s="294"/>
      <c r="C602" s="294"/>
      <c r="D602" s="294"/>
      <c r="E602" s="294"/>
      <c r="F602" s="294"/>
      <c r="G602" s="294"/>
      <c r="H602" s="294"/>
      <c r="I602" s="294"/>
      <c r="J602" s="294"/>
      <c r="K602" s="294"/>
      <c r="L602" s="294"/>
      <c r="M602" s="294"/>
      <c r="N602" s="294"/>
      <c r="O602" s="294"/>
      <c r="P602" s="294"/>
      <c r="Q602" s="294"/>
      <c r="R602" s="294"/>
      <c r="S602" s="294"/>
      <c r="T602" s="294"/>
      <c r="U602" s="294"/>
      <c r="V602" s="294"/>
      <c r="W602" s="294"/>
      <c r="X602" s="294"/>
      <c r="Y602" s="294"/>
      <c r="Z602" s="294"/>
    </row>
    <row r="603" spans="1:26" ht="15.75" customHeight="1">
      <c r="A603" s="294"/>
      <c r="B603" s="294"/>
      <c r="C603" s="294"/>
      <c r="D603" s="294"/>
      <c r="E603" s="294"/>
      <c r="F603" s="294"/>
      <c r="G603" s="294"/>
      <c r="H603" s="294"/>
      <c r="I603" s="294"/>
      <c r="J603" s="294"/>
      <c r="K603" s="294"/>
      <c r="L603" s="294"/>
      <c r="M603" s="294"/>
      <c r="N603" s="294"/>
      <c r="O603" s="294"/>
      <c r="P603" s="294"/>
      <c r="Q603" s="294"/>
      <c r="R603" s="294"/>
      <c r="S603" s="294"/>
      <c r="T603" s="294"/>
      <c r="U603" s="294"/>
      <c r="V603" s="294"/>
      <c r="W603" s="294"/>
      <c r="X603" s="294"/>
      <c r="Y603" s="294"/>
      <c r="Z603" s="294"/>
    </row>
    <row r="604" spans="1:26" ht="15.75" customHeight="1">
      <c r="A604" s="294"/>
      <c r="B604" s="294"/>
      <c r="C604" s="294"/>
      <c r="D604" s="294"/>
      <c r="E604" s="294"/>
      <c r="F604" s="294"/>
      <c r="G604" s="294"/>
      <c r="H604" s="294"/>
      <c r="I604" s="294"/>
      <c r="J604" s="294"/>
      <c r="K604" s="294"/>
      <c r="L604" s="294"/>
      <c r="M604" s="294"/>
      <c r="N604" s="294"/>
      <c r="O604" s="294"/>
      <c r="P604" s="294"/>
      <c r="Q604" s="294"/>
      <c r="R604" s="294"/>
      <c r="S604" s="294"/>
      <c r="T604" s="294"/>
      <c r="U604" s="294"/>
      <c r="V604" s="294"/>
      <c r="W604" s="294"/>
      <c r="X604" s="294"/>
      <c r="Y604" s="294"/>
      <c r="Z604" s="294"/>
    </row>
    <row r="605" spans="1:26" ht="15.75" customHeight="1">
      <c r="A605" s="294"/>
      <c r="B605" s="294"/>
      <c r="C605" s="294"/>
      <c r="D605" s="294"/>
      <c r="E605" s="294"/>
      <c r="F605" s="294"/>
      <c r="G605" s="294"/>
      <c r="H605" s="294"/>
      <c r="I605" s="294"/>
      <c r="J605" s="294"/>
      <c r="K605" s="294"/>
      <c r="L605" s="294"/>
      <c r="M605" s="294"/>
      <c r="N605" s="294"/>
      <c r="O605" s="294"/>
      <c r="P605" s="294"/>
      <c r="Q605" s="294"/>
      <c r="R605" s="294"/>
      <c r="S605" s="294"/>
      <c r="T605" s="294"/>
      <c r="U605" s="294"/>
      <c r="V605" s="294"/>
      <c r="W605" s="294"/>
      <c r="X605" s="294"/>
      <c r="Y605" s="294"/>
      <c r="Z605" s="294"/>
    </row>
    <row r="606" spans="1:26" ht="15.75" customHeight="1">
      <c r="A606" s="294"/>
      <c r="B606" s="294"/>
      <c r="C606" s="294"/>
      <c r="D606" s="294"/>
      <c r="E606" s="294"/>
      <c r="F606" s="294"/>
      <c r="G606" s="294"/>
      <c r="H606" s="294"/>
      <c r="I606" s="294"/>
      <c r="J606" s="294"/>
      <c r="K606" s="294"/>
      <c r="L606" s="294"/>
      <c r="M606" s="294"/>
      <c r="N606" s="294"/>
      <c r="O606" s="294"/>
      <c r="P606" s="294"/>
      <c r="Q606" s="294"/>
      <c r="R606" s="294"/>
      <c r="S606" s="294"/>
      <c r="T606" s="294"/>
      <c r="U606" s="294"/>
      <c r="V606" s="294"/>
      <c r="W606" s="294"/>
      <c r="X606" s="294"/>
      <c r="Y606" s="294"/>
      <c r="Z606" s="294"/>
    </row>
    <row r="607" spans="1:26" ht="15.75" customHeight="1">
      <c r="A607" s="294"/>
      <c r="B607" s="294"/>
      <c r="C607" s="294"/>
      <c r="D607" s="294"/>
      <c r="E607" s="294"/>
      <c r="F607" s="294"/>
      <c r="G607" s="294"/>
      <c r="H607" s="294"/>
      <c r="I607" s="294"/>
      <c r="J607" s="294"/>
      <c r="K607" s="294"/>
      <c r="L607" s="294"/>
      <c r="M607" s="294"/>
      <c r="N607" s="294"/>
      <c r="O607" s="294"/>
      <c r="P607" s="294"/>
      <c r="Q607" s="294"/>
      <c r="R607" s="294"/>
      <c r="S607" s="294"/>
      <c r="T607" s="294"/>
      <c r="U607" s="294"/>
      <c r="V607" s="294"/>
      <c r="W607" s="294"/>
      <c r="X607" s="294"/>
      <c r="Y607" s="294"/>
      <c r="Z607" s="294"/>
    </row>
    <row r="608" spans="1:26" ht="15.75" customHeight="1">
      <c r="A608" s="294"/>
      <c r="B608" s="294"/>
      <c r="C608" s="294"/>
      <c r="D608" s="294"/>
      <c r="E608" s="294"/>
      <c r="F608" s="294"/>
      <c r="G608" s="294"/>
      <c r="H608" s="294"/>
      <c r="I608" s="294"/>
      <c r="J608" s="294"/>
      <c r="K608" s="294"/>
      <c r="L608" s="294"/>
      <c r="M608" s="294"/>
      <c r="N608" s="294"/>
      <c r="O608" s="294"/>
      <c r="P608" s="294"/>
      <c r="Q608" s="294"/>
      <c r="R608" s="294"/>
      <c r="S608" s="294"/>
      <c r="T608" s="294"/>
      <c r="U608" s="294"/>
      <c r="V608" s="294"/>
      <c r="W608" s="294"/>
      <c r="X608" s="294"/>
      <c r="Y608" s="294"/>
      <c r="Z608" s="294"/>
    </row>
    <row r="609" spans="1:26" ht="15.75" customHeight="1">
      <c r="A609" s="294"/>
      <c r="B609" s="294"/>
      <c r="C609" s="294"/>
      <c r="D609" s="294"/>
      <c r="E609" s="294"/>
      <c r="F609" s="294"/>
      <c r="G609" s="294"/>
      <c r="H609" s="294"/>
      <c r="I609" s="294"/>
      <c r="J609" s="294"/>
      <c r="K609" s="294"/>
      <c r="L609" s="294"/>
      <c r="M609" s="294"/>
      <c r="N609" s="294"/>
      <c r="O609" s="294"/>
      <c r="P609" s="294"/>
      <c r="Q609" s="294"/>
      <c r="R609" s="294"/>
      <c r="S609" s="294"/>
      <c r="T609" s="294"/>
      <c r="U609" s="294"/>
      <c r="V609" s="294"/>
      <c r="W609" s="294"/>
      <c r="X609" s="294"/>
      <c r="Y609" s="294"/>
      <c r="Z609" s="294"/>
    </row>
    <row r="610" spans="1:26" ht="15.75" customHeight="1">
      <c r="A610" s="294"/>
      <c r="B610" s="294"/>
      <c r="C610" s="294"/>
      <c r="D610" s="294"/>
      <c r="E610" s="294"/>
      <c r="F610" s="294"/>
      <c r="G610" s="294"/>
      <c r="H610" s="294"/>
      <c r="I610" s="294"/>
      <c r="J610" s="294"/>
      <c r="K610" s="294"/>
      <c r="L610" s="294"/>
      <c r="M610" s="294"/>
      <c r="N610" s="294"/>
      <c r="O610" s="294"/>
      <c r="P610" s="294"/>
      <c r="Q610" s="294"/>
      <c r="R610" s="294"/>
      <c r="S610" s="294"/>
      <c r="T610" s="294"/>
      <c r="U610" s="294"/>
      <c r="V610" s="294"/>
      <c r="W610" s="294"/>
      <c r="X610" s="294"/>
      <c r="Y610" s="294"/>
      <c r="Z610" s="294"/>
    </row>
    <row r="611" spans="1:26" ht="15.75" customHeight="1">
      <c r="A611" s="294"/>
      <c r="B611" s="294"/>
      <c r="C611" s="294"/>
      <c r="D611" s="294"/>
      <c r="E611" s="294"/>
      <c r="F611" s="294"/>
      <c r="G611" s="294"/>
      <c r="H611" s="294"/>
      <c r="I611" s="294"/>
      <c r="J611" s="294"/>
      <c r="K611" s="294"/>
      <c r="L611" s="294"/>
      <c r="M611" s="294"/>
      <c r="N611" s="294"/>
      <c r="O611" s="294"/>
      <c r="P611" s="294"/>
      <c r="Q611" s="294"/>
      <c r="R611" s="294"/>
      <c r="S611" s="294"/>
      <c r="T611" s="294"/>
      <c r="U611" s="294"/>
      <c r="V611" s="294"/>
      <c r="W611" s="294"/>
      <c r="X611" s="294"/>
      <c r="Y611" s="294"/>
      <c r="Z611" s="294"/>
    </row>
    <row r="612" spans="1:26" ht="15.75" customHeight="1">
      <c r="A612" s="294"/>
      <c r="B612" s="294"/>
      <c r="C612" s="294"/>
      <c r="D612" s="294"/>
      <c r="E612" s="294"/>
      <c r="F612" s="294"/>
      <c r="G612" s="294"/>
      <c r="H612" s="294"/>
      <c r="I612" s="294"/>
      <c r="J612" s="294"/>
      <c r="K612" s="294"/>
      <c r="L612" s="294"/>
      <c r="M612" s="294"/>
      <c r="N612" s="294"/>
      <c r="O612" s="294"/>
      <c r="P612" s="294"/>
      <c r="Q612" s="294"/>
      <c r="R612" s="294"/>
      <c r="S612" s="294"/>
      <c r="T612" s="294"/>
      <c r="U612" s="294"/>
      <c r="V612" s="294"/>
      <c r="W612" s="294"/>
      <c r="X612" s="294"/>
      <c r="Y612" s="294"/>
      <c r="Z612" s="294"/>
    </row>
    <row r="613" spans="1:26" ht="15.75" customHeight="1">
      <c r="A613" s="294"/>
      <c r="B613" s="294"/>
      <c r="C613" s="294"/>
      <c r="D613" s="294"/>
      <c r="E613" s="294"/>
      <c r="F613" s="294"/>
      <c r="G613" s="294"/>
      <c r="H613" s="294"/>
      <c r="I613" s="294"/>
      <c r="J613" s="294"/>
      <c r="K613" s="294"/>
      <c r="L613" s="294"/>
      <c r="M613" s="294"/>
      <c r="N613" s="294"/>
      <c r="O613" s="294"/>
      <c r="P613" s="294"/>
      <c r="Q613" s="294"/>
      <c r="R613" s="294"/>
      <c r="S613" s="294"/>
      <c r="T613" s="294"/>
      <c r="U613" s="294"/>
      <c r="V613" s="294"/>
      <c r="W613" s="294"/>
      <c r="X613" s="294"/>
      <c r="Y613" s="294"/>
      <c r="Z613" s="294"/>
    </row>
    <row r="614" spans="1:26" ht="15.75" customHeight="1">
      <c r="A614" s="294"/>
      <c r="B614" s="294"/>
      <c r="C614" s="294"/>
      <c r="D614" s="294"/>
      <c r="E614" s="294"/>
      <c r="F614" s="294"/>
      <c r="G614" s="294"/>
      <c r="H614" s="294"/>
      <c r="I614" s="294"/>
      <c r="J614" s="294"/>
      <c r="K614" s="294"/>
      <c r="L614" s="294"/>
      <c r="M614" s="294"/>
      <c r="N614" s="294"/>
      <c r="O614" s="294"/>
      <c r="P614" s="294"/>
      <c r="Q614" s="294"/>
      <c r="R614" s="294"/>
      <c r="S614" s="294"/>
      <c r="T614" s="294"/>
      <c r="U614" s="294"/>
      <c r="V614" s="294"/>
      <c r="W614" s="294"/>
      <c r="X614" s="294"/>
      <c r="Y614" s="294"/>
      <c r="Z614" s="294"/>
    </row>
    <row r="615" spans="1:26" ht="15.75" customHeight="1">
      <c r="A615" s="294"/>
      <c r="B615" s="294"/>
      <c r="C615" s="294"/>
      <c r="D615" s="294"/>
      <c r="E615" s="294"/>
      <c r="F615" s="294"/>
      <c r="G615" s="294"/>
      <c r="H615" s="294"/>
      <c r="I615" s="294"/>
      <c r="J615" s="294"/>
      <c r="K615" s="294"/>
      <c r="L615" s="294"/>
      <c r="M615" s="294"/>
      <c r="N615" s="294"/>
      <c r="O615" s="294"/>
      <c r="P615" s="294"/>
      <c r="Q615" s="294"/>
      <c r="R615" s="294"/>
      <c r="S615" s="294"/>
      <c r="T615" s="294"/>
      <c r="U615" s="294"/>
      <c r="V615" s="294"/>
      <c r="W615" s="294"/>
      <c r="X615" s="294"/>
      <c r="Y615" s="294"/>
      <c r="Z615" s="294"/>
    </row>
    <row r="616" spans="1:26" ht="15.75" customHeight="1">
      <c r="A616" s="294"/>
      <c r="B616" s="294"/>
      <c r="C616" s="294"/>
      <c r="D616" s="294"/>
      <c r="E616" s="294"/>
      <c r="F616" s="294"/>
      <c r="G616" s="294"/>
      <c r="H616" s="294"/>
      <c r="I616" s="294"/>
      <c r="J616" s="294"/>
      <c r="K616" s="294"/>
      <c r="L616" s="294"/>
      <c r="M616" s="294"/>
      <c r="N616" s="294"/>
      <c r="O616" s="294"/>
      <c r="P616" s="294"/>
      <c r="Q616" s="294"/>
      <c r="R616" s="294"/>
      <c r="S616" s="294"/>
      <c r="T616" s="294"/>
      <c r="U616" s="294"/>
      <c r="V616" s="294"/>
      <c r="W616" s="294"/>
      <c r="X616" s="294"/>
      <c r="Y616" s="294"/>
      <c r="Z616" s="294"/>
    </row>
    <row r="617" spans="1:26" ht="15.75" customHeight="1">
      <c r="A617" s="294"/>
      <c r="B617" s="294"/>
      <c r="C617" s="294"/>
      <c r="D617" s="294"/>
      <c r="E617" s="294"/>
      <c r="F617" s="294"/>
      <c r="G617" s="294"/>
      <c r="H617" s="294"/>
      <c r="I617" s="294"/>
      <c r="J617" s="294"/>
      <c r="K617" s="294"/>
      <c r="L617" s="294"/>
      <c r="M617" s="294"/>
      <c r="N617" s="294"/>
      <c r="O617" s="294"/>
      <c r="P617" s="294"/>
      <c r="Q617" s="294"/>
      <c r="R617" s="294"/>
      <c r="S617" s="294"/>
      <c r="T617" s="294"/>
      <c r="U617" s="294"/>
      <c r="V617" s="294"/>
      <c r="W617" s="294"/>
      <c r="X617" s="294"/>
      <c r="Y617" s="294"/>
      <c r="Z617" s="294"/>
    </row>
    <row r="618" spans="1:26" ht="15.75" customHeight="1">
      <c r="A618" s="294"/>
      <c r="B618" s="294"/>
      <c r="C618" s="294"/>
      <c r="D618" s="294"/>
      <c r="E618" s="294"/>
      <c r="F618" s="294"/>
      <c r="G618" s="294"/>
      <c r="H618" s="294"/>
      <c r="I618" s="294"/>
      <c r="J618" s="294"/>
      <c r="K618" s="294"/>
      <c r="L618" s="294"/>
      <c r="M618" s="294"/>
      <c r="N618" s="294"/>
      <c r="O618" s="294"/>
      <c r="P618" s="294"/>
      <c r="Q618" s="294"/>
      <c r="R618" s="294"/>
      <c r="S618" s="294"/>
      <c r="T618" s="294"/>
      <c r="U618" s="294"/>
      <c r="V618" s="294"/>
      <c r="W618" s="294"/>
      <c r="X618" s="294"/>
      <c r="Y618" s="294"/>
      <c r="Z618" s="294"/>
    </row>
    <row r="619" spans="1:26" ht="15.75" customHeight="1">
      <c r="A619" s="294"/>
      <c r="B619" s="294"/>
      <c r="C619" s="294"/>
      <c r="D619" s="294"/>
      <c r="E619" s="294"/>
      <c r="F619" s="294"/>
      <c r="G619" s="294"/>
      <c r="H619" s="294"/>
      <c r="I619" s="294"/>
      <c r="J619" s="294"/>
      <c r="K619" s="294"/>
      <c r="L619" s="294"/>
      <c r="M619" s="294"/>
      <c r="N619" s="294"/>
      <c r="O619" s="294"/>
      <c r="P619" s="294"/>
      <c r="Q619" s="294"/>
      <c r="R619" s="294"/>
      <c r="S619" s="294"/>
      <c r="T619" s="294"/>
      <c r="U619" s="294"/>
      <c r="V619" s="294"/>
      <c r="W619" s="294"/>
      <c r="X619" s="294"/>
      <c r="Y619" s="294"/>
      <c r="Z619" s="294"/>
    </row>
    <row r="620" spans="1:26" ht="15.75" customHeight="1">
      <c r="A620" s="294"/>
      <c r="B620" s="294"/>
      <c r="C620" s="294"/>
      <c r="D620" s="294"/>
      <c r="E620" s="294"/>
      <c r="F620" s="294"/>
      <c r="G620" s="294"/>
      <c r="H620" s="294"/>
      <c r="I620" s="294"/>
      <c r="J620" s="294"/>
      <c r="K620" s="294"/>
      <c r="L620" s="294"/>
      <c r="M620" s="294"/>
      <c r="N620" s="294"/>
      <c r="O620" s="294"/>
      <c r="P620" s="294"/>
      <c r="Q620" s="294"/>
      <c r="R620" s="294"/>
      <c r="S620" s="294"/>
      <c r="T620" s="294"/>
      <c r="U620" s="294"/>
      <c r="V620" s="294"/>
      <c r="W620" s="294"/>
      <c r="X620" s="294"/>
      <c r="Y620" s="294"/>
      <c r="Z620" s="294"/>
    </row>
    <row r="621" spans="1:26" ht="15.75" customHeight="1">
      <c r="A621" s="294"/>
      <c r="B621" s="294"/>
      <c r="C621" s="294"/>
      <c r="D621" s="294"/>
      <c r="E621" s="294"/>
      <c r="F621" s="294"/>
      <c r="G621" s="294"/>
      <c r="H621" s="294"/>
      <c r="I621" s="294"/>
      <c r="J621" s="294"/>
      <c r="K621" s="294"/>
      <c r="L621" s="294"/>
      <c r="M621" s="294"/>
      <c r="N621" s="294"/>
      <c r="O621" s="294"/>
      <c r="P621" s="294"/>
      <c r="Q621" s="294"/>
      <c r="R621" s="294"/>
      <c r="S621" s="294"/>
      <c r="T621" s="294"/>
      <c r="U621" s="294"/>
      <c r="V621" s="294"/>
      <c r="W621" s="294"/>
      <c r="X621" s="294"/>
      <c r="Y621" s="294"/>
      <c r="Z621" s="294"/>
    </row>
    <row r="622" spans="1:26" ht="15.75" customHeight="1">
      <c r="A622" s="294"/>
      <c r="B622" s="294"/>
      <c r="C622" s="294"/>
      <c r="D622" s="294"/>
      <c r="E622" s="294"/>
      <c r="F622" s="294"/>
      <c r="G622" s="294"/>
      <c r="H622" s="294"/>
      <c r="I622" s="294"/>
      <c r="J622" s="294"/>
      <c r="K622" s="294"/>
      <c r="L622" s="294"/>
      <c r="M622" s="294"/>
      <c r="N622" s="294"/>
      <c r="O622" s="294"/>
      <c r="P622" s="294"/>
      <c r="Q622" s="294"/>
      <c r="R622" s="294"/>
      <c r="S622" s="294"/>
      <c r="T622" s="294"/>
      <c r="U622" s="294"/>
      <c r="V622" s="294"/>
      <c r="W622" s="294"/>
      <c r="X622" s="294"/>
      <c r="Y622" s="294"/>
      <c r="Z622" s="294"/>
    </row>
    <row r="623" spans="1:26" ht="15.75" customHeight="1">
      <c r="A623" s="294"/>
      <c r="B623" s="294"/>
      <c r="C623" s="294"/>
      <c r="D623" s="294"/>
      <c r="E623" s="294"/>
      <c r="F623" s="294"/>
      <c r="G623" s="294"/>
      <c r="H623" s="294"/>
      <c r="I623" s="294"/>
      <c r="J623" s="294"/>
      <c r="K623" s="294"/>
      <c r="L623" s="294"/>
      <c r="M623" s="294"/>
      <c r="N623" s="294"/>
      <c r="O623" s="294"/>
      <c r="P623" s="294"/>
      <c r="Q623" s="294"/>
      <c r="R623" s="294"/>
      <c r="S623" s="294"/>
      <c r="T623" s="294"/>
      <c r="U623" s="294"/>
      <c r="V623" s="294"/>
      <c r="W623" s="294"/>
      <c r="X623" s="294"/>
      <c r="Y623" s="294"/>
      <c r="Z623" s="294"/>
    </row>
    <row r="624" spans="1:26" ht="15.75" customHeight="1">
      <c r="A624" s="294"/>
      <c r="B624" s="294"/>
      <c r="C624" s="294"/>
      <c r="D624" s="294"/>
      <c r="E624" s="294"/>
      <c r="F624" s="294"/>
      <c r="G624" s="294"/>
      <c r="H624" s="294"/>
      <c r="I624" s="294"/>
      <c r="J624" s="294"/>
      <c r="K624" s="294"/>
      <c r="L624" s="294"/>
      <c r="M624" s="294"/>
      <c r="N624" s="294"/>
      <c r="O624" s="294"/>
      <c r="P624" s="294"/>
      <c r="Q624" s="294"/>
      <c r="R624" s="294"/>
      <c r="S624" s="294"/>
      <c r="T624" s="294"/>
      <c r="U624" s="294"/>
      <c r="V624" s="294"/>
      <c r="W624" s="294"/>
      <c r="X624" s="294"/>
      <c r="Y624" s="294"/>
      <c r="Z624" s="294"/>
    </row>
    <row r="625" spans="1:26" ht="15.75" customHeight="1">
      <c r="A625" s="294"/>
      <c r="B625" s="294"/>
      <c r="C625" s="294"/>
      <c r="D625" s="294"/>
      <c r="E625" s="294"/>
      <c r="F625" s="294"/>
      <c r="G625" s="294"/>
      <c r="H625" s="294"/>
      <c r="I625" s="294"/>
      <c r="J625" s="294"/>
      <c r="K625" s="294"/>
      <c r="L625" s="294"/>
      <c r="M625" s="294"/>
      <c r="N625" s="294"/>
      <c r="O625" s="294"/>
      <c r="P625" s="294"/>
      <c r="Q625" s="294"/>
      <c r="R625" s="294"/>
      <c r="S625" s="294"/>
      <c r="T625" s="294"/>
      <c r="U625" s="294"/>
      <c r="V625" s="294"/>
      <c r="W625" s="294"/>
      <c r="X625" s="294"/>
      <c r="Y625" s="294"/>
      <c r="Z625" s="294"/>
    </row>
    <row r="626" spans="1:26" ht="15.75" customHeight="1">
      <c r="A626" s="294"/>
      <c r="B626" s="294"/>
      <c r="C626" s="294"/>
      <c r="D626" s="294"/>
      <c r="E626" s="294"/>
      <c r="F626" s="294"/>
      <c r="G626" s="294"/>
      <c r="H626" s="294"/>
      <c r="I626" s="294"/>
      <c r="J626" s="294"/>
      <c r="K626" s="294"/>
      <c r="L626" s="294"/>
      <c r="M626" s="294"/>
      <c r="N626" s="294"/>
      <c r="O626" s="294"/>
      <c r="P626" s="294"/>
      <c r="Q626" s="294"/>
      <c r="R626" s="294"/>
      <c r="S626" s="294"/>
      <c r="T626" s="294"/>
      <c r="U626" s="294"/>
      <c r="V626" s="294"/>
      <c r="W626" s="294"/>
      <c r="X626" s="294"/>
      <c r="Y626" s="294"/>
      <c r="Z626" s="294"/>
    </row>
    <row r="627" spans="1:26" ht="15.75" customHeight="1">
      <c r="A627" s="294"/>
      <c r="B627" s="294"/>
      <c r="C627" s="294"/>
      <c r="D627" s="294"/>
      <c r="E627" s="294"/>
      <c r="F627" s="294"/>
      <c r="G627" s="294"/>
      <c r="H627" s="294"/>
      <c r="I627" s="294"/>
      <c r="J627" s="294"/>
      <c r="K627" s="294"/>
      <c r="L627" s="294"/>
      <c r="M627" s="294"/>
      <c r="N627" s="294"/>
      <c r="O627" s="294"/>
      <c r="P627" s="294"/>
      <c r="Q627" s="294"/>
      <c r="R627" s="294"/>
      <c r="S627" s="294"/>
      <c r="T627" s="294"/>
      <c r="U627" s="294"/>
      <c r="V627" s="294"/>
      <c r="W627" s="294"/>
      <c r="X627" s="294"/>
      <c r="Y627" s="294"/>
      <c r="Z627" s="294"/>
    </row>
    <row r="628" spans="1:26" ht="15.75" customHeight="1">
      <c r="A628" s="294"/>
      <c r="B628" s="294"/>
      <c r="C628" s="294"/>
      <c r="D628" s="294"/>
      <c r="E628" s="294"/>
      <c r="F628" s="294"/>
      <c r="G628" s="294"/>
      <c r="H628" s="294"/>
      <c r="I628" s="294"/>
      <c r="J628" s="294"/>
      <c r="K628" s="294"/>
      <c r="L628" s="294"/>
      <c r="M628" s="294"/>
      <c r="N628" s="294"/>
      <c r="O628" s="294"/>
      <c r="P628" s="294"/>
      <c r="Q628" s="294"/>
      <c r="R628" s="294"/>
      <c r="S628" s="294"/>
      <c r="T628" s="294"/>
      <c r="U628" s="294"/>
      <c r="V628" s="294"/>
      <c r="W628" s="294"/>
      <c r="X628" s="294"/>
      <c r="Y628" s="294"/>
      <c r="Z628" s="294"/>
    </row>
    <row r="629" spans="1:26" ht="15.75" customHeight="1">
      <c r="A629" s="294"/>
      <c r="B629" s="294"/>
      <c r="C629" s="294"/>
      <c r="D629" s="294"/>
      <c r="E629" s="294"/>
      <c r="F629" s="294"/>
      <c r="G629" s="294"/>
      <c r="H629" s="294"/>
      <c r="I629" s="294"/>
      <c r="J629" s="294"/>
      <c r="K629" s="294"/>
      <c r="L629" s="294"/>
      <c r="M629" s="294"/>
      <c r="N629" s="294"/>
      <c r="O629" s="294"/>
      <c r="P629" s="294"/>
      <c r="Q629" s="294"/>
      <c r="R629" s="294"/>
      <c r="S629" s="294"/>
      <c r="T629" s="294"/>
      <c r="U629" s="294"/>
      <c r="V629" s="294"/>
      <c r="W629" s="294"/>
      <c r="X629" s="294"/>
      <c r="Y629" s="294"/>
      <c r="Z629" s="294"/>
    </row>
    <row r="630" spans="1:26" ht="15.75" customHeight="1">
      <c r="A630" s="294"/>
      <c r="B630" s="294"/>
      <c r="C630" s="294"/>
      <c r="D630" s="294"/>
      <c r="E630" s="294"/>
      <c r="F630" s="294"/>
      <c r="G630" s="294"/>
      <c r="H630" s="294"/>
      <c r="I630" s="294"/>
      <c r="J630" s="294"/>
      <c r="K630" s="294"/>
      <c r="L630" s="294"/>
      <c r="M630" s="294"/>
      <c r="N630" s="294"/>
      <c r="O630" s="294"/>
      <c r="P630" s="294"/>
      <c r="Q630" s="294"/>
      <c r="R630" s="294"/>
      <c r="S630" s="294"/>
      <c r="T630" s="294"/>
      <c r="U630" s="294"/>
      <c r="V630" s="294"/>
      <c r="W630" s="294"/>
      <c r="X630" s="294"/>
      <c r="Y630" s="294"/>
      <c r="Z630" s="294"/>
    </row>
    <row r="631" spans="1:26" ht="15.75" customHeight="1">
      <c r="A631" s="294"/>
      <c r="B631" s="294"/>
      <c r="C631" s="294"/>
      <c r="D631" s="294"/>
      <c r="E631" s="294"/>
      <c r="F631" s="294"/>
      <c r="G631" s="294"/>
      <c r="H631" s="294"/>
      <c r="I631" s="294"/>
      <c r="J631" s="294"/>
      <c r="K631" s="294"/>
      <c r="L631" s="294"/>
      <c r="M631" s="294"/>
      <c r="N631" s="294"/>
      <c r="O631" s="294"/>
      <c r="P631" s="294"/>
      <c r="Q631" s="294"/>
      <c r="R631" s="294"/>
      <c r="S631" s="294"/>
      <c r="T631" s="294"/>
      <c r="U631" s="294"/>
      <c r="V631" s="294"/>
      <c r="W631" s="294"/>
      <c r="X631" s="294"/>
      <c r="Y631" s="294"/>
      <c r="Z631" s="294"/>
    </row>
    <row r="632" spans="1:26" ht="15.75" customHeight="1">
      <c r="A632" s="294"/>
      <c r="B632" s="294"/>
      <c r="C632" s="294"/>
      <c r="D632" s="294"/>
      <c r="E632" s="294"/>
      <c r="F632" s="294"/>
      <c r="G632" s="294"/>
      <c r="H632" s="294"/>
      <c r="I632" s="294"/>
      <c r="J632" s="294"/>
      <c r="K632" s="294"/>
      <c r="L632" s="294"/>
      <c r="M632" s="294"/>
      <c r="N632" s="294"/>
      <c r="O632" s="294"/>
      <c r="P632" s="294"/>
      <c r="Q632" s="294"/>
      <c r="R632" s="294"/>
      <c r="S632" s="294"/>
      <c r="T632" s="294"/>
      <c r="U632" s="294"/>
      <c r="V632" s="294"/>
      <c r="W632" s="294"/>
      <c r="X632" s="294"/>
      <c r="Y632" s="294"/>
      <c r="Z632" s="294"/>
    </row>
    <row r="633" spans="1:26" ht="15.75" customHeight="1">
      <c r="A633" s="294"/>
      <c r="B633" s="294"/>
      <c r="C633" s="294"/>
      <c r="D633" s="294"/>
      <c r="E633" s="294"/>
      <c r="F633" s="294"/>
      <c r="G633" s="294"/>
      <c r="H633" s="294"/>
      <c r="I633" s="294"/>
      <c r="J633" s="294"/>
      <c r="K633" s="294"/>
      <c r="L633" s="294"/>
      <c r="M633" s="294"/>
      <c r="N633" s="294"/>
      <c r="O633" s="294"/>
      <c r="P633" s="294"/>
      <c r="Q633" s="294"/>
      <c r="R633" s="294"/>
      <c r="S633" s="294"/>
      <c r="T633" s="294"/>
      <c r="U633" s="294"/>
      <c r="V633" s="294"/>
      <c r="W633" s="294"/>
      <c r="X633" s="294"/>
      <c r="Y633" s="294"/>
      <c r="Z633" s="294"/>
    </row>
    <row r="634" spans="1:26" ht="15.75" customHeight="1">
      <c r="A634" s="294"/>
      <c r="B634" s="294"/>
      <c r="C634" s="294"/>
      <c r="D634" s="294"/>
      <c r="E634" s="294"/>
      <c r="F634" s="294"/>
      <c r="G634" s="294"/>
      <c r="H634" s="294"/>
      <c r="I634" s="294"/>
      <c r="J634" s="294"/>
      <c r="K634" s="294"/>
      <c r="L634" s="294"/>
      <c r="M634" s="294"/>
      <c r="N634" s="294"/>
      <c r="O634" s="294"/>
      <c r="P634" s="294"/>
      <c r="Q634" s="294"/>
      <c r="R634" s="294"/>
      <c r="S634" s="294"/>
      <c r="T634" s="294"/>
      <c r="U634" s="294"/>
      <c r="V634" s="294"/>
      <c r="W634" s="294"/>
      <c r="X634" s="294"/>
      <c r="Y634" s="294"/>
      <c r="Z634" s="294"/>
    </row>
    <row r="635" spans="1:26" ht="15.75" customHeight="1">
      <c r="A635" s="294"/>
      <c r="B635" s="294"/>
      <c r="C635" s="294"/>
      <c r="D635" s="294"/>
      <c r="E635" s="294"/>
      <c r="F635" s="294"/>
      <c r="G635" s="294"/>
      <c r="H635" s="294"/>
      <c r="I635" s="294"/>
      <c r="J635" s="294"/>
      <c r="K635" s="294"/>
      <c r="L635" s="294"/>
      <c r="M635" s="294"/>
      <c r="N635" s="294"/>
      <c r="O635" s="294"/>
      <c r="P635" s="294"/>
      <c r="Q635" s="294"/>
      <c r="R635" s="294"/>
      <c r="S635" s="294"/>
      <c r="T635" s="294"/>
      <c r="U635" s="294"/>
      <c r="V635" s="294"/>
      <c r="W635" s="294"/>
      <c r="X635" s="294"/>
      <c r="Y635" s="294"/>
      <c r="Z635" s="294"/>
    </row>
    <row r="636" spans="1:26" ht="15.75" customHeight="1">
      <c r="A636" s="294"/>
      <c r="B636" s="294"/>
      <c r="C636" s="294"/>
      <c r="D636" s="294"/>
      <c r="E636" s="294"/>
      <c r="F636" s="294"/>
      <c r="G636" s="294"/>
      <c r="H636" s="294"/>
      <c r="I636" s="294"/>
      <c r="J636" s="294"/>
      <c r="K636" s="294"/>
      <c r="L636" s="294"/>
      <c r="M636" s="294"/>
      <c r="N636" s="294"/>
      <c r="O636" s="294"/>
      <c r="P636" s="294"/>
      <c r="Q636" s="294"/>
      <c r="R636" s="294"/>
      <c r="S636" s="294"/>
      <c r="T636" s="294"/>
      <c r="U636" s="294"/>
      <c r="V636" s="294"/>
      <c r="W636" s="294"/>
      <c r="X636" s="294"/>
      <c r="Y636" s="294"/>
      <c r="Z636" s="294"/>
    </row>
    <row r="637" spans="1:26" ht="15.75" customHeight="1">
      <c r="A637" s="294"/>
      <c r="B637" s="294"/>
      <c r="C637" s="294"/>
      <c r="D637" s="294"/>
      <c r="E637" s="294"/>
      <c r="F637" s="294"/>
      <c r="G637" s="294"/>
      <c r="H637" s="294"/>
      <c r="I637" s="294"/>
      <c r="J637" s="294"/>
      <c r="K637" s="294"/>
      <c r="L637" s="294"/>
      <c r="M637" s="294"/>
      <c r="N637" s="294"/>
      <c r="O637" s="294"/>
      <c r="P637" s="294"/>
      <c r="Q637" s="294"/>
      <c r="R637" s="294"/>
      <c r="S637" s="294"/>
      <c r="T637" s="294"/>
      <c r="U637" s="294"/>
      <c r="V637" s="294"/>
      <c r="W637" s="294"/>
      <c r="X637" s="294"/>
      <c r="Y637" s="294"/>
      <c r="Z637" s="294"/>
    </row>
    <row r="638" spans="1:26" ht="15.75" customHeight="1">
      <c r="A638" s="294"/>
      <c r="B638" s="294"/>
      <c r="C638" s="294"/>
      <c r="D638" s="294"/>
      <c r="E638" s="294"/>
      <c r="F638" s="294"/>
      <c r="G638" s="294"/>
      <c r="H638" s="294"/>
      <c r="I638" s="294"/>
      <c r="J638" s="294"/>
      <c r="K638" s="294"/>
      <c r="L638" s="294"/>
      <c r="M638" s="294"/>
      <c r="N638" s="294"/>
      <c r="O638" s="294"/>
      <c r="P638" s="294"/>
      <c r="Q638" s="294"/>
      <c r="R638" s="294"/>
      <c r="S638" s="294"/>
      <c r="T638" s="294"/>
      <c r="U638" s="294"/>
      <c r="V638" s="294"/>
      <c r="W638" s="294"/>
      <c r="X638" s="294"/>
      <c r="Y638" s="294"/>
      <c r="Z638" s="294"/>
    </row>
    <row r="639" spans="1:26" ht="15.75" customHeight="1">
      <c r="A639" s="294"/>
      <c r="B639" s="294"/>
      <c r="C639" s="294"/>
      <c r="D639" s="294"/>
      <c r="E639" s="294"/>
      <c r="F639" s="294"/>
      <c r="G639" s="294"/>
      <c r="H639" s="294"/>
      <c r="I639" s="294"/>
      <c r="J639" s="294"/>
      <c r="K639" s="294"/>
      <c r="L639" s="294"/>
      <c r="M639" s="294"/>
      <c r="N639" s="294"/>
      <c r="O639" s="294"/>
      <c r="P639" s="294"/>
      <c r="Q639" s="294"/>
      <c r="R639" s="294"/>
      <c r="S639" s="294"/>
      <c r="T639" s="294"/>
      <c r="U639" s="294"/>
      <c r="V639" s="294"/>
      <c r="W639" s="294"/>
      <c r="X639" s="294"/>
      <c r="Y639" s="294"/>
      <c r="Z639" s="294"/>
    </row>
    <row r="640" spans="1:26" ht="15.75" customHeight="1">
      <c r="A640" s="294"/>
      <c r="B640" s="294"/>
      <c r="C640" s="294"/>
      <c r="D640" s="294"/>
      <c r="E640" s="294"/>
      <c r="F640" s="294"/>
      <c r="G640" s="294"/>
      <c r="H640" s="294"/>
      <c r="I640" s="294"/>
      <c r="J640" s="294"/>
      <c r="K640" s="294"/>
      <c r="L640" s="294"/>
      <c r="M640" s="294"/>
      <c r="N640" s="294"/>
      <c r="O640" s="294"/>
      <c r="P640" s="294"/>
      <c r="Q640" s="294"/>
      <c r="R640" s="294"/>
      <c r="S640" s="294"/>
      <c r="T640" s="294"/>
      <c r="U640" s="294"/>
      <c r="V640" s="294"/>
      <c r="W640" s="294"/>
      <c r="X640" s="294"/>
      <c r="Y640" s="294"/>
      <c r="Z640" s="294"/>
    </row>
    <row r="641" spans="1:26" ht="15.75" customHeight="1">
      <c r="A641" s="294"/>
      <c r="B641" s="294"/>
      <c r="C641" s="294"/>
      <c r="D641" s="294"/>
      <c r="E641" s="294"/>
      <c r="F641" s="294"/>
      <c r="G641" s="294"/>
      <c r="H641" s="294"/>
      <c r="I641" s="294"/>
      <c r="J641" s="294"/>
      <c r="K641" s="294"/>
      <c r="L641" s="294"/>
      <c r="M641" s="294"/>
      <c r="N641" s="294"/>
      <c r="O641" s="294"/>
      <c r="P641" s="294"/>
      <c r="Q641" s="294"/>
      <c r="R641" s="294"/>
      <c r="S641" s="294"/>
      <c r="T641" s="294"/>
      <c r="U641" s="294"/>
      <c r="V641" s="294"/>
      <c r="W641" s="294"/>
      <c r="X641" s="294"/>
      <c r="Y641" s="294"/>
      <c r="Z641" s="294"/>
    </row>
    <row r="642" spans="1:26" ht="15.75" customHeight="1">
      <c r="A642" s="294"/>
      <c r="B642" s="294"/>
      <c r="C642" s="294"/>
      <c r="D642" s="294"/>
      <c r="E642" s="294"/>
      <c r="F642" s="294"/>
      <c r="G642" s="294"/>
      <c r="H642" s="294"/>
      <c r="I642" s="294"/>
      <c r="J642" s="294"/>
      <c r="K642" s="294"/>
      <c r="L642" s="294"/>
      <c r="M642" s="294"/>
      <c r="N642" s="294"/>
      <c r="O642" s="294"/>
      <c r="P642" s="294"/>
      <c r="Q642" s="294"/>
      <c r="R642" s="294"/>
      <c r="S642" s="294"/>
      <c r="T642" s="294"/>
      <c r="U642" s="294"/>
      <c r="V642" s="294"/>
      <c r="W642" s="294"/>
      <c r="X642" s="294"/>
      <c r="Y642" s="294"/>
      <c r="Z642" s="294"/>
    </row>
    <row r="643" spans="1:26" ht="15.75" customHeight="1">
      <c r="A643" s="294"/>
      <c r="B643" s="294"/>
      <c r="C643" s="294"/>
      <c r="D643" s="294"/>
      <c r="E643" s="294"/>
      <c r="F643" s="294"/>
      <c r="G643" s="294"/>
      <c r="H643" s="294"/>
      <c r="I643" s="294"/>
      <c r="J643" s="294"/>
      <c r="K643" s="294"/>
      <c r="L643" s="294"/>
      <c r="M643" s="294"/>
      <c r="N643" s="294"/>
      <c r="O643" s="294"/>
      <c r="P643" s="294"/>
      <c r="Q643" s="294"/>
      <c r="R643" s="294"/>
      <c r="S643" s="294"/>
      <c r="T643" s="294"/>
      <c r="U643" s="294"/>
      <c r="V643" s="294"/>
      <c r="W643" s="294"/>
      <c r="X643" s="294"/>
      <c r="Y643" s="294"/>
      <c r="Z643" s="294"/>
    </row>
    <row r="644" spans="1:26" ht="15.75" customHeight="1">
      <c r="A644" s="294"/>
      <c r="B644" s="294"/>
      <c r="C644" s="294"/>
      <c r="D644" s="294"/>
      <c r="E644" s="294"/>
      <c r="F644" s="294"/>
      <c r="G644" s="294"/>
      <c r="H644" s="294"/>
      <c r="I644" s="294"/>
      <c r="J644" s="294"/>
      <c r="K644" s="294"/>
      <c r="L644" s="294"/>
      <c r="M644" s="294"/>
      <c r="N644" s="294"/>
      <c r="O644" s="294"/>
      <c r="P644" s="294"/>
      <c r="Q644" s="294"/>
      <c r="R644" s="294"/>
      <c r="S644" s="294"/>
      <c r="T644" s="294"/>
      <c r="U644" s="294"/>
      <c r="V644" s="294"/>
      <c r="W644" s="294"/>
      <c r="X644" s="294"/>
      <c r="Y644" s="294"/>
      <c r="Z644" s="294"/>
    </row>
    <row r="645" spans="1:26" ht="15.75" customHeight="1">
      <c r="A645" s="294"/>
      <c r="B645" s="294"/>
      <c r="C645" s="294"/>
      <c r="D645" s="294"/>
      <c r="E645" s="294"/>
      <c r="F645" s="294"/>
      <c r="G645" s="294"/>
      <c r="H645" s="294"/>
      <c r="I645" s="294"/>
      <c r="J645" s="294"/>
      <c r="K645" s="294"/>
      <c r="L645" s="294"/>
      <c r="M645" s="294"/>
      <c r="N645" s="294"/>
      <c r="O645" s="294"/>
      <c r="P645" s="294"/>
      <c r="Q645" s="294"/>
      <c r="R645" s="294"/>
      <c r="S645" s="294"/>
      <c r="T645" s="294"/>
      <c r="U645" s="294"/>
      <c r="V645" s="294"/>
      <c r="W645" s="294"/>
      <c r="X645" s="294"/>
      <c r="Y645" s="294"/>
      <c r="Z645" s="294"/>
    </row>
    <row r="646" spans="1:26" ht="15.75" customHeight="1">
      <c r="A646" s="294"/>
      <c r="B646" s="294"/>
      <c r="C646" s="294"/>
      <c r="D646" s="294"/>
      <c r="E646" s="294"/>
      <c r="F646" s="294"/>
      <c r="G646" s="294"/>
      <c r="H646" s="294"/>
      <c r="I646" s="294"/>
      <c r="J646" s="294"/>
      <c r="K646" s="294"/>
      <c r="L646" s="294"/>
      <c r="M646" s="294"/>
      <c r="N646" s="294"/>
      <c r="O646" s="294"/>
      <c r="P646" s="294"/>
      <c r="Q646" s="294"/>
      <c r="R646" s="294"/>
      <c r="S646" s="294"/>
      <c r="T646" s="294"/>
      <c r="U646" s="294"/>
      <c r="V646" s="294"/>
      <c r="W646" s="294"/>
      <c r="X646" s="294"/>
      <c r="Y646" s="294"/>
      <c r="Z646" s="294"/>
    </row>
    <row r="647" spans="1:26" ht="15.75" customHeight="1">
      <c r="A647" s="294"/>
      <c r="B647" s="294"/>
      <c r="C647" s="294"/>
      <c r="D647" s="294"/>
      <c r="E647" s="294"/>
      <c r="F647" s="294"/>
      <c r="G647" s="294"/>
      <c r="H647" s="294"/>
      <c r="I647" s="294"/>
      <c r="J647" s="294"/>
      <c r="K647" s="294"/>
      <c r="L647" s="294"/>
      <c r="M647" s="294"/>
      <c r="N647" s="294"/>
      <c r="O647" s="294"/>
      <c r="P647" s="294"/>
      <c r="Q647" s="294"/>
      <c r="R647" s="294"/>
      <c r="S647" s="294"/>
      <c r="T647" s="294"/>
      <c r="U647" s="294"/>
      <c r="V647" s="294"/>
      <c r="W647" s="294"/>
      <c r="X647" s="294"/>
      <c r="Y647" s="294"/>
      <c r="Z647" s="294"/>
    </row>
    <row r="648" spans="1:26" ht="15.75" customHeight="1">
      <c r="A648" s="294"/>
      <c r="B648" s="294"/>
      <c r="C648" s="294"/>
      <c r="D648" s="294"/>
      <c r="E648" s="294"/>
      <c r="F648" s="294"/>
      <c r="G648" s="294"/>
      <c r="H648" s="294"/>
      <c r="I648" s="294"/>
      <c r="J648" s="294"/>
      <c r="K648" s="294"/>
      <c r="L648" s="294"/>
      <c r="M648" s="294"/>
      <c r="N648" s="294"/>
      <c r="O648" s="294"/>
      <c r="P648" s="294"/>
      <c r="Q648" s="294"/>
      <c r="R648" s="294"/>
      <c r="S648" s="294"/>
      <c r="T648" s="294"/>
      <c r="U648" s="294"/>
      <c r="V648" s="294"/>
      <c r="W648" s="294"/>
      <c r="X648" s="294"/>
      <c r="Y648" s="294"/>
      <c r="Z648" s="294"/>
    </row>
    <row r="649" spans="1:26" ht="15.75" customHeight="1">
      <c r="A649" s="294"/>
      <c r="B649" s="294"/>
      <c r="C649" s="294"/>
      <c r="D649" s="294"/>
      <c r="E649" s="294"/>
      <c r="F649" s="294"/>
      <c r="G649" s="294"/>
      <c r="H649" s="294"/>
      <c r="I649" s="294"/>
      <c r="J649" s="294"/>
      <c r="K649" s="294"/>
      <c r="L649" s="294"/>
      <c r="M649" s="294"/>
      <c r="N649" s="294"/>
      <c r="O649" s="294"/>
      <c r="P649" s="294"/>
      <c r="Q649" s="294"/>
      <c r="R649" s="294"/>
      <c r="S649" s="294"/>
      <c r="T649" s="294"/>
      <c r="U649" s="294"/>
      <c r="V649" s="294"/>
      <c r="W649" s="294"/>
      <c r="X649" s="294"/>
      <c r="Y649" s="294"/>
      <c r="Z649" s="294"/>
    </row>
    <row r="650" spans="1:26" ht="15.75" customHeight="1">
      <c r="A650" s="294"/>
      <c r="B650" s="294"/>
      <c r="C650" s="294"/>
      <c r="D650" s="294"/>
      <c r="E650" s="294"/>
      <c r="F650" s="294"/>
      <c r="G650" s="294"/>
      <c r="H650" s="294"/>
      <c r="I650" s="294"/>
      <c r="J650" s="294"/>
      <c r="K650" s="294"/>
      <c r="L650" s="294"/>
      <c r="M650" s="294"/>
      <c r="N650" s="294"/>
      <c r="O650" s="294"/>
      <c r="P650" s="294"/>
      <c r="Q650" s="294"/>
      <c r="R650" s="294"/>
      <c r="S650" s="294"/>
      <c r="T650" s="294"/>
      <c r="U650" s="294"/>
      <c r="V650" s="294"/>
      <c r="W650" s="294"/>
      <c r="X650" s="294"/>
      <c r="Y650" s="294"/>
      <c r="Z650" s="294"/>
    </row>
    <row r="651" spans="1:26" ht="15.75" customHeight="1">
      <c r="A651" s="294"/>
      <c r="B651" s="294"/>
      <c r="C651" s="294"/>
      <c r="D651" s="294"/>
      <c r="E651" s="294"/>
      <c r="F651" s="294"/>
      <c r="G651" s="294"/>
      <c r="H651" s="294"/>
      <c r="I651" s="294"/>
      <c r="J651" s="294"/>
      <c r="K651" s="294"/>
      <c r="L651" s="294"/>
      <c r="M651" s="294"/>
      <c r="N651" s="294"/>
      <c r="O651" s="294"/>
      <c r="P651" s="294"/>
      <c r="Q651" s="294"/>
      <c r="R651" s="294"/>
      <c r="S651" s="294"/>
      <c r="T651" s="294"/>
      <c r="U651" s="294"/>
      <c r="V651" s="294"/>
      <c r="W651" s="294"/>
      <c r="X651" s="294"/>
      <c r="Y651" s="294"/>
      <c r="Z651" s="294"/>
    </row>
    <row r="652" spans="1:26" ht="15.75" customHeight="1">
      <c r="A652" s="294"/>
      <c r="B652" s="294"/>
      <c r="C652" s="294"/>
      <c r="D652" s="294"/>
      <c r="E652" s="294"/>
      <c r="F652" s="294"/>
      <c r="G652" s="294"/>
      <c r="H652" s="294"/>
      <c r="I652" s="294"/>
      <c r="J652" s="294"/>
      <c r="K652" s="294"/>
      <c r="L652" s="294"/>
      <c r="M652" s="294"/>
      <c r="N652" s="294"/>
      <c r="O652" s="294"/>
      <c r="P652" s="294"/>
      <c r="Q652" s="294"/>
      <c r="R652" s="294"/>
      <c r="S652" s="294"/>
      <c r="T652" s="294"/>
      <c r="U652" s="294"/>
      <c r="V652" s="294"/>
      <c r="W652" s="294"/>
      <c r="X652" s="294"/>
      <c r="Y652" s="294"/>
      <c r="Z652" s="294"/>
    </row>
    <row r="653" spans="1:26" ht="15.75" customHeight="1">
      <c r="A653" s="294"/>
      <c r="B653" s="294"/>
      <c r="C653" s="294"/>
      <c r="D653" s="294"/>
      <c r="E653" s="294"/>
      <c r="F653" s="294"/>
      <c r="G653" s="294"/>
      <c r="H653" s="294"/>
      <c r="I653" s="294"/>
      <c r="J653" s="294"/>
      <c r="K653" s="294"/>
      <c r="L653" s="294"/>
      <c r="M653" s="294"/>
      <c r="N653" s="294"/>
      <c r="O653" s="294"/>
      <c r="P653" s="294"/>
      <c r="Q653" s="294"/>
      <c r="R653" s="294"/>
      <c r="S653" s="294"/>
      <c r="T653" s="294"/>
      <c r="U653" s="294"/>
      <c r="V653" s="294"/>
      <c r="W653" s="294"/>
      <c r="X653" s="294"/>
      <c r="Y653" s="294"/>
      <c r="Z653" s="294"/>
    </row>
    <row r="654" spans="1:26" ht="15.75" customHeight="1">
      <c r="A654" s="294"/>
      <c r="B654" s="294"/>
      <c r="C654" s="294"/>
      <c r="D654" s="294"/>
      <c r="E654" s="294"/>
      <c r="F654" s="294"/>
      <c r="G654" s="294"/>
      <c r="H654" s="294"/>
      <c r="I654" s="294"/>
      <c r="J654" s="294"/>
      <c r="K654" s="294"/>
      <c r="L654" s="294"/>
      <c r="M654" s="294"/>
      <c r="N654" s="294"/>
      <c r="O654" s="294"/>
      <c r="P654" s="294"/>
      <c r="Q654" s="294"/>
      <c r="R654" s="294"/>
      <c r="S654" s="294"/>
      <c r="T654" s="294"/>
      <c r="U654" s="294"/>
      <c r="V654" s="294"/>
      <c r="W654" s="294"/>
      <c r="X654" s="294"/>
      <c r="Y654" s="294"/>
      <c r="Z654" s="294"/>
    </row>
    <row r="655" spans="1:26" ht="15.75" customHeight="1">
      <c r="A655" s="294"/>
      <c r="B655" s="294"/>
      <c r="C655" s="294"/>
      <c r="D655" s="294"/>
      <c r="E655" s="294"/>
      <c r="F655" s="294"/>
      <c r="G655" s="294"/>
      <c r="H655" s="294"/>
      <c r="I655" s="294"/>
      <c r="J655" s="294"/>
      <c r="K655" s="294"/>
      <c r="L655" s="294"/>
      <c r="M655" s="294"/>
      <c r="N655" s="294"/>
      <c r="O655" s="294"/>
      <c r="P655" s="294"/>
      <c r="Q655" s="294"/>
      <c r="R655" s="294"/>
      <c r="S655" s="294"/>
      <c r="T655" s="294"/>
      <c r="U655" s="294"/>
      <c r="V655" s="294"/>
      <c r="W655" s="294"/>
      <c r="X655" s="294"/>
      <c r="Y655" s="294"/>
      <c r="Z655" s="294"/>
    </row>
    <row r="656" spans="1:26" ht="15.75" customHeight="1">
      <c r="A656" s="294"/>
      <c r="B656" s="294"/>
      <c r="C656" s="294"/>
      <c r="D656" s="294"/>
      <c r="E656" s="294"/>
      <c r="F656" s="294"/>
      <c r="G656" s="294"/>
      <c r="H656" s="294"/>
      <c r="I656" s="294"/>
      <c r="J656" s="294"/>
      <c r="K656" s="294"/>
      <c r="L656" s="294"/>
      <c r="M656" s="294"/>
      <c r="N656" s="294"/>
      <c r="O656" s="294"/>
      <c r="P656" s="294"/>
      <c r="Q656" s="294"/>
      <c r="R656" s="294"/>
      <c r="S656" s="294"/>
      <c r="T656" s="294"/>
      <c r="U656" s="294"/>
      <c r="V656" s="294"/>
      <c r="W656" s="294"/>
      <c r="X656" s="294"/>
      <c r="Y656" s="294"/>
      <c r="Z656" s="294"/>
    </row>
    <row r="657" spans="1:26" ht="15.75" customHeight="1">
      <c r="A657" s="294"/>
      <c r="B657" s="294"/>
      <c r="C657" s="294"/>
      <c r="D657" s="294"/>
      <c r="E657" s="294"/>
      <c r="F657" s="294"/>
      <c r="G657" s="294"/>
      <c r="H657" s="294"/>
      <c r="I657" s="294"/>
      <c r="J657" s="294"/>
      <c r="K657" s="294"/>
      <c r="L657" s="294"/>
      <c r="M657" s="294"/>
      <c r="N657" s="294"/>
      <c r="O657" s="294"/>
      <c r="P657" s="294"/>
      <c r="Q657" s="294"/>
      <c r="R657" s="294"/>
      <c r="S657" s="294"/>
      <c r="T657" s="294"/>
      <c r="U657" s="294"/>
      <c r="V657" s="294"/>
      <c r="W657" s="294"/>
      <c r="X657" s="294"/>
      <c r="Y657" s="294"/>
      <c r="Z657" s="294"/>
    </row>
    <row r="658" spans="1:26" ht="15.75" customHeight="1">
      <c r="A658" s="294"/>
      <c r="B658" s="294"/>
      <c r="C658" s="294"/>
      <c r="D658" s="294"/>
      <c r="E658" s="294"/>
      <c r="F658" s="294"/>
      <c r="G658" s="294"/>
      <c r="H658" s="294"/>
      <c r="I658" s="294"/>
      <c r="J658" s="294"/>
      <c r="K658" s="294"/>
      <c r="L658" s="294"/>
      <c r="M658" s="294"/>
      <c r="N658" s="294"/>
      <c r="O658" s="294"/>
      <c r="P658" s="294"/>
      <c r="Q658" s="294"/>
      <c r="R658" s="294"/>
      <c r="S658" s="294"/>
      <c r="T658" s="294"/>
      <c r="U658" s="294"/>
      <c r="V658" s="294"/>
      <c r="W658" s="294"/>
      <c r="X658" s="294"/>
      <c r="Y658" s="294"/>
      <c r="Z658" s="294"/>
    </row>
    <row r="659" spans="1:26" ht="15.75" customHeight="1">
      <c r="A659" s="294"/>
      <c r="B659" s="294"/>
      <c r="C659" s="294"/>
      <c r="D659" s="294"/>
      <c r="E659" s="294"/>
      <c r="F659" s="294"/>
      <c r="G659" s="294"/>
      <c r="H659" s="294"/>
      <c r="I659" s="294"/>
      <c r="J659" s="294"/>
      <c r="K659" s="294"/>
      <c r="L659" s="294"/>
      <c r="M659" s="294"/>
      <c r="N659" s="294"/>
      <c r="O659" s="294"/>
      <c r="P659" s="294"/>
      <c r="Q659" s="294"/>
      <c r="R659" s="294"/>
      <c r="S659" s="294"/>
      <c r="T659" s="294"/>
      <c r="U659" s="294"/>
      <c r="V659" s="294"/>
      <c r="W659" s="294"/>
      <c r="X659" s="294"/>
      <c r="Y659" s="294"/>
      <c r="Z659" s="294"/>
    </row>
    <row r="660" spans="1:26" ht="15.75" customHeight="1">
      <c r="A660" s="294"/>
      <c r="B660" s="294"/>
      <c r="C660" s="294"/>
      <c r="D660" s="294"/>
      <c r="E660" s="294"/>
      <c r="F660" s="294"/>
      <c r="G660" s="294"/>
      <c r="H660" s="294"/>
      <c r="I660" s="294"/>
      <c r="J660" s="294"/>
      <c r="K660" s="294"/>
      <c r="L660" s="294"/>
      <c r="M660" s="294"/>
      <c r="N660" s="294"/>
      <c r="O660" s="294"/>
      <c r="P660" s="294"/>
      <c r="Q660" s="294"/>
      <c r="R660" s="294"/>
      <c r="S660" s="294"/>
      <c r="T660" s="294"/>
      <c r="U660" s="294"/>
      <c r="V660" s="294"/>
      <c r="W660" s="294"/>
      <c r="X660" s="294"/>
      <c r="Y660" s="294"/>
      <c r="Z660" s="294"/>
    </row>
    <row r="661" spans="1:26" ht="15.75" customHeight="1">
      <c r="A661" s="294"/>
      <c r="B661" s="294"/>
      <c r="C661" s="294"/>
      <c r="D661" s="294"/>
      <c r="E661" s="294"/>
      <c r="F661" s="294"/>
      <c r="G661" s="294"/>
      <c r="H661" s="294"/>
      <c r="I661" s="294"/>
      <c r="J661" s="294"/>
      <c r="K661" s="294"/>
      <c r="L661" s="294"/>
      <c r="M661" s="294"/>
      <c r="N661" s="294"/>
      <c r="O661" s="294"/>
      <c r="P661" s="294"/>
      <c r="Q661" s="294"/>
      <c r="R661" s="294"/>
      <c r="S661" s="294"/>
      <c r="T661" s="294"/>
      <c r="U661" s="294"/>
      <c r="V661" s="294"/>
      <c r="W661" s="294"/>
      <c r="X661" s="294"/>
      <c r="Y661" s="294"/>
      <c r="Z661" s="294"/>
    </row>
    <row r="662" spans="1:26" ht="15.75" customHeight="1">
      <c r="A662" s="294"/>
      <c r="B662" s="294"/>
      <c r="C662" s="294"/>
      <c r="D662" s="294"/>
      <c r="E662" s="294"/>
      <c r="F662" s="294"/>
      <c r="G662" s="294"/>
      <c r="H662" s="294"/>
      <c r="I662" s="294"/>
      <c r="J662" s="294"/>
      <c r="K662" s="294"/>
      <c r="L662" s="294"/>
      <c r="M662" s="294"/>
      <c r="N662" s="294"/>
      <c r="O662" s="294"/>
      <c r="P662" s="294"/>
      <c r="Q662" s="294"/>
      <c r="R662" s="294"/>
      <c r="S662" s="294"/>
      <c r="T662" s="294"/>
      <c r="U662" s="294"/>
      <c r="V662" s="294"/>
      <c r="W662" s="294"/>
      <c r="X662" s="294"/>
      <c r="Y662" s="294"/>
      <c r="Z662" s="294"/>
    </row>
    <row r="663" spans="1:26" ht="15.75" customHeight="1">
      <c r="A663" s="294"/>
      <c r="B663" s="294"/>
      <c r="C663" s="294"/>
      <c r="D663" s="294"/>
      <c r="E663" s="294"/>
      <c r="F663" s="294"/>
      <c r="G663" s="294"/>
      <c r="H663" s="294"/>
      <c r="I663" s="294"/>
      <c r="J663" s="294"/>
      <c r="K663" s="294"/>
      <c r="L663" s="294"/>
      <c r="M663" s="294"/>
      <c r="N663" s="294"/>
      <c r="O663" s="294"/>
      <c r="P663" s="294"/>
      <c r="Q663" s="294"/>
      <c r="R663" s="294"/>
      <c r="S663" s="294"/>
      <c r="T663" s="294"/>
      <c r="U663" s="294"/>
      <c r="V663" s="294"/>
      <c r="W663" s="294"/>
      <c r="X663" s="294"/>
      <c r="Y663" s="294"/>
      <c r="Z663" s="294"/>
    </row>
    <row r="664" spans="1:26" ht="15.75" customHeight="1">
      <c r="A664" s="294"/>
      <c r="B664" s="294"/>
      <c r="C664" s="294"/>
      <c r="D664" s="294"/>
      <c r="E664" s="294"/>
      <c r="F664" s="294"/>
      <c r="G664" s="294"/>
      <c r="H664" s="294"/>
      <c r="I664" s="294"/>
      <c r="J664" s="294"/>
      <c r="K664" s="294"/>
      <c r="L664" s="294"/>
      <c r="M664" s="294"/>
      <c r="N664" s="294"/>
      <c r="O664" s="294"/>
      <c r="P664" s="294"/>
      <c r="Q664" s="294"/>
      <c r="R664" s="294"/>
      <c r="S664" s="294"/>
      <c r="T664" s="294"/>
      <c r="U664" s="294"/>
      <c r="V664" s="294"/>
      <c r="W664" s="294"/>
      <c r="X664" s="294"/>
      <c r="Y664" s="294"/>
      <c r="Z664" s="294"/>
    </row>
    <row r="665" spans="1:26" ht="15.75" customHeight="1">
      <c r="A665" s="294"/>
      <c r="B665" s="294"/>
      <c r="C665" s="294"/>
      <c r="D665" s="294"/>
      <c r="E665" s="294"/>
      <c r="F665" s="294"/>
      <c r="G665" s="294"/>
      <c r="H665" s="294"/>
      <c r="I665" s="294"/>
      <c r="J665" s="294"/>
      <c r="K665" s="294"/>
      <c r="L665" s="294"/>
      <c r="M665" s="294"/>
      <c r="N665" s="294"/>
      <c r="O665" s="294"/>
      <c r="P665" s="294"/>
      <c r="Q665" s="294"/>
      <c r="R665" s="294"/>
      <c r="S665" s="294"/>
      <c r="T665" s="294"/>
      <c r="U665" s="294"/>
      <c r="V665" s="294"/>
      <c r="W665" s="294"/>
      <c r="X665" s="294"/>
      <c r="Y665" s="294"/>
      <c r="Z665" s="294"/>
    </row>
    <row r="666" spans="1:26" ht="15.75" customHeight="1">
      <c r="A666" s="294"/>
      <c r="B666" s="294"/>
      <c r="C666" s="294"/>
      <c r="D666" s="294"/>
      <c r="E666" s="294"/>
      <c r="F666" s="294"/>
      <c r="G666" s="294"/>
      <c r="H666" s="294"/>
      <c r="I666" s="294"/>
      <c r="J666" s="294"/>
      <c r="K666" s="294"/>
      <c r="L666" s="294"/>
      <c r="M666" s="294"/>
      <c r="N666" s="294"/>
      <c r="O666" s="294"/>
      <c r="P666" s="294"/>
      <c r="Q666" s="294"/>
      <c r="R666" s="294"/>
      <c r="S666" s="294"/>
      <c r="T666" s="294"/>
      <c r="U666" s="294"/>
      <c r="V666" s="294"/>
      <c r="W666" s="294"/>
      <c r="X666" s="294"/>
      <c r="Y666" s="294"/>
      <c r="Z666" s="294"/>
    </row>
    <row r="667" spans="1:26" ht="15.75" customHeight="1">
      <c r="A667" s="294"/>
      <c r="B667" s="294"/>
      <c r="C667" s="294"/>
      <c r="D667" s="294"/>
      <c r="E667" s="294"/>
      <c r="F667" s="294"/>
      <c r="G667" s="294"/>
      <c r="H667" s="294"/>
      <c r="I667" s="294"/>
      <c r="J667" s="294"/>
      <c r="K667" s="294"/>
      <c r="L667" s="294"/>
      <c r="M667" s="294"/>
      <c r="N667" s="294"/>
      <c r="O667" s="294"/>
      <c r="P667" s="294"/>
      <c r="Q667" s="294"/>
      <c r="R667" s="294"/>
      <c r="S667" s="294"/>
      <c r="T667" s="294"/>
      <c r="U667" s="294"/>
      <c r="V667" s="294"/>
      <c r="W667" s="294"/>
      <c r="X667" s="294"/>
      <c r="Y667" s="294"/>
      <c r="Z667" s="294"/>
    </row>
    <row r="668" spans="1:26" ht="15.75" customHeight="1">
      <c r="A668" s="294"/>
      <c r="B668" s="294"/>
      <c r="C668" s="294"/>
      <c r="D668" s="294"/>
      <c r="E668" s="294"/>
      <c r="F668" s="294"/>
      <c r="G668" s="294"/>
      <c r="H668" s="294"/>
      <c r="I668" s="294"/>
      <c r="J668" s="294"/>
      <c r="K668" s="294"/>
      <c r="L668" s="294"/>
      <c r="M668" s="294"/>
      <c r="N668" s="294"/>
      <c r="O668" s="294"/>
      <c r="P668" s="294"/>
      <c r="Q668" s="294"/>
      <c r="R668" s="294"/>
      <c r="S668" s="294"/>
      <c r="T668" s="294"/>
      <c r="U668" s="294"/>
      <c r="V668" s="294"/>
      <c r="W668" s="294"/>
      <c r="X668" s="294"/>
      <c r="Y668" s="294"/>
      <c r="Z668" s="294"/>
    </row>
    <row r="669" spans="1:26" ht="15.75" customHeight="1">
      <c r="A669" s="294"/>
      <c r="B669" s="294"/>
      <c r="C669" s="294"/>
      <c r="D669" s="294"/>
      <c r="E669" s="294"/>
      <c r="F669" s="294"/>
      <c r="G669" s="294"/>
      <c r="H669" s="294"/>
      <c r="I669" s="294"/>
      <c r="J669" s="294"/>
      <c r="K669" s="294"/>
      <c r="L669" s="294"/>
      <c r="M669" s="294"/>
      <c r="N669" s="294"/>
      <c r="O669" s="294"/>
      <c r="P669" s="294"/>
      <c r="Q669" s="294"/>
      <c r="R669" s="294"/>
      <c r="S669" s="294"/>
      <c r="T669" s="294"/>
      <c r="U669" s="294"/>
      <c r="V669" s="294"/>
      <c r="W669" s="294"/>
      <c r="X669" s="294"/>
      <c r="Y669" s="294"/>
      <c r="Z669" s="294"/>
    </row>
    <row r="670" spans="1:26" ht="15.75" customHeight="1">
      <c r="A670" s="294"/>
      <c r="B670" s="294"/>
      <c r="C670" s="294"/>
      <c r="D670" s="294"/>
      <c r="E670" s="294"/>
      <c r="F670" s="294"/>
      <c r="G670" s="294"/>
      <c r="H670" s="294"/>
      <c r="I670" s="294"/>
      <c r="J670" s="294"/>
      <c r="K670" s="294"/>
      <c r="L670" s="294"/>
      <c r="M670" s="294"/>
      <c r="N670" s="294"/>
      <c r="O670" s="294"/>
      <c r="P670" s="294"/>
      <c r="Q670" s="294"/>
      <c r="R670" s="294"/>
      <c r="S670" s="294"/>
      <c r="T670" s="294"/>
      <c r="U670" s="294"/>
      <c r="V670" s="294"/>
      <c r="W670" s="294"/>
      <c r="X670" s="294"/>
      <c r="Y670" s="294"/>
      <c r="Z670" s="294"/>
    </row>
    <row r="671" spans="1:26" ht="15.75" customHeight="1">
      <c r="A671" s="294"/>
      <c r="B671" s="294"/>
      <c r="C671" s="294"/>
      <c r="D671" s="294"/>
      <c r="E671" s="294"/>
      <c r="F671" s="294"/>
      <c r="G671" s="294"/>
      <c r="H671" s="294"/>
      <c r="I671" s="294"/>
      <c r="J671" s="294"/>
      <c r="K671" s="294"/>
      <c r="L671" s="294"/>
      <c r="M671" s="294"/>
      <c r="N671" s="294"/>
      <c r="O671" s="294"/>
      <c r="P671" s="294"/>
      <c r="Q671" s="294"/>
      <c r="R671" s="294"/>
      <c r="S671" s="294"/>
      <c r="T671" s="294"/>
      <c r="U671" s="294"/>
      <c r="V671" s="294"/>
      <c r="W671" s="294"/>
      <c r="X671" s="294"/>
      <c r="Y671" s="294"/>
      <c r="Z671" s="294"/>
    </row>
    <row r="672" spans="1:26" ht="15.75" customHeight="1">
      <c r="A672" s="294"/>
      <c r="B672" s="294"/>
      <c r="C672" s="294"/>
      <c r="D672" s="294"/>
      <c r="E672" s="294"/>
      <c r="F672" s="294"/>
      <c r="G672" s="294"/>
      <c r="H672" s="294"/>
      <c r="I672" s="294"/>
      <c r="J672" s="294"/>
      <c r="K672" s="294"/>
      <c r="L672" s="294"/>
      <c r="M672" s="294"/>
      <c r="N672" s="294"/>
      <c r="O672" s="294"/>
      <c r="P672" s="294"/>
      <c r="Q672" s="294"/>
      <c r="R672" s="294"/>
      <c r="S672" s="294"/>
      <c r="T672" s="294"/>
      <c r="U672" s="294"/>
      <c r="V672" s="294"/>
      <c r="W672" s="294"/>
      <c r="X672" s="294"/>
      <c r="Y672" s="294"/>
      <c r="Z672" s="294"/>
    </row>
    <row r="673" spans="1:26" ht="15.75" customHeight="1">
      <c r="A673" s="294"/>
      <c r="B673" s="294"/>
      <c r="C673" s="294"/>
      <c r="D673" s="294"/>
      <c r="E673" s="294"/>
      <c r="F673" s="294"/>
      <c r="G673" s="294"/>
      <c r="H673" s="294"/>
      <c r="I673" s="294"/>
      <c r="J673" s="294"/>
      <c r="K673" s="294"/>
      <c r="L673" s="294"/>
      <c r="M673" s="294"/>
      <c r="N673" s="294"/>
      <c r="O673" s="294"/>
      <c r="P673" s="294"/>
      <c r="Q673" s="294"/>
      <c r="R673" s="294"/>
      <c r="S673" s="294"/>
      <c r="T673" s="294"/>
      <c r="U673" s="294"/>
      <c r="V673" s="294"/>
      <c r="W673" s="294"/>
      <c r="X673" s="294"/>
      <c r="Y673" s="294"/>
      <c r="Z673" s="294"/>
    </row>
    <row r="674" spans="1:26" ht="15.75" customHeight="1">
      <c r="A674" s="294"/>
      <c r="B674" s="294"/>
      <c r="C674" s="294"/>
      <c r="D674" s="294"/>
      <c r="E674" s="294"/>
      <c r="F674" s="294"/>
      <c r="G674" s="294"/>
      <c r="H674" s="294"/>
      <c r="I674" s="294"/>
      <c r="J674" s="294"/>
      <c r="K674" s="294"/>
      <c r="L674" s="294"/>
      <c r="M674" s="294"/>
      <c r="N674" s="294"/>
      <c r="O674" s="294"/>
      <c r="P674" s="294"/>
      <c r="Q674" s="294"/>
      <c r="R674" s="294"/>
      <c r="S674" s="294"/>
      <c r="T674" s="294"/>
      <c r="U674" s="294"/>
      <c r="V674" s="294"/>
      <c r="W674" s="294"/>
      <c r="X674" s="294"/>
      <c r="Y674" s="294"/>
      <c r="Z674" s="294"/>
    </row>
    <row r="675" spans="1:26" ht="15.75" customHeight="1">
      <c r="A675" s="294"/>
      <c r="B675" s="294"/>
      <c r="C675" s="294"/>
      <c r="D675" s="294"/>
      <c r="E675" s="294"/>
      <c r="F675" s="294"/>
      <c r="G675" s="294"/>
      <c r="H675" s="294"/>
      <c r="I675" s="294"/>
      <c r="J675" s="294"/>
      <c r="K675" s="294"/>
      <c r="L675" s="294"/>
      <c r="M675" s="294"/>
      <c r="N675" s="294"/>
      <c r="O675" s="294"/>
      <c r="P675" s="294"/>
      <c r="Q675" s="294"/>
      <c r="R675" s="294"/>
      <c r="S675" s="294"/>
      <c r="T675" s="294"/>
      <c r="U675" s="294"/>
      <c r="V675" s="294"/>
      <c r="W675" s="294"/>
      <c r="X675" s="294"/>
      <c r="Y675" s="294"/>
      <c r="Z675" s="294"/>
    </row>
    <row r="676" spans="1:26" ht="15.75" customHeight="1">
      <c r="A676" s="294"/>
      <c r="B676" s="294"/>
      <c r="C676" s="294"/>
      <c r="D676" s="294"/>
      <c r="E676" s="294"/>
      <c r="F676" s="294"/>
      <c r="G676" s="294"/>
      <c r="H676" s="294"/>
      <c r="I676" s="294"/>
      <c r="J676" s="294"/>
      <c r="K676" s="294"/>
      <c r="L676" s="294"/>
      <c r="M676" s="294"/>
      <c r="N676" s="294"/>
      <c r="O676" s="294"/>
      <c r="P676" s="294"/>
      <c r="Q676" s="294"/>
      <c r="R676" s="294"/>
      <c r="S676" s="294"/>
      <c r="T676" s="294"/>
      <c r="U676" s="294"/>
      <c r="V676" s="294"/>
      <c r="W676" s="294"/>
      <c r="X676" s="294"/>
      <c r="Y676" s="294"/>
      <c r="Z676" s="294"/>
    </row>
    <row r="677" spans="1:26" ht="15.75" customHeight="1">
      <c r="A677" s="294"/>
      <c r="B677" s="294"/>
      <c r="C677" s="294"/>
      <c r="D677" s="294"/>
      <c r="E677" s="294"/>
      <c r="F677" s="294"/>
      <c r="G677" s="294"/>
      <c r="H677" s="294"/>
      <c r="I677" s="294"/>
      <c r="J677" s="294"/>
      <c r="K677" s="294"/>
      <c r="L677" s="294"/>
      <c r="M677" s="294"/>
      <c r="N677" s="294"/>
      <c r="O677" s="294"/>
      <c r="P677" s="294"/>
      <c r="Q677" s="294"/>
      <c r="R677" s="294"/>
      <c r="S677" s="294"/>
      <c r="T677" s="294"/>
      <c r="U677" s="294"/>
      <c r="V677" s="294"/>
      <c r="W677" s="294"/>
      <c r="X677" s="294"/>
      <c r="Y677" s="294"/>
      <c r="Z677" s="294"/>
    </row>
    <row r="678" spans="1:26" ht="15.75" customHeight="1">
      <c r="A678" s="294"/>
      <c r="B678" s="294"/>
      <c r="C678" s="294"/>
      <c r="D678" s="294"/>
      <c r="E678" s="294"/>
      <c r="F678" s="294"/>
      <c r="G678" s="294"/>
      <c r="H678" s="294"/>
      <c r="I678" s="294"/>
      <c r="J678" s="294"/>
      <c r="K678" s="294"/>
      <c r="L678" s="294"/>
      <c r="M678" s="294"/>
      <c r="N678" s="294"/>
      <c r="O678" s="294"/>
      <c r="P678" s="294"/>
      <c r="Q678" s="294"/>
      <c r="R678" s="294"/>
      <c r="S678" s="294"/>
      <c r="T678" s="294"/>
      <c r="U678" s="294"/>
      <c r="V678" s="294"/>
      <c r="W678" s="294"/>
      <c r="X678" s="294"/>
      <c r="Y678" s="294"/>
      <c r="Z678" s="294"/>
    </row>
    <row r="679" spans="1:26" ht="15.75" customHeight="1">
      <c r="A679" s="294"/>
      <c r="B679" s="294"/>
      <c r="C679" s="294"/>
      <c r="D679" s="294"/>
      <c r="E679" s="294"/>
      <c r="F679" s="294"/>
      <c r="G679" s="294"/>
      <c r="H679" s="294"/>
      <c r="I679" s="294"/>
      <c r="J679" s="294"/>
      <c r="K679" s="294"/>
      <c r="L679" s="294"/>
      <c r="M679" s="294"/>
      <c r="N679" s="294"/>
      <c r="O679" s="294"/>
      <c r="P679" s="294"/>
      <c r="Q679" s="294"/>
      <c r="R679" s="294"/>
      <c r="S679" s="294"/>
      <c r="T679" s="294"/>
      <c r="U679" s="294"/>
      <c r="V679" s="294"/>
      <c r="W679" s="294"/>
      <c r="X679" s="294"/>
      <c r="Y679" s="294"/>
      <c r="Z679" s="294"/>
    </row>
    <row r="680" spans="1:26" ht="15.75" customHeight="1">
      <c r="A680" s="294"/>
      <c r="B680" s="294"/>
      <c r="C680" s="294"/>
      <c r="D680" s="294"/>
      <c r="E680" s="294"/>
      <c r="F680" s="294"/>
      <c r="G680" s="294"/>
      <c r="H680" s="294"/>
      <c r="I680" s="294"/>
      <c r="J680" s="294"/>
      <c r="K680" s="294"/>
      <c r="L680" s="294"/>
      <c r="M680" s="294"/>
      <c r="N680" s="294"/>
      <c r="O680" s="294"/>
      <c r="P680" s="294"/>
      <c r="Q680" s="294"/>
      <c r="R680" s="294"/>
      <c r="S680" s="294"/>
      <c r="T680" s="294"/>
      <c r="U680" s="294"/>
      <c r="V680" s="294"/>
      <c r="W680" s="294"/>
      <c r="X680" s="294"/>
      <c r="Y680" s="294"/>
      <c r="Z680" s="294"/>
    </row>
    <row r="681" spans="1:26" ht="15.75" customHeight="1">
      <c r="A681" s="294"/>
      <c r="B681" s="294"/>
      <c r="C681" s="294"/>
      <c r="D681" s="294"/>
      <c r="E681" s="294"/>
      <c r="F681" s="294"/>
      <c r="G681" s="294"/>
      <c r="H681" s="294"/>
      <c r="I681" s="294"/>
      <c r="J681" s="294"/>
      <c r="K681" s="294"/>
      <c r="L681" s="294"/>
      <c r="M681" s="294"/>
      <c r="N681" s="294"/>
      <c r="O681" s="294"/>
      <c r="P681" s="294"/>
      <c r="Q681" s="294"/>
      <c r="R681" s="294"/>
      <c r="S681" s="294"/>
      <c r="T681" s="294"/>
      <c r="U681" s="294"/>
      <c r="V681" s="294"/>
      <c r="W681" s="294"/>
      <c r="X681" s="294"/>
      <c r="Y681" s="294"/>
      <c r="Z681" s="294"/>
    </row>
    <row r="682" spans="1:26" ht="15.75" customHeight="1">
      <c r="A682" s="294"/>
      <c r="B682" s="294"/>
      <c r="C682" s="294"/>
      <c r="D682" s="294"/>
      <c r="E682" s="294"/>
      <c r="F682" s="294"/>
      <c r="G682" s="294"/>
      <c r="H682" s="294"/>
      <c r="I682" s="294"/>
      <c r="J682" s="294"/>
      <c r="K682" s="294"/>
      <c r="L682" s="294"/>
      <c r="M682" s="294"/>
      <c r="N682" s="294"/>
      <c r="O682" s="294"/>
      <c r="P682" s="294"/>
      <c r="Q682" s="294"/>
      <c r="R682" s="294"/>
      <c r="S682" s="294"/>
      <c r="T682" s="294"/>
      <c r="U682" s="294"/>
      <c r="V682" s="294"/>
      <c r="W682" s="294"/>
      <c r="X682" s="294"/>
      <c r="Y682" s="294"/>
      <c r="Z682" s="294"/>
    </row>
    <row r="683" spans="1:26" ht="15.75" customHeight="1">
      <c r="A683" s="294"/>
      <c r="B683" s="294"/>
      <c r="C683" s="294"/>
      <c r="D683" s="294"/>
      <c r="E683" s="294"/>
      <c r="F683" s="294"/>
      <c r="G683" s="294"/>
      <c r="H683" s="294"/>
      <c r="I683" s="294"/>
      <c r="J683" s="294"/>
      <c r="K683" s="294"/>
      <c r="L683" s="294"/>
      <c r="M683" s="294"/>
      <c r="N683" s="294"/>
      <c r="O683" s="294"/>
      <c r="P683" s="294"/>
      <c r="Q683" s="294"/>
      <c r="R683" s="294"/>
      <c r="S683" s="294"/>
      <c r="T683" s="294"/>
      <c r="U683" s="294"/>
      <c r="V683" s="294"/>
      <c r="W683" s="294"/>
      <c r="X683" s="294"/>
      <c r="Y683" s="294"/>
      <c r="Z683" s="294"/>
    </row>
    <row r="684" spans="1:26" ht="15.75" customHeight="1">
      <c r="A684" s="294"/>
      <c r="B684" s="294"/>
      <c r="C684" s="294"/>
      <c r="D684" s="294"/>
      <c r="E684" s="294"/>
      <c r="F684" s="294"/>
      <c r="G684" s="294"/>
      <c r="H684" s="294"/>
      <c r="I684" s="294"/>
      <c r="J684" s="294"/>
      <c r="K684" s="294"/>
      <c r="L684" s="294"/>
      <c r="M684" s="294"/>
      <c r="N684" s="294"/>
      <c r="O684" s="294"/>
      <c r="P684" s="294"/>
      <c r="Q684" s="294"/>
      <c r="R684" s="294"/>
      <c r="S684" s="294"/>
      <c r="T684" s="294"/>
      <c r="U684" s="294"/>
      <c r="V684" s="294"/>
      <c r="W684" s="294"/>
      <c r="X684" s="294"/>
      <c r="Y684" s="294"/>
      <c r="Z684" s="294"/>
    </row>
    <row r="685" spans="1:26" ht="15.75" customHeight="1">
      <c r="A685" s="294"/>
      <c r="B685" s="294"/>
      <c r="C685" s="294"/>
      <c r="D685" s="294"/>
      <c r="E685" s="294"/>
      <c r="F685" s="294"/>
      <c r="G685" s="294"/>
      <c r="H685" s="294"/>
      <c r="I685" s="294"/>
      <c r="J685" s="294"/>
      <c r="K685" s="294"/>
      <c r="L685" s="294"/>
      <c r="M685" s="294"/>
      <c r="N685" s="294"/>
      <c r="O685" s="294"/>
      <c r="P685" s="294"/>
      <c r="Q685" s="294"/>
      <c r="R685" s="294"/>
      <c r="S685" s="294"/>
      <c r="T685" s="294"/>
      <c r="U685" s="294"/>
      <c r="V685" s="294"/>
      <c r="W685" s="294"/>
      <c r="X685" s="294"/>
      <c r="Y685" s="294"/>
      <c r="Z685" s="294"/>
    </row>
    <row r="686" spans="1:26" ht="15.75" customHeight="1">
      <c r="A686" s="294"/>
      <c r="B686" s="294"/>
      <c r="C686" s="294"/>
      <c r="D686" s="294"/>
      <c r="E686" s="294"/>
      <c r="F686" s="294"/>
      <c r="G686" s="294"/>
      <c r="H686" s="294"/>
      <c r="I686" s="294"/>
      <c r="J686" s="294"/>
      <c r="K686" s="294"/>
      <c r="L686" s="294"/>
      <c r="M686" s="294"/>
      <c r="N686" s="294"/>
      <c r="O686" s="294"/>
      <c r="P686" s="294"/>
      <c r="Q686" s="294"/>
      <c r="R686" s="294"/>
      <c r="S686" s="294"/>
      <c r="T686" s="294"/>
      <c r="U686" s="294"/>
      <c r="V686" s="294"/>
      <c r="W686" s="294"/>
      <c r="X686" s="294"/>
      <c r="Y686" s="294"/>
      <c r="Z686" s="294"/>
    </row>
    <row r="687" spans="1:26" ht="15.75" customHeight="1">
      <c r="A687" s="294"/>
      <c r="B687" s="294"/>
      <c r="C687" s="294"/>
      <c r="D687" s="294"/>
      <c r="E687" s="294"/>
      <c r="F687" s="294"/>
      <c r="G687" s="294"/>
      <c r="H687" s="294"/>
      <c r="I687" s="294"/>
      <c r="J687" s="294"/>
      <c r="K687" s="294"/>
      <c r="L687" s="294"/>
      <c r="M687" s="294"/>
      <c r="N687" s="294"/>
      <c r="O687" s="294"/>
      <c r="P687" s="294"/>
      <c r="Q687" s="294"/>
      <c r="R687" s="294"/>
      <c r="S687" s="294"/>
      <c r="T687" s="294"/>
      <c r="U687" s="294"/>
      <c r="V687" s="294"/>
      <c r="W687" s="294"/>
      <c r="X687" s="294"/>
      <c r="Y687" s="294"/>
      <c r="Z687" s="294"/>
    </row>
    <row r="688" spans="1:26" ht="15.75" customHeight="1">
      <c r="A688" s="294"/>
      <c r="B688" s="294"/>
      <c r="C688" s="294"/>
      <c r="D688" s="294"/>
      <c r="E688" s="294"/>
      <c r="F688" s="294"/>
      <c r="G688" s="294"/>
      <c r="H688" s="294"/>
      <c r="I688" s="294"/>
      <c r="J688" s="294"/>
      <c r="K688" s="294"/>
      <c r="L688" s="294"/>
      <c r="M688" s="294"/>
      <c r="N688" s="294"/>
      <c r="O688" s="294"/>
      <c r="P688" s="294"/>
      <c r="Q688" s="294"/>
      <c r="R688" s="294"/>
      <c r="S688" s="294"/>
      <c r="T688" s="294"/>
      <c r="U688" s="294"/>
      <c r="V688" s="294"/>
      <c r="W688" s="294"/>
      <c r="X688" s="294"/>
      <c r="Y688" s="294"/>
      <c r="Z688" s="294"/>
    </row>
    <row r="689" spans="1:26" ht="15.75" customHeight="1">
      <c r="A689" s="294"/>
      <c r="B689" s="294"/>
      <c r="C689" s="294"/>
      <c r="D689" s="294"/>
      <c r="E689" s="294"/>
      <c r="F689" s="294"/>
      <c r="G689" s="294"/>
      <c r="H689" s="294"/>
      <c r="I689" s="294"/>
      <c r="J689" s="294"/>
      <c r="K689" s="294"/>
      <c r="L689" s="294"/>
      <c r="M689" s="294"/>
      <c r="N689" s="294"/>
      <c r="O689" s="294"/>
      <c r="P689" s="294"/>
      <c r="Q689" s="294"/>
      <c r="R689" s="294"/>
      <c r="S689" s="294"/>
      <c r="T689" s="294"/>
      <c r="U689" s="294"/>
      <c r="V689" s="294"/>
      <c r="W689" s="294"/>
      <c r="X689" s="294"/>
      <c r="Y689" s="294"/>
      <c r="Z689" s="294"/>
    </row>
    <row r="690" spans="1:26" ht="15.75" customHeight="1">
      <c r="A690" s="294"/>
      <c r="B690" s="294"/>
      <c r="C690" s="294"/>
      <c r="D690" s="294"/>
      <c r="E690" s="294"/>
      <c r="F690" s="294"/>
      <c r="G690" s="294"/>
      <c r="H690" s="294"/>
      <c r="I690" s="294"/>
      <c r="J690" s="294"/>
      <c r="K690" s="294"/>
      <c r="L690" s="294"/>
      <c r="M690" s="294"/>
      <c r="N690" s="294"/>
      <c r="O690" s="294"/>
      <c r="P690" s="294"/>
      <c r="Q690" s="294"/>
      <c r="R690" s="294"/>
      <c r="S690" s="294"/>
      <c r="T690" s="294"/>
      <c r="U690" s="294"/>
      <c r="V690" s="294"/>
      <c r="W690" s="294"/>
      <c r="X690" s="294"/>
      <c r="Y690" s="294"/>
      <c r="Z690" s="294"/>
    </row>
    <row r="691" spans="1:26" ht="15.75" customHeight="1">
      <c r="A691" s="294"/>
      <c r="B691" s="294"/>
      <c r="C691" s="294"/>
      <c r="D691" s="294"/>
      <c r="E691" s="294"/>
      <c r="F691" s="294"/>
      <c r="G691" s="294"/>
      <c r="H691" s="294"/>
      <c r="I691" s="294"/>
      <c r="J691" s="294"/>
      <c r="K691" s="294"/>
      <c r="L691" s="294"/>
      <c r="M691" s="294"/>
      <c r="N691" s="294"/>
      <c r="O691" s="294"/>
      <c r="P691" s="294"/>
      <c r="Q691" s="294"/>
      <c r="R691" s="294"/>
      <c r="S691" s="294"/>
      <c r="T691" s="294"/>
      <c r="U691" s="294"/>
      <c r="V691" s="294"/>
      <c r="W691" s="294"/>
      <c r="X691" s="294"/>
      <c r="Y691" s="294"/>
      <c r="Z691" s="294"/>
    </row>
    <row r="692" spans="1:26" ht="15.75" customHeight="1">
      <c r="A692" s="294"/>
      <c r="B692" s="294"/>
      <c r="C692" s="294"/>
      <c r="D692" s="294"/>
      <c r="E692" s="294"/>
      <c r="F692" s="294"/>
      <c r="G692" s="294"/>
      <c r="H692" s="294"/>
      <c r="I692" s="294"/>
      <c r="J692" s="294"/>
      <c r="K692" s="294"/>
      <c r="L692" s="294"/>
      <c r="M692" s="294"/>
      <c r="N692" s="294"/>
      <c r="O692" s="294"/>
      <c r="P692" s="294"/>
      <c r="Q692" s="294"/>
      <c r="R692" s="294"/>
      <c r="S692" s="294"/>
      <c r="T692" s="294"/>
      <c r="U692" s="294"/>
      <c r="V692" s="294"/>
      <c r="W692" s="294"/>
      <c r="X692" s="294"/>
      <c r="Y692" s="294"/>
      <c r="Z692" s="294"/>
    </row>
    <row r="693" spans="1:26" ht="15.75" customHeight="1">
      <c r="A693" s="294"/>
      <c r="B693" s="294"/>
      <c r="C693" s="294"/>
      <c r="D693" s="294"/>
      <c r="E693" s="294"/>
      <c r="F693" s="294"/>
      <c r="G693" s="294"/>
      <c r="H693" s="294"/>
      <c r="I693" s="294"/>
      <c r="J693" s="294"/>
      <c r="K693" s="294"/>
      <c r="L693" s="294"/>
      <c r="M693" s="294"/>
      <c r="N693" s="294"/>
      <c r="O693" s="294"/>
      <c r="P693" s="294"/>
      <c r="Q693" s="294"/>
      <c r="R693" s="294"/>
      <c r="S693" s="294"/>
      <c r="T693" s="294"/>
      <c r="U693" s="294"/>
      <c r="V693" s="294"/>
      <c r="W693" s="294"/>
      <c r="X693" s="294"/>
      <c r="Y693" s="294"/>
      <c r="Z693" s="294"/>
    </row>
    <row r="694" spans="1:26" ht="15.75" customHeight="1">
      <c r="A694" s="294"/>
      <c r="B694" s="294"/>
      <c r="C694" s="294"/>
      <c r="D694" s="294"/>
      <c r="E694" s="294"/>
      <c r="F694" s="294"/>
      <c r="G694" s="294"/>
      <c r="H694" s="294"/>
      <c r="I694" s="294"/>
      <c r="J694" s="294"/>
      <c r="K694" s="294"/>
      <c r="L694" s="294"/>
      <c r="M694" s="294"/>
      <c r="N694" s="294"/>
      <c r="O694" s="294"/>
      <c r="P694" s="294"/>
      <c r="Q694" s="294"/>
      <c r="R694" s="294"/>
      <c r="S694" s="294"/>
      <c r="T694" s="294"/>
      <c r="U694" s="294"/>
      <c r="V694" s="294"/>
      <c r="W694" s="294"/>
      <c r="X694" s="294"/>
      <c r="Y694" s="294"/>
      <c r="Z694" s="294"/>
    </row>
    <row r="695" spans="1:26" ht="15.75" customHeight="1">
      <c r="A695" s="294"/>
      <c r="B695" s="294"/>
      <c r="C695" s="294"/>
      <c r="D695" s="294"/>
      <c r="E695" s="294"/>
      <c r="F695" s="294"/>
      <c r="G695" s="294"/>
      <c r="H695" s="294"/>
      <c r="I695" s="294"/>
      <c r="J695" s="294"/>
      <c r="K695" s="294"/>
      <c r="L695" s="294"/>
      <c r="M695" s="294"/>
      <c r="N695" s="294"/>
      <c r="O695" s="294"/>
      <c r="P695" s="294"/>
      <c r="Q695" s="294"/>
      <c r="R695" s="294"/>
      <c r="S695" s="294"/>
      <c r="T695" s="294"/>
      <c r="U695" s="294"/>
      <c r="V695" s="294"/>
      <c r="W695" s="294"/>
      <c r="X695" s="294"/>
      <c r="Y695" s="294"/>
      <c r="Z695" s="294"/>
    </row>
    <row r="696" spans="1:26" ht="15.75" customHeight="1">
      <c r="A696" s="294"/>
      <c r="B696" s="294"/>
      <c r="C696" s="294"/>
      <c r="D696" s="294"/>
      <c r="E696" s="294"/>
      <c r="F696" s="294"/>
      <c r="G696" s="294"/>
      <c r="H696" s="294"/>
      <c r="I696" s="294"/>
      <c r="J696" s="294"/>
      <c r="K696" s="294"/>
      <c r="L696" s="294"/>
      <c r="M696" s="294"/>
      <c r="N696" s="294"/>
      <c r="O696" s="294"/>
      <c r="P696" s="294"/>
      <c r="Q696" s="294"/>
      <c r="R696" s="294"/>
      <c r="S696" s="294"/>
      <c r="T696" s="294"/>
      <c r="U696" s="294"/>
      <c r="V696" s="294"/>
      <c r="W696" s="294"/>
      <c r="X696" s="294"/>
      <c r="Y696" s="294"/>
      <c r="Z696" s="294"/>
    </row>
    <row r="697" spans="1:26" ht="15.75" customHeight="1">
      <c r="A697" s="294"/>
      <c r="B697" s="294"/>
      <c r="C697" s="294"/>
      <c r="D697" s="294"/>
      <c r="E697" s="294"/>
      <c r="F697" s="294"/>
      <c r="G697" s="294"/>
      <c r="H697" s="294"/>
      <c r="I697" s="294"/>
      <c r="J697" s="294"/>
      <c r="K697" s="294"/>
      <c r="L697" s="294"/>
      <c r="M697" s="294"/>
      <c r="N697" s="294"/>
      <c r="O697" s="294"/>
      <c r="P697" s="294"/>
      <c r="Q697" s="294"/>
      <c r="R697" s="294"/>
      <c r="S697" s="294"/>
      <c r="T697" s="294"/>
      <c r="U697" s="294"/>
      <c r="V697" s="294"/>
      <c r="W697" s="294"/>
      <c r="X697" s="294"/>
      <c r="Y697" s="294"/>
      <c r="Z697" s="294"/>
    </row>
    <row r="698" spans="1:26" ht="15.75" customHeight="1">
      <c r="A698" s="294"/>
      <c r="B698" s="294"/>
      <c r="C698" s="294"/>
      <c r="D698" s="294"/>
      <c r="E698" s="294"/>
      <c r="F698" s="294"/>
      <c r="G698" s="294"/>
      <c r="H698" s="294"/>
      <c r="I698" s="294"/>
      <c r="J698" s="294"/>
      <c r="K698" s="294"/>
      <c r="L698" s="294"/>
      <c r="M698" s="294"/>
      <c r="N698" s="294"/>
      <c r="O698" s="294"/>
      <c r="P698" s="294"/>
      <c r="Q698" s="294"/>
      <c r="R698" s="294"/>
      <c r="S698" s="294"/>
      <c r="T698" s="294"/>
      <c r="U698" s="294"/>
      <c r="V698" s="294"/>
      <c r="W698" s="294"/>
      <c r="X698" s="294"/>
      <c r="Y698" s="294"/>
      <c r="Z698" s="294"/>
    </row>
    <row r="699" spans="1:26" ht="15.75" customHeight="1">
      <c r="A699" s="294"/>
      <c r="B699" s="294"/>
      <c r="C699" s="294"/>
      <c r="D699" s="294"/>
      <c r="E699" s="294"/>
      <c r="F699" s="294"/>
      <c r="G699" s="294"/>
      <c r="H699" s="294"/>
      <c r="I699" s="294"/>
      <c r="J699" s="294"/>
      <c r="K699" s="294"/>
      <c r="L699" s="294"/>
      <c r="M699" s="294"/>
      <c r="N699" s="294"/>
      <c r="O699" s="294"/>
      <c r="P699" s="294"/>
      <c r="Q699" s="294"/>
      <c r="R699" s="294"/>
      <c r="S699" s="294"/>
      <c r="T699" s="294"/>
      <c r="U699" s="294"/>
      <c r="V699" s="294"/>
      <c r="W699" s="294"/>
      <c r="X699" s="294"/>
      <c r="Y699" s="294"/>
      <c r="Z699" s="294"/>
    </row>
    <row r="700" spans="1:26" ht="15.75" customHeight="1">
      <c r="A700" s="294"/>
      <c r="B700" s="294"/>
      <c r="C700" s="294"/>
      <c r="D700" s="294"/>
      <c r="E700" s="294"/>
      <c r="F700" s="294"/>
      <c r="G700" s="294"/>
      <c r="H700" s="294"/>
      <c r="I700" s="294"/>
      <c r="J700" s="294"/>
      <c r="K700" s="294"/>
      <c r="L700" s="294"/>
      <c r="M700" s="294"/>
      <c r="N700" s="294"/>
      <c r="O700" s="294"/>
      <c r="P700" s="294"/>
      <c r="Q700" s="294"/>
      <c r="R700" s="294"/>
      <c r="S700" s="294"/>
      <c r="T700" s="294"/>
      <c r="U700" s="294"/>
      <c r="V700" s="294"/>
      <c r="W700" s="294"/>
      <c r="X700" s="294"/>
      <c r="Y700" s="294"/>
      <c r="Z700" s="294"/>
    </row>
    <row r="701" spans="1:26" ht="15.75" customHeight="1">
      <c r="A701" s="294"/>
      <c r="B701" s="294"/>
      <c r="C701" s="294"/>
      <c r="D701" s="294"/>
      <c r="E701" s="294"/>
      <c r="F701" s="294"/>
      <c r="G701" s="294"/>
      <c r="H701" s="294"/>
      <c r="I701" s="294"/>
      <c r="J701" s="294"/>
      <c r="K701" s="294"/>
      <c r="L701" s="294"/>
      <c r="M701" s="294"/>
      <c r="N701" s="294"/>
      <c r="O701" s="294"/>
      <c r="P701" s="294"/>
      <c r="Q701" s="294"/>
      <c r="R701" s="294"/>
      <c r="S701" s="294"/>
      <c r="T701" s="294"/>
      <c r="U701" s="294"/>
      <c r="V701" s="294"/>
      <c r="W701" s="294"/>
      <c r="X701" s="294"/>
      <c r="Y701" s="294"/>
      <c r="Z701" s="294"/>
    </row>
    <row r="702" spans="1:26" ht="15.75" customHeight="1">
      <c r="A702" s="294"/>
      <c r="B702" s="294"/>
      <c r="C702" s="294"/>
      <c r="D702" s="294"/>
      <c r="E702" s="294"/>
      <c r="F702" s="294"/>
      <c r="G702" s="294"/>
      <c r="H702" s="294"/>
      <c r="I702" s="294"/>
      <c r="J702" s="294"/>
      <c r="K702" s="294"/>
      <c r="L702" s="294"/>
      <c r="M702" s="294"/>
      <c r="N702" s="294"/>
      <c r="O702" s="294"/>
      <c r="P702" s="294"/>
      <c r="Q702" s="294"/>
      <c r="R702" s="294"/>
      <c r="S702" s="294"/>
      <c r="T702" s="294"/>
      <c r="U702" s="294"/>
      <c r="V702" s="294"/>
      <c r="W702" s="294"/>
      <c r="X702" s="294"/>
      <c r="Y702" s="294"/>
      <c r="Z702" s="294"/>
    </row>
    <row r="703" spans="1:26" ht="15.75" customHeight="1">
      <c r="A703" s="294"/>
      <c r="B703" s="294"/>
      <c r="C703" s="294"/>
      <c r="D703" s="294"/>
      <c r="E703" s="294"/>
      <c r="F703" s="294"/>
      <c r="G703" s="294"/>
      <c r="H703" s="294"/>
      <c r="I703" s="294"/>
      <c r="J703" s="294"/>
      <c r="K703" s="294"/>
      <c r="L703" s="294"/>
      <c r="M703" s="294"/>
      <c r="N703" s="294"/>
      <c r="O703" s="294"/>
      <c r="P703" s="294"/>
      <c r="Q703" s="294"/>
      <c r="R703" s="294"/>
      <c r="S703" s="294"/>
      <c r="T703" s="294"/>
      <c r="U703" s="294"/>
      <c r="V703" s="294"/>
      <c r="W703" s="294"/>
      <c r="X703" s="294"/>
      <c r="Y703" s="294"/>
      <c r="Z703" s="294"/>
    </row>
    <row r="704" spans="1:26" ht="15.75" customHeight="1">
      <c r="A704" s="294"/>
      <c r="B704" s="294"/>
      <c r="C704" s="294"/>
      <c r="D704" s="294"/>
      <c r="E704" s="294"/>
      <c r="F704" s="294"/>
      <c r="G704" s="294"/>
      <c r="H704" s="294"/>
      <c r="I704" s="294"/>
      <c r="J704" s="294"/>
      <c r="K704" s="294"/>
      <c r="L704" s="294"/>
      <c r="M704" s="294"/>
      <c r="N704" s="294"/>
      <c r="O704" s="294"/>
      <c r="P704" s="294"/>
      <c r="Q704" s="294"/>
      <c r="R704" s="294"/>
      <c r="S704" s="294"/>
      <c r="T704" s="294"/>
      <c r="U704" s="294"/>
      <c r="V704" s="294"/>
      <c r="W704" s="294"/>
      <c r="X704" s="294"/>
      <c r="Y704" s="294"/>
      <c r="Z704" s="294"/>
    </row>
    <row r="705" spans="1:26" ht="15.75" customHeight="1">
      <c r="A705" s="294"/>
      <c r="B705" s="294"/>
      <c r="C705" s="294"/>
      <c r="D705" s="294"/>
      <c r="E705" s="294"/>
      <c r="F705" s="294"/>
      <c r="G705" s="294"/>
      <c r="H705" s="294"/>
      <c r="I705" s="294"/>
      <c r="J705" s="294"/>
      <c r="K705" s="294"/>
      <c r="L705" s="294"/>
      <c r="M705" s="294"/>
      <c r="N705" s="294"/>
      <c r="O705" s="294"/>
      <c r="P705" s="294"/>
      <c r="Q705" s="294"/>
      <c r="R705" s="294"/>
      <c r="S705" s="294"/>
      <c r="T705" s="294"/>
      <c r="U705" s="294"/>
      <c r="V705" s="294"/>
      <c r="W705" s="294"/>
      <c r="X705" s="294"/>
      <c r="Y705" s="294"/>
      <c r="Z705" s="294"/>
    </row>
    <row r="706" spans="1:26" ht="15.75" customHeight="1">
      <c r="A706" s="294"/>
      <c r="B706" s="294"/>
      <c r="C706" s="294"/>
      <c r="D706" s="294"/>
      <c r="E706" s="294"/>
      <c r="F706" s="294"/>
      <c r="G706" s="294"/>
      <c r="H706" s="294"/>
      <c r="I706" s="294"/>
      <c r="J706" s="294"/>
      <c r="K706" s="294"/>
      <c r="L706" s="294"/>
      <c r="M706" s="294"/>
      <c r="N706" s="294"/>
      <c r="O706" s="294"/>
      <c r="P706" s="294"/>
      <c r="Q706" s="294"/>
      <c r="R706" s="294"/>
      <c r="S706" s="294"/>
      <c r="T706" s="294"/>
      <c r="U706" s="294"/>
      <c r="V706" s="294"/>
      <c r="W706" s="294"/>
      <c r="X706" s="294"/>
      <c r="Y706" s="294"/>
      <c r="Z706" s="294"/>
    </row>
    <row r="707" spans="1:26" ht="15.75" customHeight="1">
      <c r="A707" s="294"/>
      <c r="B707" s="294"/>
      <c r="C707" s="294"/>
      <c r="D707" s="294"/>
      <c r="E707" s="294"/>
      <c r="F707" s="294"/>
      <c r="G707" s="294"/>
      <c r="H707" s="294"/>
      <c r="I707" s="294"/>
      <c r="J707" s="294"/>
      <c r="K707" s="294"/>
      <c r="L707" s="294"/>
      <c r="M707" s="294"/>
      <c r="N707" s="294"/>
      <c r="O707" s="294"/>
      <c r="P707" s="294"/>
      <c r="Q707" s="294"/>
      <c r="R707" s="294"/>
      <c r="S707" s="294"/>
      <c r="T707" s="294"/>
      <c r="U707" s="294"/>
      <c r="V707" s="294"/>
      <c r="W707" s="294"/>
      <c r="X707" s="294"/>
      <c r="Y707" s="294"/>
      <c r="Z707" s="294"/>
    </row>
    <row r="708" spans="1:26" ht="15.75" customHeight="1">
      <c r="A708" s="294"/>
      <c r="B708" s="294"/>
      <c r="C708" s="294"/>
      <c r="D708" s="294"/>
      <c r="E708" s="294"/>
      <c r="F708" s="294"/>
      <c r="G708" s="294"/>
      <c r="H708" s="294"/>
      <c r="I708" s="294"/>
      <c r="J708" s="294"/>
      <c r="K708" s="294"/>
      <c r="L708" s="294"/>
      <c r="M708" s="294"/>
      <c r="N708" s="294"/>
      <c r="O708" s="294"/>
      <c r="P708" s="294"/>
      <c r="Q708" s="294"/>
      <c r="R708" s="294"/>
      <c r="S708" s="294"/>
      <c r="T708" s="294"/>
      <c r="U708" s="294"/>
      <c r="V708" s="294"/>
      <c r="W708" s="294"/>
      <c r="X708" s="294"/>
      <c r="Y708" s="294"/>
      <c r="Z708" s="294"/>
    </row>
    <row r="709" spans="1:26" ht="15.75" customHeight="1">
      <c r="A709" s="294"/>
      <c r="B709" s="294"/>
      <c r="C709" s="294"/>
      <c r="D709" s="294"/>
      <c r="E709" s="294"/>
      <c r="F709" s="294"/>
      <c r="G709" s="294"/>
      <c r="H709" s="294"/>
      <c r="I709" s="294"/>
      <c r="J709" s="294"/>
      <c r="K709" s="294"/>
      <c r="L709" s="294"/>
      <c r="M709" s="294"/>
      <c r="N709" s="294"/>
      <c r="O709" s="294"/>
      <c r="P709" s="294"/>
      <c r="Q709" s="294"/>
      <c r="R709" s="294"/>
      <c r="S709" s="294"/>
      <c r="T709" s="294"/>
      <c r="U709" s="294"/>
      <c r="V709" s="294"/>
      <c r="W709" s="294"/>
      <c r="X709" s="294"/>
      <c r="Y709" s="294"/>
      <c r="Z709" s="294"/>
    </row>
    <row r="710" spans="1:26" ht="15.75" customHeight="1">
      <c r="A710" s="294"/>
      <c r="B710" s="294"/>
      <c r="C710" s="294"/>
      <c r="D710" s="294"/>
      <c r="E710" s="294"/>
      <c r="F710" s="294"/>
      <c r="G710" s="294"/>
      <c r="H710" s="294"/>
      <c r="I710" s="294"/>
      <c r="J710" s="294"/>
      <c r="K710" s="294"/>
      <c r="L710" s="294"/>
      <c r="M710" s="294"/>
      <c r="N710" s="294"/>
      <c r="O710" s="294"/>
      <c r="P710" s="294"/>
      <c r="Q710" s="294"/>
      <c r="R710" s="294"/>
      <c r="S710" s="294"/>
      <c r="T710" s="294"/>
      <c r="U710" s="294"/>
      <c r="V710" s="294"/>
      <c r="W710" s="294"/>
      <c r="X710" s="294"/>
      <c r="Y710" s="294"/>
      <c r="Z710" s="294"/>
    </row>
    <row r="711" spans="1:26" ht="15.75" customHeight="1">
      <c r="A711" s="294"/>
      <c r="B711" s="294"/>
      <c r="C711" s="294"/>
      <c r="D711" s="294"/>
      <c r="E711" s="294"/>
      <c r="F711" s="294"/>
      <c r="G711" s="294"/>
      <c r="H711" s="294"/>
      <c r="I711" s="294"/>
      <c r="J711" s="294"/>
      <c r="K711" s="294"/>
      <c r="L711" s="294"/>
      <c r="M711" s="294"/>
      <c r="N711" s="294"/>
      <c r="O711" s="294"/>
      <c r="P711" s="294"/>
      <c r="Q711" s="294"/>
      <c r="R711" s="294"/>
      <c r="S711" s="294"/>
      <c r="T711" s="294"/>
      <c r="U711" s="294"/>
      <c r="V711" s="294"/>
      <c r="W711" s="294"/>
      <c r="X711" s="294"/>
      <c r="Y711" s="294"/>
      <c r="Z711" s="294"/>
    </row>
    <row r="712" spans="1:26" ht="15.75" customHeight="1">
      <c r="A712" s="294"/>
      <c r="B712" s="294"/>
      <c r="C712" s="294"/>
      <c r="D712" s="294"/>
      <c r="E712" s="294"/>
      <c r="F712" s="294"/>
      <c r="G712" s="294"/>
      <c r="H712" s="294"/>
      <c r="I712" s="294"/>
      <c r="J712" s="294"/>
      <c r="K712" s="294"/>
      <c r="L712" s="294"/>
      <c r="M712" s="294"/>
      <c r="N712" s="294"/>
      <c r="O712" s="294"/>
      <c r="P712" s="294"/>
      <c r="Q712" s="294"/>
      <c r="R712" s="294"/>
      <c r="S712" s="294"/>
      <c r="T712" s="294"/>
      <c r="U712" s="294"/>
      <c r="V712" s="294"/>
      <c r="W712" s="294"/>
      <c r="X712" s="294"/>
      <c r="Y712" s="294"/>
      <c r="Z712" s="294"/>
    </row>
    <row r="713" spans="1:26" ht="15.75" customHeight="1">
      <c r="A713" s="294"/>
      <c r="B713" s="294"/>
      <c r="C713" s="294"/>
      <c r="D713" s="294"/>
      <c r="E713" s="294"/>
      <c r="F713" s="294"/>
      <c r="G713" s="294"/>
      <c r="H713" s="294"/>
      <c r="I713" s="294"/>
      <c r="J713" s="294"/>
      <c r="K713" s="294"/>
      <c r="L713" s="294"/>
      <c r="M713" s="294"/>
      <c r="N713" s="294"/>
      <c r="O713" s="294"/>
      <c r="P713" s="294"/>
      <c r="Q713" s="294"/>
      <c r="R713" s="294"/>
      <c r="S713" s="294"/>
      <c r="T713" s="294"/>
      <c r="U713" s="294"/>
      <c r="V713" s="294"/>
      <c r="W713" s="294"/>
      <c r="X713" s="294"/>
      <c r="Y713" s="294"/>
      <c r="Z713" s="294"/>
    </row>
    <row r="714" spans="1:26" ht="15.75" customHeight="1">
      <c r="A714" s="294"/>
      <c r="B714" s="294"/>
      <c r="C714" s="294"/>
      <c r="D714" s="294"/>
      <c r="E714" s="294"/>
      <c r="F714" s="294"/>
      <c r="G714" s="294"/>
      <c r="H714" s="294"/>
      <c r="I714" s="294"/>
      <c r="J714" s="294"/>
      <c r="K714" s="294"/>
      <c r="L714" s="294"/>
      <c r="M714" s="294"/>
      <c r="N714" s="294"/>
      <c r="O714" s="294"/>
      <c r="P714" s="294"/>
      <c r="Q714" s="294"/>
      <c r="R714" s="294"/>
      <c r="S714" s="294"/>
      <c r="T714" s="294"/>
      <c r="U714" s="294"/>
      <c r="V714" s="294"/>
      <c r="W714" s="294"/>
      <c r="X714" s="294"/>
      <c r="Y714" s="294"/>
      <c r="Z714" s="294"/>
    </row>
    <row r="715" spans="1:26" ht="15.75" customHeight="1">
      <c r="A715" s="294"/>
      <c r="B715" s="294"/>
      <c r="C715" s="294"/>
      <c r="D715" s="294"/>
      <c r="E715" s="294"/>
      <c r="F715" s="294"/>
      <c r="G715" s="294"/>
      <c r="H715" s="294"/>
      <c r="I715" s="294"/>
      <c r="J715" s="294"/>
      <c r="K715" s="294"/>
      <c r="L715" s="294"/>
      <c r="M715" s="294"/>
      <c r="N715" s="294"/>
      <c r="O715" s="294"/>
      <c r="P715" s="294"/>
      <c r="Q715" s="294"/>
      <c r="R715" s="294"/>
      <c r="S715" s="294"/>
      <c r="T715" s="294"/>
      <c r="U715" s="294"/>
      <c r="V715" s="294"/>
      <c r="W715" s="294"/>
      <c r="X715" s="294"/>
      <c r="Y715" s="294"/>
      <c r="Z715" s="294"/>
    </row>
    <row r="716" spans="1:26" ht="15.75" customHeight="1">
      <c r="A716" s="294"/>
      <c r="B716" s="294"/>
      <c r="C716" s="294"/>
      <c r="D716" s="294"/>
      <c r="E716" s="294"/>
      <c r="F716" s="294"/>
      <c r="G716" s="294"/>
      <c r="H716" s="294"/>
      <c r="I716" s="294"/>
      <c r="J716" s="294"/>
      <c r="K716" s="294"/>
      <c r="L716" s="294"/>
      <c r="M716" s="294"/>
      <c r="N716" s="294"/>
      <c r="O716" s="294"/>
      <c r="P716" s="294"/>
      <c r="Q716" s="294"/>
      <c r="R716" s="294"/>
      <c r="S716" s="294"/>
      <c r="T716" s="294"/>
      <c r="U716" s="294"/>
      <c r="V716" s="294"/>
      <c r="W716" s="294"/>
      <c r="X716" s="294"/>
      <c r="Y716" s="294"/>
      <c r="Z716" s="294"/>
    </row>
    <row r="717" spans="1:26" ht="15.75" customHeight="1">
      <c r="A717" s="294"/>
      <c r="B717" s="294"/>
      <c r="C717" s="294"/>
      <c r="D717" s="294"/>
      <c r="E717" s="294"/>
      <c r="F717" s="294"/>
      <c r="G717" s="294"/>
      <c r="H717" s="294"/>
      <c r="I717" s="294"/>
      <c r="J717" s="294"/>
      <c r="K717" s="294"/>
      <c r="L717" s="294"/>
      <c r="M717" s="294"/>
      <c r="N717" s="294"/>
      <c r="O717" s="294"/>
      <c r="P717" s="294"/>
      <c r="Q717" s="294"/>
      <c r="R717" s="294"/>
      <c r="S717" s="294"/>
      <c r="T717" s="294"/>
      <c r="U717" s="294"/>
      <c r="V717" s="294"/>
      <c r="W717" s="294"/>
      <c r="X717" s="294"/>
      <c r="Y717" s="294"/>
      <c r="Z717" s="294"/>
    </row>
    <row r="718" spans="1:26" ht="15.75" customHeight="1">
      <c r="A718" s="294"/>
      <c r="B718" s="294"/>
      <c r="C718" s="294"/>
      <c r="D718" s="294"/>
      <c r="E718" s="294"/>
      <c r="F718" s="294"/>
      <c r="G718" s="294"/>
      <c r="H718" s="294"/>
      <c r="I718" s="294"/>
      <c r="J718" s="294"/>
      <c r="K718" s="294"/>
      <c r="L718" s="294"/>
      <c r="M718" s="294"/>
      <c r="N718" s="294"/>
      <c r="O718" s="294"/>
      <c r="P718" s="294"/>
      <c r="Q718" s="294"/>
      <c r="R718" s="294"/>
      <c r="S718" s="294"/>
      <c r="T718" s="294"/>
      <c r="U718" s="294"/>
      <c r="V718" s="294"/>
      <c r="W718" s="294"/>
      <c r="X718" s="294"/>
      <c r="Y718" s="294"/>
      <c r="Z718" s="294"/>
    </row>
    <row r="719" spans="1:26" ht="15.75" customHeight="1">
      <c r="A719" s="294"/>
      <c r="B719" s="294"/>
      <c r="C719" s="294"/>
      <c r="D719" s="294"/>
      <c r="E719" s="294"/>
      <c r="F719" s="294"/>
      <c r="G719" s="294"/>
      <c r="H719" s="294"/>
      <c r="I719" s="294"/>
      <c r="J719" s="294"/>
      <c r="K719" s="294"/>
      <c r="L719" s="294"/>
      <c r="M719" s="294"/>
      <c r="N719" s="294"/>
      <c r="O719" s="294"/>
      <c r="P719" s="294"/>
      <c r="Q719" s="294"/>
      <c r="R719" s="294"/>
      <c r="S719" s="294"/>
      <c r="T719" s="294"/>
      <c r="U719" s="294"/>
      <c r="V719" s="294"/>
      <c r="W719" s="294"/>
      <c r="X719" s="294"/>
      <c r="Y719" s="294"/>
      <c r="Z719" s="294"/>
    </row>
    <row r="720" spans="1:26" ht="15.75" customHeight="1">
      <c r="A720" s="294"/>
      <c r="B720" s="294"/>
      <c r="C720" s="294"/>
      <c r="D720" s="294"/>
      <c r="E720" s="294"/>
      <c r="F720" s="294"/>
      <c r="G720" s="294"/>
      <c r="H720" s="294"/>
      <c r="I720" s="294"/>
      <c r="J720" s="294"/>
      <c r="K720" s="294"/>
      <c r="L720" s="294"/>
      <c r="M720" s="294"/>
      <c r="N720" s="294"/>
      <c r="O720" s="294"/>
      <c r="P720" s="294"/>
      <c r="Q720" s="294"/>
      <c r="R720" s="294"/>
      <c r="S720" s="294"/>
      <c r="T720" s="294"/>
      <c r="U720" s="294"/>
      <c r="V720" s="294"/>
      <c r="W720" s="294"/>
      <c r="X720" s="294"/>
      <c r="Y720" s="294"/>
      <c r="Z720" s="294"/>
    </row>
    <row r="721" spans="1:26" ht="15.75" customHeight="1">
      <c r="A721" s="294"/>
      <c r="B721" s="294"/>
      <c r="C721" s="294"/>
      <c r="D721" s="294"/>
      <c r="E721" s="294"/>
      <c r="F721" s="294"/>
      <c r="G721" s="294"/>
      <c r="H721" s="294"/>
      <c r="I721" s="294"/>
      <c r="J721" s="294"/>
      <c r="K721" s="294"/>
      <c r="L721" s="294"/>
      <c r="M721" s="294"/>
      <c r="N721" s="294"/>
      <c r="O721" s="294"/>
      <c r="P721" s="294"/>
      <c r="Q721" s="294"/>
      <c r="R721" s="294"/>
      <c r="S721" s="294"/>
      <c r="T721" s="294"/>
      <c r="U721" s="294"/>
      <c r="V721" s="294"/>
      <c r="W721" s="294"/>
      <c r="X721" s="294"/>
      <c r="Y721" s="294"/>
      <c r="Z721" s="294"/>
    </row>
    <row r="722" spans="1:26" ht="15.75" customHeight="1">
      <c r="A722" s="294"/>
      <c r="B722" s="294"/>
      <c r="C722" s="294"/>
      <c r="D722" s="294"/>
      <c r="E722" s="294"/>
      <c r="F722" s="294"/>
      <c r="G722" s="294"/>
      <c r="H722" s="294"/>
      <c r="I722" s="294"/>
      <c r="J722" s="294"/>
      <c r="K722" s="294"/>
      <c r="L722" s="294"/>
      <c r="M722" s="294"/>
      <c r="N722" s="294"/>
      <c r="O722" s="294"/>
      <c r="P722" s="294"/>
      <c r="Q722" s="294"/>
      <c r="R722" s="294"/>
      <c r="S722" s="294"/>
      <c r="T722" s="294"/>
      <c r="U722" s="294"/>
      <c r="V722" s="294"/>
      <c r="W722" s="294"/>
      <c r="X722" s="294"/>
      <c r="Y722" s="294"/>
      <c r="Z722" s="294"/>
    </row>
    <row r="723" spans="1:26" ht="15.75" customHeight="1">
      <c r="A723" s="294"/>
      <c r="B723" s="294"/>
      <c r="C723" s="294"/>
      <c r="D723" s="294"/>
      <c r="E723" s="294"/>
      <c r="F723" s="294"/>
      <c r="G723" s="294"/>
      <c r="H723" s="294"/>
      <c r="I723" s="294"/>
      <c r="J723" s="294"/>
      <c r="K723" s="294"/>
      <c r="L723" s="294"/>
      <c r="M723" s="294"/>
      <c r="N723" s="294"/>
      <c r="O723" s="294"/>
      <c r="P723" s="294"/>
      <c r="Q723" s="294"/>
      <c r="R723" s="294"/>
      <c r="S723" s="294"/>
      <c r="T723" s="294"/>
      <c r="U723" s="294"/>
      <c r="V723" s="294"/>
      <c r="W723" s="294"/>
      <c r="X723" s="294"/>
      <c r="Y723" s="294"/>
      <c r="Z723" s="294"/>
    </row>
    <row r="724" spans="1:26" ht="15.75" customHeight="1">
      <c r="A724" s="294"/>
      <c r="B724" s="294"/>
      <c r="C724" s="294"/>
      <c r="D724" s="294"/>
      <c r="E724" s="294"/>
      <c r="F724" s="294"/>
      <c r="G724" s="294"/>
      <c r="H724" s="294"/>
      <c r="I724" s="294"/>
      <c r="J724" s="294"/>
      <c r="K724" s="294"/>
      <c r="L724" s="294"/>
      <c r="M724" s="294"/>
      <c r="N724" s="294"/>
      <c r="O724" s="294"/>
      <c r="P724" s="294"/>
      <c r="Q724" s="294"/>
      <c r="R724" s="294"/>
      <c r="S724" s="294"/>
      <c r="T724" s="294"/>
      <c r="U724" s="294"/>
      <c r="V724" s="294"/>
      <c r="W724" s="294"/>
      <c r="X724" s="294"/>
      <c r="Y724" s="294"/>
      <c r="Z724" s="294"/>
    </row>
    <row r="725" spans="1:26" ht="15.75" customHeight="1">
      <c r="A725" s="294"/>
      <c r="B725" s="294"/>
      <c r="C725" s="294"/>
      <c r="D725" s="294"/>
      <c r="E725" s="294"/>
      <c r="F725" s="294"/>
      <c r="G725" s="294"/>
      <c r="H725" s="294"/>
      <c r="I725" s="294"/>
      <c r="J725" s="294"/>
      <c r="K725" s="294"/>
      <c r="L725" s="294"/>
      <c r="M725" s="294"/>
      <c r="N725" s="294"/>
      <c r="O725" s="294"/>
      <c r="P725" s="294"/>
      <c r="Q725" s="294"/>
      <c r="R725" s="294"/>
      <c r="S725" s="294"/>
      <c r="T725" s="294"/>
      <c r="U725" s="294"/>
      <c r="V725" s="294"/>
      <c r="W725" s="294"/>
      <c r="X725" s="294"/>
      <c r="Y725" s="294"/>
      <c r="Z725" s="294"/>
    </row>
    <row r="726" spans="1:26" ht="15.75" customHeight="1">
      <c r="A726" s="294"/>
      <c r="B726" s="294"/>
      <c r="C726" s="294"/>
      <c r="D726" s="294"/>
      <c r="E726" s="294"/>
      <c r="F726" s="294"/>
      <c r="G726" s="294"/>
      <c r="H726" s="294"/>
      <c r="I726" s="294"/>
      <c r="J726" s="294"/>
      <c r="K726" s="294"/>
      <c r="L726" s="294"/>
      <c r="M726" s="294"/>
      <c r="N726" s="294"/>
      <c r="O726" s="294"/>
      <c r="P726" s="294"/>
      <c r="Q726" s="294"/>
      <c r="R726" s="294"/>
      <c r="S726" s="294"/>
      <c r="T726" s="294"/>
      <c r="U726" s="294"/>
      <c r="V726" s="294"/>
      <c r="W726" s="294"/>
      <c r="X726" s="294"/>
      <c r="Y726" s="294"/>
      <c r="Z726" s="294"/>
    </row>
    <row r="727" spans="1:26" ht="15.75" customHeight="1">
      <c r="A727" s="294"/>
      <c r="B727" s="294"/>
      <c r="C727" s="294"/>
      <c r="D727" s="294"/>
      <c r="E727" s="294"/>
      <c r="F727" s="294"/>
      <c r="G727" s="294"/>
      <c r="H727" s="294"/>
      <c r="I727" s="294"/>
      <c r="J727" s="294"/>
      <c r="K727" s="294"/>
      <c r="L727" s="294"/>
      <c r="M727" s="294"/>
      <c r="N727" s="294"/>
      <c r="O727" s="294"/>
      <c r="P727" s="294"/>
      <c r="Q727" s="294"/>
      <c r="R727" s="294"/>
      <c r="S727" s="294"/>
      <c r="T727" s="294"/>
      <c r="U727" s="294"/>
      <c r="V727" s="294"/>
      <c r="W727" s="294"/>
      <c r="X727" s="294"/>
      <c r="Y727" s="294"/>
      <c r="Z727" s="294"/>
    </row>
    <row r="728" spans="1:26" ht="15.75" customHeight="1">
      <c r="A728" s="294"/>
      <c r="B728" s="294"/>
      <c r="C728" s="294"/>
      <c r="D728" s="294"/>
      <c r="E728" s="294"/>
      <c r="F728" s="294"/>
      <c r="G728" s="294"/>
      <c r="H728" s="294"/>
      <c r="I728" s="294"/>
      <c r="J728" s="294"/>
      <c r="K728" s="294"/>
      <c r="L728" s="294"/>
      <c r="M728" s="294"/>
      <c r="N728" s="294"/>
      <c r="O728" s="294"/>
      <c r="P728" s="294"/>
      <c r="Q728" s="294"/>
      <c r="R728" s="294"/>
      <c r="S728" s="294"/>
      <c r="T728" s="294"/>
      <c r="U728" s="294"/>
      <c r="V728" s="294"/>
      <c r="W728" s="294"/>
      <c r="X728" s="294"/>
      <c r="Y728" s="294"/>
      <c r="Z728" s="294"/>
    </row>
    <row r="729" spans="1:26" ht="15.75" customHeight="1">
      <c r="A729" s="294"/>
      <c r="B729" s="294"/>
      <c r="C729" s="294"/>
      <c r="D729" s="294"/>
      <c r="E729" s="294"/>
      <c r="F729" s="294"/>
      <c r="G729" s="294"/>
      <c r="H729" s="294"/>
      <c r="I729" s="294"/>
      <c r="J729" s="294"/>
      <c r="K729" s="294"/>
      <c r="L729" s="294"/>
      <c r="M729" s="294"/>
      <c r="N729" s="294"/>
      <c r="O729" s="294"/>
      <c r="P729" s="294"/>
      <c r="Q729" s="294"/>
      <c r="R729" s="294"/>
      <c r="S729" s="294"/>
      <c r="T729" s="294"/>
      <c r="U729" s="294"/>
      <c r="V729" s="294"/>
      <c r="W729" s="294"/>
      <c r="X729" s="294"/>
      <c r="Y729" s="294"/>
      <c r="Z729" s="294"/>
    </row>
    <row r="730" spans="1:26" ht="15.75" customHeight="1">
      <c r="A730" s="294"/>
      <c r="B730" s="294"/>
      <c r="C730" s="294"/>
      <c r="D730" s="294"/>
      <c r="E730" s="294"/>
      <c r="F730" s="294"/>
      <c r="G730" s="294"/>
      <c r="H730" s="294"/>
      <c r="I730" s="294"/>
      <c r="J730" s="294"/>
      <c r="K730" s="294"/>
      <c r="L730" s="294"/>
      <c r="M730" s="294"/>
      <c r="N730" s="294"/>
      <c r="O730" s="294"/>
      <c r="P730" s="294"/>
      <c r="Q730" s="294"/>
      <c r="R730" s="294"/>
      <c r="S730" s="294"/>
      <c r="T730" s="294"/>
      <c r="U730" s="294"/>
      <c r="V730" s="294"/>
      <c r="W730" s="294"/>
      <c r="X730" s="294"/>
      <c r="Y730" s="294"/>
      <c r="Z730" s="294"/>
    </row>
    <row r="731" spans="1:26" ht="15.75" customHeight="1">
      <c r="A731" s="294"/>
      <c r="B731" s="294"/>
      <c r="C731" s="294"/>
      <c r="D731" s="294"/>
      <c r="E731" s="294"/>
      <c r="F731" s="294"/>
      <c r="G731" s="294"/>
      <c r="H731" s="294"/>
      <c r="I731" s="294"/>
      <c r="J731" s="294"/>
      <c r="K731" s="294"/>
      <c r="L731" s="294"/>
      <c r="M731" s="294"/>
      <c r="N731" s="294"/>
      <c r="O731" s="294"/>
      <c r="P731" s="294"/>
      <c r="Q731" s="294"/>
      <c r="R731" s="294"/>
      <c r="S731" s="294"/>
      <c r="T731" s="294"/>
      <c r="U731" s="294"/>
      <c r="V731" s="294"/>
      <c r="W731" s="294"/>
      <c r="X731" s="294"/>
      <c r="Y731" s="294"/>
      <c r="Z731" s="294"/>
    </row>
    <row r="732" spans="1:26" ht="15.75" customHeight="1">
      <c r="A732" s="294"/>
      <c r="B732" s="294"/>
      <c r="C732" s="294"/>
      <c r="D732" s="294"/>
      <c r="E732" s="294"/>
      <c r="F732" s="294"/>
      <c r="G732" s="294"/>
      <c r="H732" s="294"/>
      <c r="I732" s="294"/>
      <c r="J732" s="294"/>
      <c r="K732" s="294"/>
      <c r="L732" s="294"/>
      <c r="M732" s="294"/>
      <c r="N732" s="294"/>
      <c r="O732" s="294"/>
      <c r="P732" s="294"/>
      <c r="Q732" s="294"/>
      <c r="R732" s="294"/>
      <c r="S732" s="294"/>
      <c r="T732" s="294"/>
      <c r="U732" s="294"/>
      <c r="V732" s="294"/>
      <c r="W732" s="294"/>
      <c r="X732" s="294"/>
      <c r="Y732" s="294"/>
      <c r="Z732" s="294"/>
    </row>
    <row r="733" spans="1:26" ht="15.75" customHeight="1">
      <c r="A733" s="294"/>
      <c r="B733" s="294"/>
      <c r="C733" s="294"/>
      <c r="D733" s="294"/>
      <c r="E733" s="294"/>
      <c r="F733" s="294"/>
      <c r="G733" s="294"/>
      <c r="H733" s="294"/>
      <c r="I733" s="294"/>
      <c r="J733" s="294"/>
      <c r="K733" s="294"/>
      <c r="L733" s="294"/>
      <c r="M733" s="294"/>
      <c r="N733" s="294"/>
      <c r="O733" s="294"/>
      <c r="P733" s="294"/>
      <c r="Q733" s="294"/>
      <c r="R733" s="294"/>
      <c r="S733" s="294"/>
      <c r="T733" s="294"/>
      <c r="U733" s="294"/>
      <c r="V733" s="294"/>
      <c r="W733" s="294"/>
      <c r="X733" s="294"/>
      <c r="Y733" s="294"/>
      <c r="Z733" s="294"/>
    </row>
    <row r="734" spans="1:26" ht="15.75" customHeight="1">
      <c r="A734" s="294"/>
      <c r="B734" s="294"/>
      <c r="C734" s="294"/>
      <c r="D734" s="294"/>
      <c r="E734" s="294"/>
      <c r="F734" s="294"/>
      <c r="G734" s="294"/>
      <c r="H734" s="294"/>
      <c r="I734" s="294"/>
      <c r="J734" s="294"/>
      <c r="K734" s="294"/>
      <c r="L734" s="294"/>
      <c r="M734" s="294"/>
      <c r="N734" s="294"/>
      <c r="O734" s="294"/>
      <c r="P734" s="294"/>
      <c r="Q734" s="294"/>
      <c r="R734" s="294"/>
      <c r="S734" s="294"/>
      <c r="T734" s="294"/>
      <c r="U734" s="294"/>
      <c r="V734" s="294"/>
      <c r="W734" s="294"/>
      <c r="X734" s="294"/>
      <c r="Y734" s="294"/>
      <c r="Z734" s="294"/>
    </row>
    <row r="735" spans="1:26" ht="15.75" customHeight="1">
      <c r="A735" s="294"/>
      <c r="B735" s="294"/>
      <c r="C735" s="294"/>
      <c r="D735" s="294"/>
      <c r="E735" s="294"/>
      <c r="F735" s="294"/>
      <c r="G735" s="294"/>
      <c r="H735" s="294"/>
      <c r="I735" s="294"/>
      <c r="J735" s="294"/>
      <c r="K735" s="294"/>
      <c r="L735" s="294"/>
      <c r="M735" s="294"/>
      <c r="N735" s="294"/>
      <c r="O735" s="294"/>
      <c r="P735" s="294"/>
      <c r="Q735" s="294"/>
      <c r="R735" s="294"/>
      <c r="S735" s="294"/>
      <c r="T735" s="294"/>
      <c r="U735" s="294"/>
      <c r="V735" s="294"/>
      <c r="W735" s="294"/>
      <c r="X735" s="294"/>
      <c r="Y735" s="294"/>
      <c r="Z735" s="294"/>
    </row>
    <row r="736" spans="1:26" ht="15.75" customHeight="1">
      <c r="A736" s="294"/>
      <c r="B736" s="294"/>
      <c r="C736" s="294"/>
      <c r="D736" s="294"/>
      <c r="E736" s="294"/>
      <c r="F736" s="294"/>
      <c r="G736" s="294"/>
      <c r="H736" s="294"/>
      <c r="I736" s="294"/>
      <c r="J736" s="294"/>
      <c r="K736" s="294"/>
      <c r="L736" s="294"/>
      <c r="M736" s="294"/>
      <c r="N736" s="294"/>
      <c r="O736" s="294"/>
      <c r="P736" s="294"/>
      <c r="Q736" s="294"/>
      <c r="R736" s="294"/>
      <c r="S736" s="294"/>
      <c r="T736" s="294"/>
      <c r="U736" s="294"/>
      <c r="V736" s="294"/>
      <c r="W736" s="294"/>
      <c r="X736" s="294"/>
      <c r="Y736" s="294"/>
      <c r="Z736" s="294"/>
    </row>
    <row r="737" spans="1:26" ht="15.75" customHeight="1">
      <c r="A737" s="294"/>
      <c r="B737" s="294"/>
      <c r="C737" s="294"/>
      <c r="D737" s="294"/>
      <c r="E737" s="294"/>
      <c r="F737" s="294"/>
      <c r="G737" s="294"/>
      <c r="H737" s="294"/>
      <c r="I737" s="294"/>
      <c r="J737" s="294"/>
      <c r="K737" s="294"/>
      <c r="L737" s="294"/>
      <c r="M737" s="294"/>
      <c r="N737" s="294"/>
      <c r="O737" s="294"/>
      <c r="P737" s="294"/>
      <c r="Q737" s="294"/>
      <c r="R737" s="294"/>
      <c r="S737" s="294"/>
      <c r="T737" s="294"/>
      <c r="U737" s="294"/>
      <c r="V737" s="294"/>
      <c r="W737" s="294"/>
      <c r="X737" s="294"/>
      <c r="Y737" s="294"/>
      <c r="Z737" s="294"/>
    </row>
    <row r="738" spans="1:26" ht="15.75" customHeight="1">
      <c r="A738" s="294"/>
      <c r="B738" s="294"/>
      <c r="C738" s="294"/>
      <c r="D738" s="294"/>
      <c r="E738" s="294"/>
      <c r="F738" s="294"/>
      <c r="G738" s="294"/>
      <c r="H738" s="294"/>
      <c r="I738" s="294"/>
      <c r="J738" s="294"/>
      <c r="K738" s="294"/>
      <c r="L738" s="294"/>
      <c r="M738" s="294"/>
      <c r="N738" s="294"/>
      <c r="O738" s="294"/>
      <c r="P738" s="294"/>
      <c r="Q738" s="294"/>
      <c r="R738" s="294"/>
      <c r="S738" s="294"/>
      <c r="T738" s="294"/>
      <c r="U738" s="294"/>
      <c r="V738" s="294"/>
      <c r="W738" s="294"/>
      <c r="X738" s="294"/>
      <c r="Y738" s="294"/>
      <c r="Z738" s="294"/>
    </row>
    <row r="739" spans="1:26" ht="15.75" customHeight="1">
      <c r="A739" s="294"/>
      <c r="B739" s="294"/>
      <c r="C739" s="294"/>
      <c r="D739" s="294"/>
      <c r="E739" s="294"/>
      <c r="F739" s="294"/>
      <c r="G739" s="294"/>
      <c r="H739" s="294"/>
      <c r="I739" s="294"/>
      <c r="J739" s="294"/>
      <c r="K739" s="294"/>
      <c r="L739" s="294"/>
      <c r="M739" s="294"/>
      <c r="N739" s="294"/>
      <c r="O739" s="294"/>
      <c r="P739" s="294"/>
      <c r="Q739" s="294"/>
      <c r="R739" s="294"/>
      <c r="S739" s="294"/>
      <c r="T739" s="294"/>
      <c r="U739" s="294"/>
      <c r="V739" s="294"/>
      <c r="W739" s="294"/>
      <c r="X739" s="294"/>
      <c r="Y739" s="294"/>
      <c r="Z739" s="294"/>
    </row>
    <row r="740" spans="1:26" ht="15.75" customHeight="1">
      <c r="A740" s="294"/>
      <c r="B740" s="294"/>
      <c r="C740" s="294"/>
      <c r="D740" s="294"/>
      <c r="E740" s="294"/>
      <c r="F740" s="294"/>
      <c r="G740" s="294"/>
      <c r="H740" s="294"/>
      <c r="I740" s="294"/>
      <c r="J740" s="294"/>
      <c r="K740" s="294"/>
      <c r="L740" s="294"/>
      <c r="M740" s="294"/>
      <c r="N740" s="294"/>
      <c r="O740" s="294"/>
      <c r="P740" s="294"/>
      <c r="Q740" s="294"/>
      <c r="R740" s="294"/>
      <c r="S740" s="294"/>
      <c r="T740" s="294"/>
      <c r="U740" s="294"/>
      <c r="V740" s="294"/>
      <c r="W740" s="294"/>
      <c r="X740" s="294"/>
      <c r="Y740" s="294"/>
      <c r="Z740" s="294"/>
    </row>
    <row r="741" spans="1:26" ht="15.75" customHeight="1">
      <c r="A741" s="294"/>
      <c r="B741" s="294"/>
      <c r="C741" s="294"/>
      <c r="D741" s="294"/>
      <c r="E741" s="294"/>
      <c r="F741" s="294"/>
      <c r="G741" s="294"/>
      <c r="H741" s="294"/>
      <c r="I741" s="294"/>
      <c r="J741" s="294"/>
      <c r="K741" s="294"/>
      <c r="L741" s="294"/>
      <c r="M741" s="294"/>
      <c r="N741" s="294"/>
      <c r="O741" s="294"/>
      <c r="P741" s="294"/>
      <c r="Q741" s="294"/>
      <c r="R741" s="294"/>
      <c r="S741" s="294"/>
      <c r="T741" s="294"/>
      <c r="U741" s="294"/>
      <c r="V741" s="294"/>
      <c r="W741" s="294"/>
      <c r="X741" s="294"/>
      <c r="Y741" s="294"/>
      <c r="Z741" s="294"/>
    </row>
    <row r="742" spans="1:26" ht="15.75" customHeight="1">
      <c r="A742" s="294"/>
      <c r="B742" s="294"/>
      <c r="C742" s="294"/>
      <c r="D742" s="294"/>
      <c r="E742" s="294"/>
      <c r="F742" s="294"/>
      <c r="G742" s="294"/>
      <c r="H742" s="294"/>
      <c r="I742" s="294"/>
      <c r="J742" s="294"/>
      <c r="K742" s="294"/>
      <c r="L742" s="294"/>
      <c r="M742" s="294"/>
      <c r="N742" s="294"/>
      <c r="O742" s="294"/>
      <c r="P742" s="294"/>
      <c r="Q742" s="294"/>
      <c r="R742" s="294"/>
      <c r="S742" s="294"/>
      <c r="T742" s="294"/>
      <c r="U742" s="294"/>
      <c r="V742" s="294"/>
      <c r="W742" s="294"/>
      <c r="X742" s="294"/>
      <c r="Y742" s="294"/>
      <c r="Z742" s="294"/>
    </row>
    <row r="743" spans="1:26" ht="15.75" customHeight="1">
      <c r="A743" s="294"/>
      <c r="B743" s="294"/>
      <c r="C743" s="294"/>
      <c r="D743" s="294"/>
      <c r="E743" s="294"/>
      <c r="F743" s="294"/>
      <c r="G743" s="294"/>
      <c r="H743" s="294"/>
      <c r="I743" s="294"/>
      <c r="J743" s="294"/>
      <c r="K743" s="294"/>
      <c r="L743" s="294"/>
      <c r="M743" s="294"/>
      <c r="N743" s="294"/>
      <c r="O743" s="294"/>
      <c r="P743" s="294"/>
      <c r="Q743" s="294"/>
      <c r="R743" s="294"/>
      <c r="S743" s="294"/>
      <c r="T743" s="294"/>
      <c r="U743" s="294"/>
      <c r="V743" s="294"/>
      <c r="W743" s="294"/>
      <c r="X743" s="294"/>
      <c r="Y743" s="294"/>
      <c r="Z743" s="294"/>
    </row>
    <row r="744" spans="1:26" ht="15.75" customHeight="1">
      <c r="A744" s="294"/>
      <c r="B744" s="294"/>
      <c r="C744" s="294"/>
      <c r="D744" s="294"/>
      <c r="E744" s="294"/>
      <c r="F744" s="294"/>
      <c r="G744" s="294"/>
      <c r="H744" s="294"/>
      <c r="I744" s="294"/>
      <c r="J744" s="294"/>
      <c r="K744" s="294"/>
      <c r="L744" s="294"/>
      <c r="M744" s="294"/>
      <c r="N744" s="294"/>
      <c r="O744" s="294"/>
      <c r="P744" s="294"/>
      <c r="Q744" s="294"/>
      <c r="R744" s="294"/>
      <c r="S744" s="294"/>
      <c r="T744" s="294"/>
      <c r="U744" s="294"/>
      <c r="V744" s="294"/>
      <c r="W744" s="294"/>
      <c r="X744" s="294"/>
      <c r="Y744" s="294"/>
      <c r="Z744" s="294"/>
    </row>
    <row r="745" spans="1:26" ht="15.75" customHeight="1">
      <c r="A745" s="294"/>
      <c r="B745" s="294"/>
      <c r="C745" s="294"/>
      <c r="D745" s="294"/>
      <c r="E745" s="294"/>
      <c r="F745" s="294"/>
      <c r="G745" s="294"/>
      <c r="H745" s="294"/>
      <c r="I745" s="294"/>
      <c r="J745" s="294"/>
      <c r="K745" s="294"/>
      <c r="L745" s="294"/>
      <c r="M745" s="294"/>
      <c r="N745" s="294"/>
      <c r="O745" s="294"/>
      <c r="P745" s="294"/>
      <c r="Q745" s="294"/>
      <c r="R745" s="294"/>
      <c r="S745" s="294"/>
      <c r="T745" s="294"/>
      <c r="U745" s="294"/>
      <c r="V745" s="294"/>
      <c r="W745" s="294"/>
      <c r="X745" s="294"/>
      <c r="Y745" s="294"/>
      <c r="Z745" s="294"/>
    </row>
    <row r="746" spans="1:26" ht="15.75" customHeight="1">
      <c r="A746" s="294"/>
      <c r="B746" s="294"/>
      <c r="C746" s="294"/>
      <c r="D746" s="294"/>
      <c r="E746" s="294"/>
      <c r="F746" s="294"/>
      <c r="G746" s="294"/>
      <c r="H746" s="294"/>
      <c r="I746" s="294"/>
      <c r="J746" s="294"/>
      <c r="K746" s="294"/>
      <c r="L746" s="294"/>
      <c r="M746" s="294"/>
      <c r="N746" s="294"/>
      <c r="O746" s="294"/>
      <c r="P746" s="294"/>
      <c r="Q746" s="294"/>
      <c r="R746" s="294"/>
      <c r="S746" s="294"/>
      <c r="T746" s="294"/>
      <c r="U746" s="294"/>
      <c r="V746" s="294"/>
      <c r="W746" s="294"/>
      <c r="X746" s="294"/>
      <c r="Y746" s="294"/>
      <c r="Z746" s="294"/>
    </row>
    <row r="747" spans="1:26" ht="15.75" customHeight="1">
      <c r="A747" s="294"/>
      <c r="B747" s="294"/>
      <c r="C747" s="294"/>
      <c r="D747" s="294"/>
      <c r="E747" s="294"/>
      <c r="F747" s="294"/>
      <c r="G747" s="294"/>
      <c r="H747" s="294"/>
      <c r="I747" s="294"/>
      <c r="J747" s="294"/>
      <c r="K747" s="294"/>
      <c r="L747" s="294"/>
      <c r="M747" s="294"/>
      <c r="N747" s="294"/>
      <c r="O747" s="294"/>
      <c r="P747" s="294"/>
      <c r="Q747" s="294"/>
      <c r="R747" s="294"/>
      <c r="S747" s="294"/>
      <c r="T747" s="294"/>
      <c r="U747" s="294"/>
      <c r="V747" s="294"/>
      <c r="W747" s="294"/>
      <c r="X747" s="294"/>
      <c r="Y747" s="294"/>
      <c r="Z747" s="294"/>
    </row>
    <row r="748" spans="1:26" ht="15.75" customHeight="1">
      <c r="A748" s="294"/>
      <c r="B748" s="294"/>
      <c r="C748" s="294"/>
      <c r="D748" s="294"/>
      <c r="E748" s="294"/>
      <c r="F748" s="294"/>
      <c r="G748" s="294"/>
      <c r="H748" s="294"/>
      <c r="I748" s="294"/>
      <c r="J748" s="294"/>
      <c r="K748" s="294"/>
      <c r="L748" s="294"/>
      <c r="M748" s="294"/>
      <c r="N748" s="294"/>
      <c r="O748" s="294"/>
      <c r="P748" s="294"/>
      <c r="Q748" s="294"/>
      <c r="R748" s="294"/>
      <c r="S748" s="294"/>
      <c r="T748" s="294"/>
      <c r="U748" s="294"/>
      <c r="V748" s="294"/>
      <c r="W748" s="294"/>
      <c r="X748" s="294"/>
      <c r="Y748" s="294"/>
      <c r="Z748" s="294"/>
    </row>
    <row r="749" spans="1:26" ht="15.75" customHeight="1">
      <c r="A749" s="294"/>
      <c r="B749" s="294"/>
      <c r="C749" s="294"/>
      <c r="D749" s="294"/>
      <c r="E749" s="294"/>
      <c r="F749" s="294"/>
      <c r="G749" s="294"/>
      <c r="H749" s="294"/>
      <c r="I749" s="294"/>
      <c r="J749" s="294"/>
      <c r="K749" s="294"/>
      <c r="L749" s="294"/>
      <c r="M749" s="294"/>
      <c r="N749" s="294"/>
      <c r="O749" s="294"/>
      <c r="P749" s="294"/>
      <c r="Q749" s="294"/>
      <c r="R749" s="294"/>
      <c r="S749" s="294"/>
      <c r="T749" s="294"/>
      <c r="U749" s="294"/>
      <c r="V749" s="294"/>
      <c r="W749" s="294"/>
      <c r="X749" s="294"/>
      <c r="Y749" s="294"/>
      <c r="Z749" s="294"/>
    </row>
    <row r="750" spans="1:26" ht="15.75" customHeight="1">
      <c r="A750" s="294"/>
      <c r="B750" s="294"/>
      <c r="C750" s="294"/>
      <c r="D750" s="294"/>
      <c r="E750" s="294"/>
      <c r="F750" s="294"/>
      <c r="G750" s="294"/>
      <c r="H750" s="294"/>
      <c r="I750" s="294"/>
      <c r="J750" s="294"/>
      <c r="K750" s="294"/>
      <c r="L750" s="294"/>
      <c r="M750" s="294"/>
      <c r="N750" s="294"/>
      <c r="O750" s="294"/>
      <c r="P750" s="294"/>
      <c r="Q750" s="294"/>
      <c r="R750" s="294"/>
      <c r="S750" s="294"/>
      <c r="T750" s="294"/>
      <c r="U750" s="294"/>
      <c r="V750" s="294"/>
      <c r="W750" s="294"/>
      <c r="X750" s="294"/>
      <c r="Y750" s="294"/>
      <c r="Z750" s="294"/>
    </row>
    <row r="751" spans="1:26" ht="15.75" customHeight="1">
      <c r="A751" s="294"/>
      <c r="B751" s="294"/>
      <c r="C751" s="294"/>
      <c r="D751" s="294"/>
      <c r="E751" s="294"/>
      <c r="F751" s="294"/>
      <c r="G751" s="294"/>
      <c r="H751" s="294"/>
      <c r="I751" s="294"/>
      <c r="J751" s="294"/>
      <c r="K751" s="294"/>
      <c r="L751" s="294"/>
      <c r="M751" s="294"/>
      <c r="N751" s="294"/>
      <c r="O751" s="294"/>
      <c r="P751" s="294"/>
      <c r="Q751" s="294"/>
      <c r="R751" s="294"/>
      <c r="S751" s="294"/>
      <c r="T751" s="294"/>
      <c r="U751" s="294"/>
      <c r="V751" s="294"/>
      <c r="W751" s="294"/>
      <c r="X751" s="294"/>
      <c r="Y751" s="294"/>
      <c r="Z751" s="294"/>
    </row>
    <row r="752" spans="1:26" ht="15.75" customHeight="1">
      <c r="A752" s="294"/>
      <c r="B752" s="294"/>
      <c r="C752" s="294"/>
      <c r="D752" s="294"/>
      <c r="E752" s="294"/>
      <c r="F752" s="294"/>
      <c r="G752" s="294"/>
      <c r="H752" s="294"/>
      <c r="I752" s="294"/>
      <c r="J752" s="294"/>
      <c r="K752" s="294"/>
      <c r="L752" s="294"/>
      <c r="M752" s="294"/>
      <c r="N752" s="294"/>
      <c r="O752" s="294"/>
      <c r="P752" s="294"/>
      <c r="Q752" s="294"/>
      <c r="R752" s="294"/>
      <c r="S752" s="294"/>
      <c r="T752" s="294"/>
      <c r="U752" s="294"/>
      <c r="V752" s="294"/>
      <c r="W752" s="294"/>
      <c r="X752" s="294"/>
      <c r="Y752" s="294"/>
      <c r="Z752" s="294"/>
    </row>
    <row r="753" spans="1:26" ht="15.75" customHeight="1">
      <c r="A753" s="294"/>
      <c r="B753" s="294"/>
      <c r="C753" s="294"/>
      <c r="D753" s="294"/>
      <c r="E753" s="294"/>
      <c r="F753" s="294"/>
      <c r="G753" s="294"/>
      <c r="H753" s="294"/>
      <c r="I753" s="294"/>
      <c r="J753" s="294"/>
      <c r="K753" s="294"/>
      <c r="L753" s="294"/>
      <c r="M753" s="294"/>
      <c r="N753" s="294"/>
      <c r="O753" s="294"/>
      <c r="P753" s="294"/>
      <c r="Q753" s="294"/>
      <c r="R753" s="294"/>
      <c r="S753" s="294"/>
      <c r="T753" s="294"/>
      <c r="U753" s="294"/>
      <c r="V753" s="294"/>
      <c r="W753" s="294"/>
      <c r="X753" s="294"/>
      <c r="Y753" s="294"/>
      <c r="Z753" s="294"/>
    </row>
    <row r="754" spans="1:26" ht="15.75" customHeight="1">
      <c r="A754" s="294"/>
      <c r="B754" s="294"/>
      <c r="C754" s="294"/>
      <c r="D754" s="294"/>
      <c r="E754" s="294"/>
      <c r="F754" s="294"/>
      <c r="G754" s="294"/>
      <c r="H754" s="294"/>
      <c r="I754" s="294"/>
      <c r="J754" s="294"/>
      <c r="K754" s="294"/>
      <c r="L754" s="294"/>
      <c r="M754" s="294"/>
      <c r="N754" s="294"/>
      <c r="O754" s="294"/>
      <c r="P754" s="294"/>
      <c r="Q754" s="294"/>
      <c r="R754" s="294"/>
      <c r="S754" s="294"/>
      <c r="T754" s="294"/>
      <c r="U754" s="294"/>
      <c r="V754" s="294"/>
      <c r="W754" s="294"/>
      <c r="X754" s="294"/>
      <c r="Y754" s="294"/>
      <c r="Z754" s="294"/>
    </row>
    <row r="755" spans="1:26" ht="15.75" customHeight="1">
      <c r="A755" s="294"/>
      <c r="B755" s="294"/>
      <c r="C755" s="294"/>
      <c r="D755" s="294"/>
      <c r="E755" s="294"/>
      <c r="F755" s="294"/>
      <c r="G755" s="294"/>
      <c r="H755" s="294"/>
      <c r="I755" s="294"/>
      <c r="J755" s="294"/>
      <c r="K755" s="294"/>
      <c r="L755" s="294"/>
      <c r="M755" s="294"/>
      <c r="N755" s="294"/>
      <c r="O755" s="294"/>
      <c r="P755" s="294"/>
      <c r="Q755" s="294"/>
      <c r="R755" s="294"/>
      <c r="S755" s="294"/>
      <c r="T755" s="294"/>
      <c r="U755" s="294"/>
      <c r="V755" s="294"/>
      <c r="W755" s="294"/>
      <c r="X755" s="294"/>
      <c r="Y755" s="294"/>
      <c r="Z755" s="294"/>
    </row>
    <row r="756" spans="1:26" ht="15.75" customHeight="1">
      <c r="A756" s="294"/>
      <c r="B756" s="294"/>
      <c r="C756" s="294"/>
      <c r="D756" s="294"/>
      <c r="E756" s="294"/>
      <c r="F756" s="294"/>
      <c r="G756" s="294"/>
      <c r="H756" s="294"/>
      <c r="I756" s="294"/>
      <c r="J756" s="294"/>
      <c r="K756" s="294"/>
      <c r="L756" s="294"/>
      <c r="M756" s="294"/>
      <c r="N756" s="294"/>
      <c r="O756" s="294"/>
      <c r="P756" s="294"/>
      <c r="Q756" s="294"/>
      <c r="R756" s="294"/>
      <c r="S756" s="294"/>
      <c r="T756" s="294"/>
      <c r="U756" s="294"/>
      <c r="V756" s="294"/>
      <c r="W756" s="294"/>
      <c r="X756" s="294"/>
      <c r="Y756" s="294"/>
      <c r="Z756" s="294"/>
    </row>
    <row r="757" spans="1:26" ht="15.75" customHeight="1">
      <c r="A757" s="294"/>
      <c r="B757" s="294"/>
      <c r="C757" s="294"/>
      <c r="D757" s="294"/>
      <c r="E757" s="294"/>
      <c r="F757" s="294"/>
      <c r="G757" s="294"/>
      <c r="H757" s="294"/>
      <c r="I757" s="294"/>
      <c r="J757" s="294"/>
      <c r="K757" s="294"/>
      <c r="L757" s="294"/>
      <c r="M757" s="294"/>
      <c r="N757" s="294"/>
      <c r="O757" s="294"/>
      <c r="P757" s="294"/>
      <c r="Q757" s="294"/>
      <c r="R757" s="294"/>
      <c r="S757" s="294"/>
      <c r="T757" s="294"/>
      <c r="U757" s="294"/>
      <c r="V757" s="294"/>
      <c r="W757" s="294"/>
      <c r="X757" s="294"/>
      <c r="Y757" s="294"/>
      <c r="Z757" s="294"/>
    </row>
    <row r="758" spans="1:26" ht="15.75" customHeight="1">
      <c r="A758" s="294"/>
      <c r="B758" s="294"/>
      <c r="C758" s="294"/>
      <c r="D758" s="294"/>
      <c r="E758" s="294"/>
      <c r="F758" s="294"/>
      <c r="G758" s="294"/>
      <c r="H758" s="294"/>
      <c r="I758" s="294"/>
      <c r="J758" s="294"/>
      <c r="K758" s="294"/>
      <c r="L758" s="294"/>
      <c r="M758" s="294"/>
      <c r="N758" s="294"/>
      <c r="O758" s="294"/>
      <c r="P758" s="294"/>
      <c r="Q758" s="294"/>
      <c r="R758" s="294"/>
      <c r="S758" s="294"/>
      <c r="T758" s="294"/>
      <c r="U758" s="294"/>
      <c r="V758" s="294"/>
      <c r="W758" s="294"/>
      <c r="X758" s="294"/>
      <c r="Y758" s="294"/>
      <c r="Z758" s="294"/>
    </row>
    <row r="759" spans="1:26" ht="15.75" customHeight="1">
      <c r="A759" s="294"/>
      <c r="B759" s="294"/>
      <c r="C759" s="294"/>
      <c r="D759" s="294"/>
      <c r="E759" s="294"/>
      <c r="F759" s="294"/>
      <c r="G759" s="294"/>
      <c r="H759" s="294"/>
      <c r="I759" s="294"/>
      <c r="J759" s="294"/>
      <c r="K759" s="294"/>
      <c r="L759" s="294"/>
      <c r="M759" s="294"/>
      <c r="N759" s="294"/>
      <c r="O759" s="294"/>
      <c r="P759" s="294"/>
      <c r="Q759" s="294"/>
      <c r="R759" s="294"/>
      <c r="S759" s="294"/>
      <c r="T759" s="294"/>
      <c r="U759" s="294"/>
      <c r="V759" s="294"/>
      <c r="W759" s="294"/>
      <c r="X759" s="294"/>
      <c r="Y759" s="294"/>
      <c r="Z759" s="294"/>
    </row>
    <row r="760" spans="1:26" ht="15.75" customHeight="1">
      <c r="A760" s="294"/>
      <c r="B760" s="294"/>
      <c r="C760" s="294"/>
      <c r="D760" s="294"/>
      <c r="E760" s="294"/>
      <c r="F760" s="294"/>
      <c r="G760" s="294"/>
      <c r="H760" s="294"/>
      <c r="I760" s="294"/>
      <c r="J760" s="294"/>
      <c r="K760" s="294"/>
      <c r="L760" s="294"/>
      <c r="M760" s="294"/>
      <c r="N760" s="294"/>
      <c r="O760" s="294"/>
      <c r="P760" s="294"/>
      <c r="Q760" s="294"/>
      <c r="R760" s="294"/>
      <c r="S760" s="294"/>
      <c r="T760" s="294"/>
      <c r="U760" s="294"/>
      <c r="V760" s="294"/>
      <c r="W760" s="294"/>
      <c r="X760" s="294"/>
      <c r="Y760" s="294"/>
      <c r="Z760" s="294"/>
    </row>
    <row r="761" spans="1:26" ht="15.75" customHeight="1">
      <c r="A761" s="294"/>
      <c r="B761" s="294"/>
      <c r="C761" s="294"/>
      <c r="D761" s="294"/>
      <c r="E761" s="294"/>
      <c r="F761" s="294"/>
      <c r="G761" s="294"/>
      <c r="H761" s="294"/>
      <c r="I761" s="294"/>
      <c r="J761" s="294"/>
      <c r="K761" s="294"/>
      <c r="L761" s="294"/>
      <c r="M761" s="294"/>
      <c r="N761" s="294"/>
      <c r="O761" s="294"/>
      <c r="P761" s="294"/>
      <c r="Q761" s="294"/>
      <c r="R761" s="294"/>
      <c r="S761" s="294"/>
      <c r="T761" s="294"/>
      <c r="U761" s="294"/>
      <c r="V761" s="294"/>
      <c r="W761" s="294"/>
      <c r="X761" s="294"/>
      <c r="Y761" s="294"/>
      <c r="Z761" s="294"/>
    </row>
    <row r="762" spans="1:26" ht="15.75" customHeight="1">
      <c r="A762" s="294"/>
      <c r="B762" s="294"/>
      <c r="C762" s="294"/>
      <c r="D762" s="294"/>
      <c r="E762" s="294"/>
      <c r="F762" s="294"/>
      <c r="G762" s="294"/>
      <c r="H762" s="294"/>
      <c r="I762" s="294"/>
      <c r="J762" s="294"/>
      <c r="K762" s="294"/>
      <c r="L762" s="294"/>
      <c r="M762" s="294"/>
      <c r="N762" s="294"/>
      <c r="O762" s="294"/>
      <c r="P762" s="294"/>
      <c r="Q762" s="294"/>
      <c r="R762" s="294"/>
      <c r="S762" s="294"/>
      <c r="T762" s="294"/>
      <c r="U762" s="294"/>
      <c r="V762" s="294"/>
      <c r="W762" s="294"/>
      <c r="X762" s="294"/>
      <c r="Y762" s="294"/>
      <c r="Z762" s="294"/>
    </row>
    <row r="763" spans="1:26" ht="15.75" customHeight="1">
      <c r="A763" s="294"/>
      <c r="B763" s="294"/>
      <c r="C763" s="294"/>
      <c r="D763" s="294"/>
      <c r="E763" s="294"/>
      <c r="F763" s="294"/>
      <c r="G763" s="294"/>
      <c r="H763" s="294"/>
      <c r="I763" s="294"/>
      <c r="J763" s="294"/>
      <c r="K763" s="294"/>
      <c r="L763" s="294"/>
      <c r="M763" s="294"/>
      <c r="N763" s="294"/>
      <c r="O763" s="294"/>
      <c r="P763" s="294"/>
      <c r="Q763" s="294"/>
      <c r="R763" s="294"/>
      <c r="S763" s="294"/>
      <c r="T763" s="294"/>
      <c r="U763" s="294"/>
      <c r="V763" s="294"/>
      <c r="W763" s="294"/>
      <c r="X763" s="294"/>
      <c r="Y763" s="294"/>
      <c r="Z763" s="294"/>
    </row>
    <row r="764" spans="1:26" ht="15.75" customHeight="1">
      <c r="A764" s="294"/>
      <c r="B764" s="294"/>
      <c r="C764" s="294"/>
      <c r="D764" s="294"/>
      <c r="E764" s="294"/>
      <c r="F764" s="294"/>
      <c r="G764" s="294"/>
      <c r="H764" s="294"/>
      <c r="I764" s="294"/>
      <c r="J764" s="294"/>
      <c r="K764" s="294"/>
      <c r="L764" s="294"/>
      <c r="M764" s="294"/>
      <c r="N764" s="294"/>
      <c r="O764" s="294"/>
      <c r="P764" s="294"/>
      <c r="Q764" s="294"/>
      <c r="R764" s="294"/>
      <c r="S764" s="294"/>
      <c r="T764" s="294"/>
      <c r="U764" s="294"/>
      <c r="V764" s="294"/>
      <c r="W764" s="294"/>
      <c r="X764" s="294"/>
      <c r="Y764" s="294"/>
      <c r="Z764" s="294"/>
    </row>
    <row r="765" spans="1:26" ht="15.75" customHeight="1">
      <c r="A765" s="294"/>
      <c r="B765" s="294"/>
      <c r="C765" s="294"/>
      <c r="D765" s="294"/>
      <c r="E765" s="294"/>
      <c r="F765" s="294"/>
      <c r="G765" s="294"/>
      <c r="H765" s="294"/>
      <c r="I765" s="294"/>
      <c r="J765" s="294"/>
      <c r="K765" s="294"/>
      <c r="L765" s="294"/>
      <c r="M765" s="294"/>
      <c r="N765" s="294"/>
      <c r="O765" s="294"/>
      <c r="P765" s="294"/>
      <c r="Q765" s="294"/>
      <c r="R765" s="294"/>
      <c r="S765" s="294"/>
      <c r="T765" s="294"/>
      <c r="U765" s="294"/>
      <c r="V765" s="294"/>
      <c r="W765" s="294"/>
      <c r="X765" s="294"/>
      <c r="Y765" s="294"/>
      <c r="Z765" s="294"/>
    </row>
    <row r="766" spans="1:26" ht="15.75" customHeight="1">
      <c r="A766" s="294"/>
      <c r="B766" s="294"/>
      <c r="C766" s="294"/>
      <c r="D766" s="294"/>
      <c r="E766" s="294"/>
      <c r="F766" s="294"/>
      <c r="G766" s="294"/>
      <c r="H766" s="294"/>
      <c r="I766" s="294"/>
      <c r="J766" s="294"/>
      <c r="K766" s="294"/>
      <c r="L766" s="294"/>
      <c r="M766" s="294"/>
      <c r="N766" s="294"/>
      <c r="O766" s="294"/>
      <c r="P766" s="294"/>
      <c r="Q766" s="294"/>
      <c r="R766" s="294"/>
      <c r="S766" s="294"/>
      <c r="T766" s="294"/>
      <c r="U766" s="294"/>
      <c r="V766" s="294"/>
      <c r="W766" s="294"/>
      <c r="X766" s="294"/>
      <c r="Y766" s="294"/>
      <c r="Z766" s="294"/>
    </row>
    <row r="767" spans="1:26" ht="15.75" customHeight="1">
      <c r="A767" s="294"/>
      <c r="B767" s="294"/>
      <c r="C767" s="294"/>
      <c r="D767" s="294"/>
      <c r="E767" s="294"/>
      <c r="F767" s="294"/>
      <c r="G767" s="294"/>
      <c r="H767" s="294"/>
      <c r="I767" s="294"/>
      <c r="J767" s="294"/>
      <c r="K767" s="294"/>
      <c r="L767" s="294"/>
      <c r="M767" s="294"/>
      <c r="N767" s="294"/>
      <c r="O767" s="294"/>
      <c r="P767" s="294"/>
      <c r="Q767" s="294"/>
      <c r="R767" s="294"/>
      <c r="S767" s="294"/>
      <c r="T767" s="294"/>
      <c r="U767" s="294"/>
      <c r="V767" s="294"/>
      <c r="W767" s="294"/>
      <c r="X767" s="294"/>
      <c r="Y767" s="294"/>
      <c r="Z767" s="294"/>
    </row>
    <row r="768" spans="1:26" ht="15.75" customHeight="1">
      <c r="A768" s="294"/>
      <c r="B768" s="294"/>
      <c r="C768" s="294"/>
      <c r="D768" s="294"/>
      <c r="E768" s="294"/>
      <c r="F768" s="294"/>
      <c r="G768" s="294"/>
      <c r="H768" s="294"/>
      <c r="I768" s="294"/>
      <c r="J768" s="294"/>
      <c r="K768" s="294"/>
      <c r="L768" s="294"/>
      <c r="M768" s="294"/>
      <c r="N768" s="294"/>
      <c r="O768" s="294"/>
      <c r="P768" s="294"/>
      <c r="Q768" s="294"/>
      <c r="R768" s="294"/>
      <c r="S768" s="294"/>
      <c r="T768" s="294"/>
      <c r="U768" s="294"/>
      <c r="V768" s="294"/>
      <c r="W768" s="294"/>
      <c r="X768" s="294"/>
      <c r="Y768" s="294"/>
      <c r="Z768" s="294"/>
    </row>
    <row r="769" spans="1:26" ht="15.75" customHeight="1">
      <c r="A769" s="294"/>
      <c r="B769" s="294"/>
      <c r="C769" s="294"/>
      <c r="D769" s="294"/>
      <c r="E769" s="294"/>
      <c r="F769" s="294"/>
      <c r="G769" s="294"/>
      <c r="H769" s="294"/>
      <c r="I769" s="294"/>
      <c r="J769" s="294"/>
      <c r="K769" s="294"/>
      <c r="L769" s="294"/>
      <c r="M769" s="294"/>
      <c r="N769" s="294"/>
      <c r="O769" s="294"/>
      <c r="P769" s="294"/>
      <c r="Q769" s="294"/>
      <c r="R769" s="294"/>
      <c r="S769" s="294"/>
      <c r="T769" s="294"/>
      <c r="U769" s="294"/>
      <c r="V769" s="294"/>
      <c r="W769" s="294"/>
      <c r="X769" s="294"/>
      <c r="Y769" s="294"/>
      <c r="Z769" s="294"/>
    </row>
    <row r="770" spans="1:26" ht="15.75" customHeight="1">
      <c r="A770" s="294"/>
      <c r="B770" s="294"/>
      <c r="C770" s="294"/>
      <c r="D770" s="294"/>
      <c r="E770" s="294"/>
      <c r="F770" s="294"/>
      <c r="G770" s="294"/>
      <c r="H770" s="294"/>
      <c r="I770" s="294"/>
      <c r="J770" s="294"/>
      <c r="K770" s="294"/>
      <c r="L770" s="294"/>
      <c r="M770" s="294"/>
      <c r="N770" s="294"/>
      <c r="O770" s="294"/>
      <c r="P770" s="294"/>
      <c r="Q770" s="294"/>
      <c r="R770" s="294"/>
      <c r="S770" s="294"/>
      <c r="T770" s="294"/>
      <c r="U770" s="294"/>
      <c r="V770" s="294"/>
      <c r="W770" s="294"/>
      <c r="X770" s="294"/>
      <c r="Y770" s="294"/>
      <c r="Z770" s="294"/>
    </row>
    <row r="771" spans="1:26" ht="15.75" customHeight="1">
      <c r="A771" s="294"/>
      <c r="B771" s="294"/>
      <c r="C771" s="294"/>
      <c r="D771" s="294"/>
      <c r="E771" s="294"/>
      <c r="F771" s="294"/>
      <c r="G771" s="294"/>
      <c r="H771" s="294"/>
      <c r="I771" s="294"/>
      <c r="J771" s="294"/>
      <c r="K771" s="294"/>
      <c r="L771" s="294"/>
      <c r="M771" s="294"/>
      <c r="N771" s="294"/>
      <c r="O771" s="294"/>
      <c r="P771" s="294"/>
      <c r="Q771" s="294"/>
      <c r="R771" s="294"/>
      <c r="S771" s="294"/>
      <c r="T771" s="294"/>
      <c r="U771" s="294"/>
      <c r="V771" s="294"/>
      <c r="W771" s="294"/>
      <c r="X771" s="294"/>
      <c r="Y771" s="294"/>
      <c r="Z771" s="294"/>
    </row>
    <row r="772" spans="1:26" ht="15.75" customHeight="1">
      <c r="A772" s="294"/>
      <c r="B772" s="294"/>
      <c r="C772" s="294"/>
      <c r="D772" s="294"/>
      <c r="E772" s="294"/>
      <c r="F772" s="294"/>
      <c r="G772" s="294"/>
      <c r="H772" s="294"/>
      <c r="I772" s="294"/>
      <c r="J772" s="294"/>
      <c r="K772" s="294"/>
      <c r="L772" s="294"/>
      <c r="M772" s="294"/>
      <c r="N772" s="294"/>
      <c r="O772" s="294"/>
      <c r="P772" s="294"/>
      <c r="Q772" s="294"/>
      <c r="R772" s="294"/>
      <c r="S772" s="294"/>
      <c r="T772" s="294"/>
      <c r="U772" s="294"/>
      <c r="V772" s="294"/>
      <c r="W772" s="294"/>
      <c r="X772" s="294"/>
      <c r="Y772" s="294"/>
      <c r="Z772" s="294"/>
    </row>
    <row r="773" spans="1:26" ht="15.75" customHeight="1">
      <c r="A773" s="294"/>
      <c r="B773" s="294"/>
      <c r="C773" s="294"/>
      <c r="D773" s="294"/>
      <c r="E773" s="294"/>
      <c r="F773" s="294"/>
      <c r="G773" s="294"/>
      <c r="H773" s="294"/>
      <c r="I773" s="294"/>
      <c r="J773" s="294"/>
      <c r="K773" s="294"/>
      <c r="L773" s="294"/>
      <c r="M773" s="294"/>
      <c r="N773" s="294"/>
      <c r="O773" s="294"/>
      <c r="P773" s="294"/>
      <c r="Q773" s="294"/>
      <c r="R773" s="294"/>
      <c r="S773" s="294"/>
      <c r="T773" s="294"/>
      <c r="U773" s="294"/>
      <c r="V773" s="294"/>
      <c r="W773" s="294"/>
      <c r="X773" s="294"/>
      <c r="Y773" s="294"/>
      <c r="Z773" s="294"/>
    </row>
    <row r="774" spans="1:26" ht="15.75" customHeight="1">
      <c r="A774" s="294"/>
      <c r="B774" s="294"/>
      <c r="C774" s="294"/>
      <c r="D774" s="294"/>
      <c r="E774" s="294"/>
      <c r="F774" s="294"/>
      <c r="G774" s="294"/>
      <c r="H774" s="294"/>
      <c r="I774" s="294"/>
      <c r="J774" s="294"/>
      <c r="K774" s="294"/>
      <c r="L774" s="294"/>
      <c r="M774" s="294"/>
      <c r="N774" s="294"/>
      <c r="O774" s="294"/>
      <c r="P774" s="294"/>
      <c r="Q774" s="294"/>
      <c r="R774" s="294"/>
      <c r="S774" s="294"/>
      <c r="T774" s="294"/>
      <c r="U774" s="294"/>
      <c r="V774" s="294"/>
      <c r="W774" s="294"/>
      <c r="X774" s="294"/>
      <c r="Y774" s="294"/>
      <c r="Z774" s="294"/>
    </row>
    <row r="775" spans="1:26" ht="15.75" customHeight="1">
      <c r="A775" s="294"/>
      <c r="B775" s="294"/>
      <c r="C775" s="294"/>
      <c r="D775" s="294"/>
      <c r="E775" s="294"/>
      <c r="F775" s="294"/>
      <c r="G775" s="294"/>
      <c r="H775" s="294"/>
      <c r="I775" s="294"/>
      <c r="J775" s="294"/>
      <c r="K775" s="294"/>
      <c r="L775" s="294"/>
      <c r="M775" s="294"/>
      <c r="N775" s="294"/>
      <c r="O775" s="294"/>
      <c r="P775" s="294"/>
      <c r="Q775" s="294"/>
      <c r="R775" s="294"/>
      <c r="S775" s="294"/>
      <c r="T775" s="294"/>
      <c r="U775" s="294"/>
      <c r="V775" s="294"/>
      <c r="W775" s="294"/>
      <c r="X775" s="294"/>
      <c r="Y775" s="294"/>
      <c r="Z775" s="294"/>
    </row>
    <row r="776" spans="1:26" ht="15.75" customHeight="1">
      <c r="A776" s="294"/>
      <c r="B776" s="294"/>
      <c r="C776" s="294"/>
      <c r="D776" s="294"/>
      <c r="E776" s="294"/>
      <c r="F776" s="294"/>
      <c r="G776" s="294"/>
      <c r="H776" s="294"/>
      <c r="I776" s="294"/>
      <c r="J776" s="294"/>
      <c r="K776" s="294"/>
      <c r="L776" s="294"/>
      <c r="M776" s="294"/>
      <c r="N776" s="294"/>
      <c r="O776" s="294"/>
      <c r="P776" s="294"/>
      <c r="Q776" s="294"/>
      <c r="R776" s="294"/>
      <c r="S776" s="294"/>
      <c r="T776" s="294"/>
      <c r="U776" s="294"/>
      <c r="V776" s="294"/>
      <c r="W776" s="294"/>
      <c r="X776" s="294"/>
      <c r="Y776" s="294"/>
      <c r="Z776" s="294"/>
    </row>
    <row r="777" spans="1:26" ht="15.75" customHeight="1">
      <c r="A777" s="294"/>
      <c r="B777" s="294"/>
      <c r="C777" s="294"/>
      <c r="D777" s="294"/>
      <c r="E777" s="294"/>
      <c r="F777" s="294"/>
      <c r="G777" s="294"/>
      <c r="H777" s="294"/>
      <c r="I777" s="294"/>
      <c r="J777" s="294"/>
      <c r="K777" s="294"/>
      <c r="L777" s="294"/>
      <c r="M777" s="294"/>
      <c r="N777" s="294"/>
      <c r="O777" s="294"/>
      <c r="P777" s="294"/>
      <c r="Q777" s="294"/>
      <c r="R777" s="294"/>
      <c r="S777" s="294"/>
      <c r="T777" s="294"/>
      <c r="U777" s="294"/>
      <c r="V777" s="294"/>
      <c r="W777" s="294"/>
      <c r="X777" s="294"/>
      <c r="Y777" s="294"/>
      <c r="Z777" s="294"/>
    </row>
    <row r="778" spans="1:26" ht="15.75" customHeight="1">
      <c r="A778" s="294"/>
      <c r="B778" s="294"/>
      <c r="C778" s="294"/>
      <c r="D778" s="294"/>
      <c r="E778" s="294"/>
      <c r="F778" s="294"/>
      <c r="G778" s="294"/>
      <c r="H778" s="294"/>
      <c r="I778" s="294"/>
      <c r="J778" s="294"/>
      <c r="K778" s="294"/>
      <c r="L778" s="294"/>
      <c r="M778" s="294"/>
      <c r="N778" s="294"/>
      <c r="O778" s="294"/>
      <c r="P778" s="294"/>
      <c r="Q778" s="294"/>
      <c r="R778" s="294"/>
      <c r="S778" s="294"/>
      <c r="T778" s="294"/>
      <c r="U778" s="294"/>
      <c r="V778" s="294"/>
      <c r="W778" s="294"/>
      <c r="X778" s="294"/>
      <c r="Y778" s="294"/>
      <c r="Z778" s="294"/>
    </row>
    <row r="779" spans="1:26" ht="15.75" customHeight="1">
      <c r="A779" s="294"/>
      <c r="B779" s="294"/>
      <c r="C779" s="294"/>
      <c r="D779" s="294"/>
      <c r="E779" s="294"/>
      <c r="F779" s="294"/>
      <c r="G779" s="294"/>
      <c r="H779" s="294"/>
      <c r="I779" s="294"/>
      <c r="J779" s="294"/>
      <c r="K779" s="294"/>
      <c r="L779" s="294"/>
      <c r="M779" s="294"/>
      <c r="N779" s="294"/>
      <c r="O779" s="294"/>
      <c r="P779" s="294"/>
      <c r="Q779" s="294"/>
      <c r="R779" s="294"/>
      <c r="S779" s="294"/>
      <c r="T779" s="294"/>
      <c r="U779" s="294"/>
      <c r="V779" s="294"/>
      <c r="W779" s="294"/>
      <c r="X779" s="294"/>
      <c r="Y779" s="294"/>
      <c r="Z779" s="294"/>
    </row>
    <row r="780" spans="1:26" ht="15.75" customHeight="1">
      <c r="A780" s="294"/>
      <c r="B780" s="294"/>
      <c r="C780" s="294"/>
      <c r="D780" s="294"/>
      <c r="E780" s="294"/>
      <c r="F780" s="294"/>
      <c r="G780" s="294"/>
      <c r="H780" s="294"/>
      <c r="I780" s="294"/>
      <c r="J780" s="294"/>
      <c r="K780" s="294"/>
      <c r="L780" s="294"/>
      <c r="M780" s="294"/>
      <c r="N780" s="294"/>
      <c r="O780" s="294"/>
      <c r="P780" s="294"/>
      <c r="Q780" s="294"/>
      <c r="R780" s="294"/>
      <c r="S780" s="294"/>
      <c r="T780" s="294"/>
      <c r="U780" s="294"/>
      <c r="V780" s="294"/>
      <c r="W780" s="294"/>
      <c r="X780" s="294"/>
      <c r="Y780" s="294"/>
      <c r="Z780" s="294"/>
    </row>
    <row r="781" spans="1:26" ht="15.75" customHeight="1">
      <c r="A781" s="294"/>
      <c r="B781" s="294"/>
      <c r="C781" s="294"/>
      <c r="D781" s="294"/>
      <c r="E781" s="294"/>
      <c r="F781" s="294"/>
      <c r="G781" s="294"/>
      <c r="H781" s="294"/>
      <c r="I781" s="294"/>
      <c r="J781" s="294"/>
      <c r="K781" s="294"/>
      <c r="L781" s="294"/>
      <c r="M781" s="294"/>
      <c r="N781" s="294"/>
      <c r="O781" s="294"/>
      <c r="P781" s="294"/>
      <c r="Q781" s="294"/>
      <c r="R781" s="294"/>
      <c r="S781" s="294"/>
      <c r="T781" s="294"/>
      <c r="U781" s="294"/>
      <c r="V781" s="294"/>
      <c r="W781" s="294"/>
      <c r="X781" s="294"/>
      <c r="Y781" s="294"/>
      <c r="Z781" s="294"/>
    </row>
    <row r="782" spans="1:26" ht="15.75" customHeight="1">
      <c r="A782" s="294"/>
      <c r="B782" s="294"/>
      <c r="C782" s="294"/>
      <c r="D782" s="294"/>
      <c r="E782" s="294"/>
      <c r="F782" s="294"/>
      <c r="G782" s="294"/>
      <c r="H782" s="294"/>
      <c r="I782" s="294"/>
      <c r="J782" s="294"/>
      <c r="K782" s="294"/>
      <c r="L782" s="294"/>
      <c r="M782" s="294"/>
      <c r="N782" s="294"/>
      <c r="O782" s="294"/>
      <c r="P782" s="294"/>
      <c r="Q782" s="294"/>
      <c r="R782" s="294"/>
      <c r="S782" s="294"/>
      <c r="T782" s="294"/>
      <c r="U782" s="294"/>
      <c r="V782" s="294"/>
      <c r="W782" s="294"/>
      <c r="X782" s="294"/>
      <c r="Y782" s="294"/>
      <c r="Z782" s="294"/>
    </row>
    <row r="783" spans="1:26" ht="15.75" customHeight="1">
      <c r="A783" s="294"/>
      <c r="B783" s="294"/>
      <c r="C783" s="294"/>
      <c r="D783" s="294"/>
      <c r="E783" s="294"/>
      <c r="F783" s="294"/>
      <c r="G783" s="294"/>
      <c r="H783" s="294"/>
      <c r="I783" s="294"/>
      <c r="J783" s="294"/>
      <c r="K783" s="294"/>
      <c r="L783" s="294"/>
      <c r="M783" s="294"/>
      <c r="N783" s="294"/>
      <c r="O783" s="294"/>
      <c r="P783" s="294"/>
      <c r="Q783" s="294"/>
      <c r="R783" s="294"/>
      <c r="S783" s="294"/>
      <c r="T783" s="294"/>
      <c r="U783" s="294"/>
      <c r="V783" s="294"/>
      <c r="W783" s="294"/>
      <c r="X783" s="294"/>
      <c r="Y783" s="294"/>
      <c r="Z783" s="294"/>
    </row>
    <row r="784" spans="1:26" ht="15.75" customHeight="1">
      <c r="A784" s="294"/>
      <c r="B784" s="294"/>
      <c r="C784" s="294"/>
      <c r="D784" s="294"/>
      <c r="E784" s="294"/>
      <c r="F784" s="294"/>
      <c r="G784" s="294"/>
      <c r="H784" s="294"/>
      <c r="I784" s="294"/>
      <c r="J784" s="294"/>
      <c r="K784" s="294"/>
      <c r="L784" s="294"/>
      <c r="M784" s="294"/>
      <c r="N784" s="294"/>
      <c r="O784" s="294"/>
      <c r="P784" s="294"/>
      <c r="Q784" s="294"/>
      <c r="R784" s="294"/>
      <c r="S784" s="294"/>
      <c r="T784" s="294"/>
      <c r="U784" s="294"/>
      <c r="V784" s="294"/>
      <c r="W784" s="294"/>
      <c r="X784" s="294"/>
      <c r="Y784" s="294"/>
      <c r="Z784" s="294"/>
    </row>
    <row r="785" spans="1:26" ht="15.75" customHeight="1">
      <c r="A785" s="294"/>
      <c r="B785" s="294"/>
      <c r="C785" s="294"/>
      <c r="D785" s="294"/>
      <c r="E785" s="294"/>
      <c r="F785" s="294"/>
      <c r="G785" s="294"/>
      <c r="H785" s="294"/>
      <c r="I785" s="294"/>
      <c r="J785" s="294"/>
      <c r="K785" s="294"/>
      <c r="L785" s="294"/>
      <c r="M785" s="294"/>
      <c r="N785" s="294"/>
      <c r="O785" s="294"/>
      <c r="P785" s="294"/>
      <c r="Q785" s="294"/>
      <c r="R785" s="294"/>
      <c r="S785" s="294"/>
      <c r="T785" s="294"/>
      <c r="U785" s="294"/>
      <c r="V785" s="294"/>
      <c r="W785" s="294"/>
      <c r="X785" s="294"/>
      <c r="Y785" s="294"/>
      <c r="Z785" s="294"/>
    </row>
    <row r="786" spans="1:26" ht="15.75" customHeight="1">
      <c r="A786" s="294"/>
      <c r="B786" s="294"/>
      <c r="C786" s="294"/>
      <c r="D786" s="294"/>
      <c r="E786" s="294"/>
      <c r="F786" s="294"/>
      <c r="G786" s="294"/>
      <c r="H786" s="294"/>
      <c r="I786" s="294"/>
      <c r="J786" s="294"/>
      <c r="K786" s="294"/>
      <c r="L786" s="294"/>
      <c r="M786" s="294"/>
      <c r="N786" s="294"/>
      <c r="O786" s="294"/>
      <c r="P786" s="294"/>
      <c r="Q786" s="294"/>
      <c r="R786" s="294"/>
      <c r="S786" s="294"/>
      <c r="T786" s="294"/>
      <c r="U786" s="294"/>
      <c r="V786" s="294"/>
      <c r="W786" s="294"/>
      <c r="X786" s="294"/>
      <c r="Y786" s="294"/>
      <c r="Z786" s="294"/>
    </row>
    <row r="787" spans="1:26" ht="15.75" customHeight="1">
      <c r="A787" s="294"/>
      <c r="B787" s="294"/>
      <c r="C787" s="294"/>
      <c r="D787" s="294"/>
      <c r="E787" s="294"/>
      <c r="F787" s="294"/>
      <c r="G787" s="294"/>
      <c r="H787" s="294"/>
      <c r="I787" s="294"/>
      <c r="J787" s="294"/>
      <c r="K787" s="294"/>
      <c r="L787" s="294"/>
      <c r="M787" s="294"/>
      <c r="N787" s="294"/>
      <c r="O787" s="294"/>
      <c r="P787" s="294"/>
      <c r="Q787" s="294"/>
      <c r="R787" s="294"/>
      <c r="S787" s="294"/>
      <c r="T787" s="294"/>
      <c r="U787" s="294"/>
      <c r="V787" s="294"/>
      <c r="W787" s="294"/>
      <c r="X787" s="294"/>
      <c r="Y787" s="294"/>
      <c r="Z787" s="294"/>
    </row>
    <row r="788" spans="1:26" ht="15.75" customHeight="1">
      <c r="A788" s="294"/>
      <c r="B788" s="294"/>
      <c r="C788" s="294"/>
      <c r="D788" s="294"/>
      <c r="E788" s="294"/>
      <c r="F788" s="294"/>
      <c r="G788" s="294"/>
      <c r="H788" s="294"/>
      <c r="I788" s="294"/>
      <c r="J788" s="294"/>
      <c r="K788" s="294"/>
      <c r="L788" s="294"/>
      <c r="M788" s="294"/>
      <c r="N788" s="294"/>
      <c r="O788" s="294"/>
      <c r="P788" s="294"/>
      <c r="Q788" s="294"/>
      <c r="R788" s="294"/>
      <c r="S788" s="294"/>
      <c r="T788" s="294"/>
      <c r="U788" s="294"/>
      <c r="V788" s="294"/>
      <c r="W788" s="294"/>
      <c r="X788" s="294"/>
      <c r="Y788" s="294"/>
      <c r="Z788" s="294"/>
    </row>
    <row r="789" spans="1:26" ht="15.75" customHeight="1">
      <c r="A789" s="294"/>
      <c r="B789" s="294"/>
      <c r="C789" s="294"/>
      <c r="D789" s="294"/>
      <c r="E789" s="294"/>
      <c r="F789" s="294"/>
      <c r="G789" s="294"/>
      <c r="H789" s="294"/>
      <c r="I789" s="294"/>
      <c r="J789" s="294"/>
      <c r="K789" s="294"/>
      <c r="L789" s="294"/>
      <c r="M789" s="294"/>
      <c r="N789" s="294"/>
      <c r="O789" s="294"/>
      <c r="P789" s="294"/>
      <c r="Q789" s="294"/>
      <c r="R789" s="294"/>
      <c r="S789" s="294"/>
      <c r="T789" s="294"/>
      <c r="U789" s="294"/>
      <c r="V789" s="294"/>
      <c r="W789" s="294"/>
      <c r="X789" s="294"/>
      <c r="Y789" s="294"/>
      <c r="Z789" s="294"/>
    </row>
    <row r="790" spans="1:26" ht="15.75" customHeight="1">
      <c r="A790" s="294"/>
      <c r="B790" s="294"/>
      <c r="C790" s="294"/>
      <c r="D790" s="294"/>
      <c r="E790" s="294"/>
      <c r="F790" s="294"/>
      <c r="G790" s="294"/>
      <c r="H790" s="294"/>
      <c r="I790" s="294"/>
      <c r="J790" s="294"/>
      <c r="K790" s="294"/>
      <c r="L790" s="294"/>
      <c r="M790" s="294"/>
      <c r="N790" s="294"/>
      <c r="O790" s="294"/>
      <c r="P790" s="294"/>
      <c r="Q790" s="294"/>
      <c r="R790" s="294"/>
      <c r="S790" s="294"/>
      <c r="T790" s="294"/>
      <c r="U790" s="294"/>
      <c r="V790" s="294"/>
      <c r="W790" s="294"/>
      <c r="X790" s="294"/>
      <c r="Y790" s="294"/>
      <c r="Z790" s="294"/>
    </row>
    <row r="791" spans="1:26" ht="15.75" customHeight="1">
      <c r="A791" s="294"/>
      <c r="B791" s="294"/>
      <c r="C791" s="294"/>
      <c r="D791" s="294"/>
      <c r="E791" s="294"/>
      <c r="F791" s="294"/>
      <c r="G791" s="294"/>
      <c r="H791" s="294"/>
      <c r="I791" s="294"/>
      <c r="J791" s="294"/>
      <c r="K791" s="294"/>
      <c r="L791" s="294"/>
      <c r="M791" s="294"/>
      <c r="N791" s="294"/>
      <c r="O791" s="294"/>
      <c r="P791" s="294"/>
      <c r="Q791" s="294"/>
      <c r="R791" s="294"/>
      <c r="S791" s="294"/>
      <c r="T791" s="294"/>
      <c r="U791" s="294"/>
      <c r="V791" s="294"/>
      <c r="W791" s="294"/>
      <c r="X791" s="294"/>
      <c r="Y791" s="294"/>
      <c r="Z791" s="294"/>
    </row>
    <row r="792" spans="1:26" ht="15.75" customHeight="1">
      <c r="A792" s="294"/>
      <c r="B792" s="294"/>
      <c r="C792" s="294"/>
      <c r="D792" s="294"/>
      <c r="E792" s="294"/>
      <c r="F792" s="294"/>
      <c r="G792" s="294"/>
      <c r="H792" s="294"/>
      <c r="I792" s="294"/>
      <c r="J792" s="294"/>
      <c r="K792" s="294"/>
      <c r="L792" s="294"/>
      <c r="M792" s="294"/>
      <c r="N792" s="294"/>
      <c r="O792" s="294"/>
      <c r="P792" s="294"/>
      <c r="Q792" s="294"/>
      <c r="R792" s="294"/>
      <c r="S792" s="294"/>
      <c r="T792" s="294"/>
      <c r="U792" s="294"/>
      <c r="V792" s="294"/>
      <c r="W792" s="294"/>
      <c r="X792" s="294"/>
      <c r="Y792" s="294"/>
      <c r="Z792" s="294"/>
    </row>
    <row r="793" spans="1:26" ht="15.75" customHeight="1">
      <c r="A793" s="294"/>
      <c r="B793" s="294"/>
      <c r="C793" s="294"/>
      <c r="D793" s="294"/>
      <c r="E793" s="294"/>
      <c r="F793" s="294"/>
      <c r="G793" s="294"/>
      <c r="H793" s="294"/>
      <c r="I793" s="294"/>
      <c r="J793" s="294"/>
      <c r="K793" s="294"/>
      <c r="L793" s="294"/>
      <c r="M793" s="294"/>
      <c r="N793" s="294"/>
      <c r="O793" s="294"/>
      <c r="P793" s="294"/>
      <c r="Q793" s="294"/>
      <c r="R793" s="294"/>
      <c r="S793" s="294"/>
      <c r="T793" s="294"/>
      <c r="U793" s="294"/>
      <c r="V793" s="294"/>
      <c r="W793" s="294"/>
      <c r="X793" s="294"/>
      <c r="Y793" s="294"/>
      <c r="Z793" s="294"/>
    </row>
    <row r="794" spans="1:26" ht="15.75" customHeight="1">
      <c r="A794" s="294"/>
      <c r="B794" s="294"/>
      <c r="C794" s="294"/>
      <c r="D794" s="294"/>
      <c r="E794" s="294"/>
      <c r="F794" s="294"/>
      <c r="G794" s="294"/>
      <c r="H794" s="294"/>
      <c r="I794" s="294"/>
      <c r="J794" s="294"/>
      <c r="K794" s="294"/>
      <c r="L794" s="294"/>
      <c r="M794" s="294"/>
      <c r="N794" s="294"/>
      <c r="O794" s="294"/>
      <c r="P794" s="294"/>
      <c r="Q794" s="294"/>
      <c r="R794" s="294"/>
      <c r="S794" s="294"/>
      <c r="T794" s="294"/>
      <c r="U794" s="294"/>
      <c r="V794" s="294"/>
      <c r="W794" s="294"/>
      <c r="X794" s="294"/>
      <c r="Y794" s="294"/>
      <c r="Z794" s="294"/>
    </row>
    <row r="795" spans="1:26" ht="15.75" customHeight="1">
      <c r="A795" s="294"/>
      <c r="B795" s="294"/>
      <c r="C795" s="294"/>
      <c r="D795" s="294"/>
      <c r="E795" s="294"/>
      <c r="F795" s="294"/>
      <c r="G795" s="294"/>
      <c r="H795" s="294"/>
      <c r="I795" s="294"/>
      <c r="J795" s="294"/>
      <c r="K795" s="294"/>
      <c r="L795" s="294"/>
      <c r="M795" s="294"/>
      <c r="N795" s="294"/>
      <c r="O795" s="294"/>
      <c r="P795" s="294"/>
      <c r="Q795" s="294"/>
      <c r="R795" s="294"/>
      <c r="S795" s="294"/>
      <c r="T795" s="294"/>
      <c r="U795" s="294"/>
      <c r="V795" s="294"/>
      <c r="W795" s="294"/>
      <c r="X795" s="294"/>
      <c r="Y795" s="294"/>
      <c r="Z795" s="294"/>
    </row>
    <row r="796" spans="1:26" ht="15.75" customHeight="1">
      <c r="A796" s="294"/>
      <c r="B796" s="294"/>
      <c r="C796" s="294"/>
      <c r="D796" s="294"/>
      <c r="E796" s="294"/>
      <c r="F796" s="294"/>
      <c r="G796" s="294"/>
      <c r="H796" s="294"/>
      <c r="I796" s="294"/>
      <c r="J796" s="294"/>
      <c r="K796" s="294"/>
      <c r="L796" s="294"/>
      <c r="M796" s="294"/>
      <c r="N796" s="294"/>
      <c r="O796" s="294"/>
      <c r="P796" s="294"/>
      <c r="Q796" s="294"/>
      <c r="R796" s="294"/>
      <c r="S796" s="294"/>
      <c r="T796" s="294"/>
      <c r="U796" s="294"/>
      <c r="V796" s="294"/>
      <c r="W796" s="294"/>
      <c r="X796" s="294"/>
      <c r="Y796" s="294"/>
      <c r="Z796" s="294"/>
    </row>
    <row r="797" spans="1:26" ht="15.75" customHeight="1">
      <c r="A797" s="294"/>
      <c r="B797" s="294"/>
      <c r="C797" s="294"/>
      <c r="D797" s="294"/>
      <c r="E797" s="294"/>
      <c r="F797" s="294"/>
      <c r="G797" s="294"/>
      <c r="H797" s="294"/>
      <c r="I797" s="294"/>
      <c r="J797" s="294"/>
      <c r="K797" s="294"/>
      <c r="L797" s="294"/>
      <c r="M797" s="294"/>
      <c r="N797" s="294"/>
      <c r="O797" s="294"/>
      <c r="P797" s="294"/>
      <c r="Q797" s="294"/>
      <c r="R797" s="294"/>
      <c r="S797" s="294"/>
      <c r="T797" s="294"/>
      <c r="U797" s="294"/>
      <c r="V797" s="294"/>
      <c r="W797" s="294"/>
      <c r="X797" s="294"/>
      <c r="Y797" s="294"/>
      <c r="Z797" s="294"/>
    </row>
    <row r="798" spans="1:26" ht="15.75" customHeight="1">
      <c r="A798" s="294"/>
      <c r="B798" s="294"/>
      <c r="C798" s="294"/>
      <c r="D798" s="294"/>
      <c r="E798" s="294"/>
      <c r="F798" s="294"/>
      <c r="G798" s="294"/>
      <c r="H798" s="294"/>
      <c r="I798" s="294"/>
      <c r="J798" s="294"/>
      <c r="K798" s="294"/>
      <c r="L798" s="294"/>
      <c r="M798" s="294"/>
      <c r="N798" s="294"/>
      <c r="O798" s="294"/>
      <c r="P798" s="294"/>
      <c r="Q798" s="294"/>
      <c r="R798" s="294"/>
      <c r="S798" s="294"/>
      <c r="T798" s="294"/>
      <c r="U798" s="294"/>
      <c r="V798" s="294"/>
      <c r="W798" s="294"/>
      <c r="X798" s="294"/>
      <c r="Y798" s="294"/>
      <c r="Z798" s="294"/>
    </row>
    <row r="799" spans="1:26" ht="15.75" customHeight="1">
      <c r="A799" s="294"/>
      <c r="B799" s="294"/>
      <c r="C799" s="294"/>
      <c r="D799" s="294"/>
      <c r="E799" s="294"/>
      <c r="F799" s="294"/>
      <c r="G799" s="294"/>
      <c r="H799" s="294"/>
      <c r="I799" s="294"/>
      <c r="J799" s="294"/>
      <c r="K799" s="294"/>
      <c r="L799" s="294"/>
      <c r="M799" s="294"/>
      <c r="N799" s="294"/>
      <c r="O799" s="294"/>
      <c r="P799" s="294"/>
      <c r="Q799" s="294"/>
      <c r="R799" s="294"/>
      <c r="S799" s="294"/>
      <c r="T799" s="294"/>
      <c r="U799" s="294"/>
      <c r="V799" s="294"/>
      <c r="W799" s="294"/>
      <c r="X799" s="294"/>
      <c r="Y799" s="294"/>
      <c r="Z799" s="294"/>
    </row>
    <row r="800" spans="1:26" ht="15.75" customHeight="1">
      <c r="A800" s="294"/>
      <c r="B800" s="294"/>
      <c r="C800" s="294"/>
      <c r="D800" s="294"/>
      <c r="E800" s="294"/>
      <c r="F800" s="294"/>
      <c r="G800" s="294"/>
      <c r="H800" s="294"/>
      <c r="I800" s="294"/>
      <c r="J800" s="294"/>
      <c r="K800" s="294"/>
      <c r="L800" s="294"/>
      <c r="M800" s="294"/>
      <c r="N800" s="294"/>
      <c r="O800" s="294"/>
      <c r="P800" s="294"/>
      <c r="Q800" s="294"/>
      <c r="R800" s="294"/>
      <c r="S800" s="294"/>
      <c r="T800" s="294"/>
      <c r="U800" s="294"/>
      <c r="V800" s="294"/>
      <c r="W800" s="294"/>
      <c r="X800" s="294"/>
      <c r="Y800" s="294"/>
      <c r="Z800" s="294"/>
    </row>
    <row r="801" spans="1:26" ht="15.75" customHeight="1">
      <c r="A801" s="294"/>
      <c r="B801" s="294"/>
      <c r="C801" s="294"/>
      <c r="D801" s="294"/>
      <c r="E801" s="294"/>
      <c r="F801" s="294"/>
      <c r="G801" s="294"/>
      <c r="H801" s="294"/>
      <c r="I801" s="294"/>
      <c r="J801" s="294"/>
      <c r="K801" s="294"/>
      <c r="L801" s="294"/>
      <c r="M801" s="294"/>
      <c r="N801" s="294"/>
      <c r="O801" s="294"/>
      <c r="P801" s="294"/>
      <c r="Q801" s="294"/>
      <c r="R801" s="294"/>
      <c r="S801" s="294"/>
      <c r="T801" s="294"/>
      <c r="U801" s="294"/>
      <c r="V801" s="294"/>
      <c r="W801" s="294"/>
      <c r="X801" s="294"/>
      <c r="Y801" s="294"/>
      <c r="Z801" s="294"/>
    </row>
    <row r="802" spans="1:26" ht="15.75" customHeight="1">
      <c r="A802" s="294"/>
      <c r="B802" s="294"/>
      <c r="C802" s="294"/>
      <c r="D802" s="294"/>
      <c r="E802" s="294"/>
      <c r="F802" s="294"/>
      <c r="G802" s="294"/>
      <c r="H802" s="294"/>
      <c r="I802" s="294"/>
      <c r="J802" s="294"/>
      <c r="K802" s="294"/>
      <c r="L802" s="294"/>
      <c r="M802" s="294"/>
      <c r="N802" s="294"/>
      <c r="O802" s="294"/>
      <c r="P802" s="294"/>
      <c r="Q802" s="294"/>
      <c r="R802" s="294"/>
      <c r="S802" s="294"/>
      <c r="T802" s="294"/>
      <c r="U802" s="294"/>
      <c r="V802" s="294"/>
      <c r="W802" s="294"/>
      <c r="X802" s="294"/>
      <c r="Y802" s="294"/>
      <c r="Z802" s="294"/>
    </row>
    <row r="803" spans="1:26" ht="15.75" customHeight="1">
      <c r="A803" s="294"/>
      <c r="B803" s="294"/>
      <c r="C803" s="294"/>
      <c r="D803" s="294"/>
      <c r="E803" s="294"/>
      <c r="F803" s="294"/>
      <c r="G803" s="294"/>
      <c r="H803" s="294"/>
      <c r="I803" s="294"/>
      <c r="J803" s="294"/>
      <c r="K803" s="294"/>
      <c r="L803" s="294"/>
      <c r="M803" s="294"/>
      <c r="N803" s="294"/>
      <c r="O803" s="294"/>
      <c r="P803" s="294"/>
      <c r="Q803" s="294"/>
      <c r="R803" s="294"/>
      <c r="S803" s="294"/>
      <c r="T803" s="294"/>
      <c r="U803" s="294"/>
      <c r="V803" s="294"/>
      <c r="W803" s="294"/>
      <c r="X803" s="294"/>
      <c r="Y803" s="294"/>
      <c r="Z803" s="294"/>
    </row>
    <row r="804" spans="1:26" ht="15.75" customHeight="1">
      <c r="A804" s="294"/>
      <c r="B804" s="294"/>
      <c r="C804" s="294"/>
      <c r="D804" s="294"/>
      <c r="E804" s="294"/>
      <c r="F804" s="294"/>
      <c r="G804" s="294"/>
      <c r="H804" s="294"/>
      <c r="I804" s="294"/>
      <c r="J804" s="294"/>
      <c r="K804" s="294"/>
      <c r="L804" s="294"/>
      <c r="M804" s="294"/>
      <c r="N804" s="294"/>
      <c r="O804" s="294"/>
      <c r="P804" s="294"/>
      <c r="Q804" s="294"/>
      <c r="R804" s="294"/>
      <c r="S804" s="294"/>
      <c r="T804" s="294"/>
      <c r="U804" s="294"/>
      <c r="V804" s="294"/>
      <c r="W804" s="294"/>
      <c r="X804" s="294"/>
      <c r="Y804" s="294"/>
      <c r="Z804" s="294"/>
    </row>
    <row r="805" spans="1:26" ht="15.75" customHeight="1">
      <c r="A805" s="294"/>
      <c r="B805" s="294"/>
      <c r="C805" s="294"/>
      <c r="D805" s="294"/>
      <c r="E805" s="294"/>
      <c r="F805" s="294"/>
      <c r="G805" s="294"/>
      <c r="H805" s="294"/>
      <c r="I805" s="294"/>
      <c r="J805" s="294"/>
      <c r="K805" s="294"/>
      <c r="L805" s="294"/>
      <c r="M805" s="294"/>
      <c r="N805" s="294"/>
      <c r="O805" s="294"/>
      <c r="P805" s="294"/>
      <c r="Q805" s="294"/>
      <c r="R805" s="294"/>
      <c r="S805" s="294"/>
      <c r="T805" s="294"/>
      <c r="U805" s="294"/>
      <c r="V805" s="294"/>
      <c r="W805" s="294"/>
      <c r="X805" s="294"/>
      <c r="Y805" s="294"/>
      <c r="Z805" s="294"/>
    </row>
    <row r="806" spans="1:26" ht="15.75" customHeight="1">
      <c r="A806" s="294"/>
      <c r="B806" s="294"/>
      <c r="C806" s="294"/>
      <c r="D806" s="294"/>
      <c r="E806" s="294"/>
      <c r="F806" s="294"/>
      <c r="G806" s="294"/>
      <c r="H806" s="294"/>
      <c r="I806" s="294"/>
      <c r="J806" s="294"/>
      <c r="K806" s="294"/>
      <c r="L806" s="294"/>
      <c r="M806" s="294"/>
      <c r="N806" s="294"/>
      <c r="O806" s="294"/>
      <c r="P806" s="294"/>
      <c r="Q806" s="294"/>
      <c r="R806" s="294"/>
      <c r="S806" s="294"/>
      <c r="T806" s="294"/>
      <c r="U806" s="294"/>
      <c r="V806" s="294"/>
      <c r="W806" s="294"/>
      <c r="X806" s="294"/>
      <c r="Y806" s="294"/>
      <c r="Z806" s="294"/>
    </row>
    <row r="807" spans="1:26" ht="15.75" customHeight="1">
      <c r="A807" s="294"/>
      <c r="B807" s="294"/>
      <c r="C807" s="294"/>
      <c r="D807" s="294"/>
      <c r="E807" s="294"/>
      <c r="F807" s="294"/>
      <c r="G807" s="294"/>
      <c r="H807" s="294"/>
      <c r="I807" s="294"/>
      <c r="J807" s="294"/>
      <c r="K807" s="294"/>
      <c r="L807" s="294"/>
      <c r="M807" s="294"/>
      <c r="N807" s="294"/>
      <c r="O807" s="294"/>
      <c r="P807" s="294"/>
      <c r="Q807" s="294"/>
      <c r="R807" s="294"/>
      <c r="S807" s="294"/>
      <c r="T807" s="294"/>
      <c r="U807" s="294"/>
      <c r="V807" s="294"/>
      <c r="W807" s="294"/>
      <c r="X807" s="294"/>
      <c r="Y807" s="294"/>
      <c r="Z807" s="294"/>
    </row>
    <row r="808" spans="1:26" ht="15.75" customHeight="1">
      <c r="A808" s="294"/>
      <c r="B808" s="294"/>
      <c r="C808" s="294"/>
      <c r="D808" s="294"/>
      <c r="E808" s="294"/>
      <c r="F808" s="294"/>
      <c r="G808" s="294"/>
      <c r="H808" s="294"/>
      <c r="I808" s="294"/>
      <c r="J808" s="294"/>
      <c r="K808" s="294"/>
      <c r="L808" s="294"/>
      <c r="M808" s="294"/>
      <c r="N808" s="294"/>
      <c r="O808" s="294"/>
      <c r="P808" s="294"/>
      <c r="Q808" s="294"/>
      <c r="R808" s="294"/>
      <c r="S808" s="294"/>
      <c r="T808" s="294"/>
      <c r="U808" s="294"/>
      <c r="V808" s="294"/>
      <c r="W808" s="294"/>
      <c r="X808" s="294"/>
      <c r="Y808" s="294"/>
      <c r="Z808" s="294"/>
    </row>
    <row r="809" spans="1:26" ht="15.75" customHeight="1">
      <c r="A809" s="294"/>
      <c r="B809" s="294"/>
      <c r="C809" s="294"/>
      <c r="D809" s="294"/>
      <c r="E809" s="294"/>
      <c r="F809" s="294"/>
      <c r="G809" s="294"/>
      <c r="H809" s="294"/>
      <c r="I809" s="294"/>
      <c r="J809" s="294"/>
      <c r="K809" s="294"/>
      <c r="L809" s="294"/>
      <c r="M809" s="294"/>
      <c r="N809" s="294"/>
      <c r="O809" s="294"/>
      <c r="P809" s="294"/>
      <c r="Q809" s="294"/>
      <c r="R809" s="294"/>
      <c r="S809" s="294"/>
      <c r="T809" s="294"/>
      <c r="U809" s="294"/>
      <c r="V809" s="294"/>
      <c r="W809" s="294"/>
      <c r="X809" s="294"/>
      <c r="Y809" s="294"/>
      <c r="Z809" s="294"/>
    </row>
    <row r="810" spans="1:26" ht="15.75" customHeight="1">
      <c r="A810" s="294"/>
      <c r="B810" s="294"/>
      <c r="C810" s="294"/>
      <c r="D810" s="294"/>
      <c r="E810" s="294"/>
      <c r="F810" s="294"/>
      <c r="G810" s="294"/>
      <c r="H810" s="294"/>
      <c r="I810" s="294"/>
      <c r="J810" s="294"/>
      <c r="K810" s="294"/>
      <c r="L810" s="294"/>
      <c r="M810" s="294"/>
      <c r="N810" s="294"/>
      <c r="O810" s="294"/>
      <c r="P810" s="294"/>
      <c r="Q810" s="294"/>
      <c r="R810" s="294"/>
      <c r="S810" s="294"/>
      <c r="T810" s="294"/>
      <c r="U810" s="294"/>
      <c r="V810" s="294"/>
      <c r="W810" s="294"/>
      <c r="X810" s="294"/>
      <c r="Y810" s="294"/>
      <c r="Z810" s="294"/>
    </row>
    <row r="811" spans="1:26" ht="15.75" customHeight="1">
      <c r="A811" s="294"/>
      <c r="B811" s="294"/>
      <c r="C811" s="294"/>
      <c r="D811" s="294"/>
      <c r="E811" s="294"/>
      <c r="F811" s="294"/>
      <c r="G811" s="294"/>
      <c r="H811" s="294"/>
      <c r="I811" s="294"/>
      <c r="J811" s="294"/>
      <c r="K811" s="294"/>
      <c r="L811" s="294"/>
      <c r="M811" s="294"/>
      <c r="N811" s="294"/>
      <c r="O811" s="294"/>
      <c r="P811" s="294"/>
      <c r="Q811" s="294"/>
      <c r="R811" s="294"/>
      <c r="S811" s="294"/>
      <c r="T811" s="294"/>
      <c r="U811" s="294"/>
      <c r="V811" s="294"/>
      <c r="W811" s="294"/>
      <c r="X811" s="294"/>
      <c r="Y811" s="294"/>
      <c r="Z811" s="294"/>
    </row>
    <row r="812" spans="1:26" ht="15.75" customHeight="1">
      <c r="A812" s="294"/>
      <c r="B812" s="294"/>
      <c r="C812" s="294"/>
      <c r="D812" s="294"/>
      <c r="E812" s="294"/>
      <c r="F812" s="294"/>
      <c r="G812" s="294"/>
      <c r="H812" s="294"/>
      <c r="I812" s="294"/>
      <c r="J812" s="294"/>
      <c r="K812" s="294"/>
      <c r="L812" s="294"/>
      <c r="M812" s="294"/>
      <c r="N812" s="294"/>
      <c r="O812" s="294"/>
      <c r="P812" s="294"/>
      <c r="Q812" s="294"/>
      <c r="R812" s="294"/>
      <c r="S812" s="294"/>
      <c r="T812" s="294"/>
      <c r="U812" s="294"/>
      <c r="V812" s="294"/>
      <c r="W812" s="294"/>
      <c r="X812" s="294"/>
      <c r="Y812" s="294"/>
      <c r="Z812" s="294"/>
    </row>
    <row r="813" spans="1:26" ht="15.75" customHeight="1">
      <c r="A813" s="294"/>
      <c r="B813" s="294"/>
      <c r="C813" s="294"/>
      <c r="D813" s="294"/>
      <c r="E813" s="294"/>
      <c r="F813" s="294"/>
      <c r="G813" s="294"/>
      <c r="H813" s="294"/>
      <c r="I813" s="294"/>
      <c r="J813" s="294"/>
      <c r="K813" s="294"/>
      <c r="L813" s="294"/>
      <c r="M813" s="294"/>
      <c r="N813" s="294"/>
      <c r="O813" s="294"/>
      <c r="P813" s="294"/>
      <c r="Q813" s="294"/>
      <c r="R813" s="294"/>
      <c r="S813" s="294"/>
      <c r="T813" s="294"/>
      <c r="U813" s="294"/>
      <c r="V813" s="294"/>
      <c r="W813" s="294"/>
      <c r="X813" s="294"/>
      <c r="Y813" s="294"/>
      <c r="Z813" s="294"/>
    </row>
    <row r="814" spans="1:26" ht="15.75" customHeight="1">
      <c r="A814" s="294"/>
      <c r="B814" s="294"/>
      <c r="C814" s="294"/>
      <c r="D814" s="294"/>
      <c r="E814" s="294"/>
      <c r="F814" s="294"/>
      <c r="G814" s="294"/>
      <c r="H814" s="294"/>
      <c r="I814" s="294"/>
      <c r="J814" s="294"/>
      <c r="K814" s="294"/>
      <c r="L814" s="294"/>
      <c r="M814" s="294"/>
      <c r="N814" s="294"/>
      <c r="O814" s="294"/>
      <c r="P814" s="294"/>
      <c r="Q814" s="294"/>
      <c r="R814" s="294"/>
      <c r="S814" s="294"/>
      <c r="T814" s="294"/>
      <c r="U814" s="294"/>
      <c r="V814" s="294"/>
      <c r="W814" s="294"/>
      <c r="X814" s="294"/>
      <c r="Y814" s="294"/>
      <c r="Z814" s="294"/>
    </row>
    <row r="815" spans="1:26" ht="15.75" customHeight="1">
      <c r="A815" s="294"/>
      <c r="B815" s="294"/>
      <c r="C815" s="294"/>
      <c r="D815" s="294"/>
      <c r="E815" s="294"/>
      <c r="F815" s="294"/>
      <c r="G815" s="294"/>
      <c r="H815" s="294"/>
      <c r="I815" s="294"/>
      <c r="J815" s="294"/>
      <c r="K815" s="294"/>
      <c r="L815" s="294"/>
      <c r="M815" s="294"/>
      <c r="N815" s="294"/>
      <c r="O815" s="294"/>
      <c r="P815" s="294"/>
      <c r="Q815" s="294"/>
      <c r="R815" s="294"/>
      <c r="S815" s="294"/>
      <c r="T815" s="294"/>
      <c r="U815" s="294"/>
      <c r="V815" s="294"/>
      <c r="W815" s="294"/>
      <c r="X815" s="294"/>
      <c r="Y815" s="294"/>
      <c r="Z815" s="294"/>
    </row>
    <row r="816" spans="1:26" ht="15.75" customHeight="1">
      <c r="A816" s="294"/>
      <c r="B816" s="294"/>
      <c r="C816" s="294"/>
      <c r="D816" s="294"/>
      <c r="E816" s="294"/>
      <c r="F816" s="294"/>
      <c r="G816" s="294"/>
      <c r="H816" s="294"/>
      <c r="I816" s="294"/>
      <c r="J816" s="294"/>
      <c r="K816" s="294"/>
      <c r="L816" s="294"/>
      <c r="M816" s="294"/>
      <c r="N816" s="294"/>
      <c r="O816" s="294"/>
      <c r="P816" s="294"/>
      <c r="Q816" s="294"/>
      <c r="R816" s="294"/>
      <c r="S816" s="294"/>
      <c r="T816" s="294"/>
      <c r="U816" s="294"/>
      <c r="V816" s="294"/>
      <c r="W816" s="294"/>
      <c r="X816" s="294"/>
      <c r="Y816" s="294"/>
      <c r="Z816" s="294"/>
    </row>
    <row r="817" spans="1:26" ht="15.75" customHeight="1">
      <c r="A817" s="294"/>
      <c r="B817" s="294"/>
      <c r="C817" s="294"/>
      <c r="D817" s="294"/>
      <c r="E817" s="294"/>
      <c r="F817" s="294"/>
      <c r="G817" s="294"/>
      <c r="H817" s="294"/>
      <c r="I817" s="294"/>
      <c r="J817" s="294"/>
      <c r="K817" s="294"/>
      <c r="L817" s="294"/>
      <c r="M817" s="294"/>
      <c r="N817" s="294"/>
      <c r="O817" s="294"/>
      <c r="P817" s="294"/>
      <c r="Q817" s="294"/>
      <c r="R817" s="294"/>
      <c r="S817" s="294"/>
      <c r="T817" s="294"/>
      <c r="U817" s="294"/>
      <c r="V817" s="294"/>
      <c r="W817" s="294"/>
      <c r="X817" s="294"/>
      <c r="Y817" s="294"/>
      <c r="Z817" s="294"/>
    </row>
    <row r="818" spans="1:26" ht="15.75" customHeight="1">
      <c r="A818" s="294"/>
      <c r="B818" s="294"/>
      <c r="C818" s="294"/>
      <c r="D818" s="294"/>
      <c r="E818" s="294"/>
      <c r="F818" s="294"/>
      <c r="G818" s="294"/>
      <c r="H818" s="294"/>
      <c r="I818" s="294"/>
      <c r="J818" s="294"/>
      <c r="K818" s="294"/>
      <c r="L818" s="294"/>
      <c r="M818" s="294"/>
      <c r="N818" s="294"/>
      <c r="O818" s="294"/>
      <c r="P818" s="294"/>
      <c r="Q818" s="294"/>
      <c r="R818" s="294"/>
      <c r="S818" s="294"/>
      <c r="T818" s="294"/>
      <c r="U818" s="294"/>
      <c r="V818" s="294"/>
      <c r="W818" s="294"/>
      <c r="X818" s="294"/>
      <c r="Y818" s="294"/>
      <c r="Z818" s="294"/>
    </row>
    <row r="819" spans="1:26" ht="15.75" customHeight="1">
      <c r="A819" s="294"/>
      <c r="B819" s="294"/>
      <c r="C819" s="294"/>
      <c r="D819" s="294"/>
      <c r="E819" s="294"/>
      <c r="F819" s="294"/>
      <c r="G819" s="294"/>
      <c r="H819" s="294"/>
      <c r="I819" s="294"/>
      <c r="J819" s="294"/>
      <c r="K819" s="294"/>
      <c r="L819" s="294"/>
      <c r="M819" s="294"/>
      <c r="N819" s="294"/>
      <c r="O819" s="294"/>
      <c r="P819" s="294"/>
      <c r="Q819" s="294"/>
      <c r="R819" s="294"/>
      <c r="S819" s="294"/>
      <c r="T819" s="294"/>
      <c r="U819" s="294"/>
      <c r="V819" s="294"/>
      <c r="W819" s="294"/>
      <c r="X819" s="294"/>
      <c r="Y819" s="294"/>
      <c r="Z819" s="294"/>
    </row>
    <row r="820" spans="1:26" ht="15.75" customHeight="1">
      <c r="A820" s="294"/>
      <c r="B820" s="294"/>
      <c r="C820" s="294"/>
      <c r="D820" s="294"/>
      <c r="E820" s="294"/>
      <c r="F820" s="294"/>
      <c r="G820" s="294"/>
      <c r="H820" s="294"/>
      <c r="I820" s="294"/>
      <c r="J820" s="294"/>
      <c r="K820" s="294"/>
      <c r="L820" s="294"/>
      <c r="M820" s="294"/>
      <c r="N820" s="294"/>
      <c r="O820" s="294"/>
      <c r="P820" s="294"/>
      <c r="Q820" s="294"/>
      <c r="R820" s="294"/>
      <c r="S820" s="294"/>
      <c r="T820" s="294"/>
      <c r="U820" s="294"/>
      <c r="V820" s="294"/>
      <c r="W820" s="294"/>
      <c r="X820" s="294"/>
      <c r="Y820" s="294"/>
      <c r="Z820" s="294"/>
    </row>
    <row r="821" spans="1:26" ht="15.75" customHeight="1">
      <c r="A821" s="294"/>
      <c r="B821" s="294"/>
      <c r="C821" s="294"/>
      <c r="D821" s="294"/>
      <c r="E821" s="294"/>
      <c r="F821" s="294"/>
      <c r="G821" s="294"/>
      <c r="H821" s="294"/>
      <c r="I821" s="294"/>
      <c r="J821" s="294"/>
      <c r="K821" s="294"/>
      <c r="L821" s="294"/>
      <c r="M821" s="294"/>
      <c r="N821" s="294"/>
      <c r="O821" s="294"/>
      <c r="P821" s="294"/>
      <c r="Q821" s="294"/>
      <c r="R821" s="294"/>
      <c r="S821" s="294"/>
      <c r="T821" s="294"/>
      <c r="U821" s="294"/>
      <c r="V821" s="294"/>
      <c r="W821" s="294"/>
      <c r="X821" s="294"/>
      <c r="Y821" s="294"/>
      <c r="Z821" s="294"/>
    </row>
    <row r="822" spans="1:26" ht="15.75" customHeight="1">
      <c r="A822" s="294"/>
      <c r="B822" s="294"/>
      <c r="C822" s="294"/>
      <c r="D822" s="294"/>
      <c r="E822" s="294"/>
      <c r="F822" s="294"/>
      <c r="G822" s="294"/>
      <c r="H822" s="294"/>
      <c r="I822" s="294"/>
      <c r="J822" s="294"/>
      <c r="K822" s="294"/>
      <c r="L822" s="294"/>
      <c r="M822" s="294"/>
      <c r="N822" s="294"/>
      <c r="O822" s="294"/>
      <c r="P822" s="294"/>
      <c r="Q822" s="294"/>
      <c r="R822" s="294"/>
      <c r="S822" s="294"/>
      <c r="T822" s="294"/>
      <c r="U822" s="294"/>
      <c r="V822" s="294"/>
      <c r="W822" s="294"/>
      <c r="X822" s="294"/>
      <c r="Y822" s="294"/>
      <c r="Z822" s="294"/>
    </row>
    <row r="823" spans="1:26" ht="15.75" customHeight="1">
      <c r="A823" s="294"/>
      <c r="B823" s="294"/>
      <c r="C823" s="294"/>
      <c r="D823" s="294"/>
      <c r="E823" s="294"/>
      <c r="F823" s="294"/>
      <c r="G823" s="294"/>
      <c r="H823" s="294"/>
      <c r="I823" s="294"/>
      <c r="J823" s="294"/>
      <c r="K823" s="294"/>
      <c r="L823" s="294"/>
      <c r="M823" s="294"/>
      <c r="N823" s="294"/>
      <c r="O823" s="294"/>
      <c r="P823" s="294"/>
      <c r="Q823" s="294"/>
      <c r="R823" s="294"/>
      <c r="S823" s="294"/>
      <c r="T823" s="294"/>
      <c r="U823" s="294"/>
      <c r="V823" s="294"/>
      <c r="W823" s="294"/>
      <c r="X823" s="294"/>
      <c r="Y823" s="294"/>
      <c r="Z823" s="294"/>
    </row>
    <row r="824" spans="1:26" ht="15.75" customHeight="1">
      <c r="A824" s="294"/>
      <c r="B824" s="294"/>
      <c r="C824" s="294"/>
      <c r="D824" s="294"/>
      <c r="E824" s="294"/>
      <c r="F824" s="294"/>
      <c r="G824" s="294"/>
      <c r="H824" s="294"/>
      <c r="I824" s="294"/>
      <c r="J824" s="294"/>
      <c r="K824" s="294"/>
      <c r="L824" s="294"/>
      <c r="M824" s="294"/>
      <c r="N824" s="294"/>
      <c r="O824" s="294"/>
      <c r="P824" s="294"/>
      <c r="Q824" s="294"/>
      <c r="R824" s="294"/>
      <c r="S824" s="294"/>
      <c r="T824" s="294"/>
      <c r="U824" s="294"/>
      <c r="V824" s="294"/>
      <c r="W824" s="294"/>
      <c r="X824" s="294"/>
      <c r="Y824" s="294"/>
      <c r="Z824" s="294"/>
    </row>
    <row r="825" spans="1:26" ht="15.75" customHeight="1">
      <c r="A825" s="294"/>
      <c r="B825" s="294"/>
      <c r="C825" s="294"/>
      <c r="D825" s="294"/>
      <c r="E825" s="294"/>
      <c r="F825" s="294"/>
      <c r="G825" s="294"/>
      <c r="H825" s="294"/>
      <c r="I825" s="294"/>
      <c r="J825" s="294"/>
      <c r="K825" s="294"/>
      <c r="L825" s="294"/>
      <c r="M825" s="294"/>
      <c r="N825" s="294"/>
      <c r="O825" s="294"/>
      <c r="P825" s="294"/>
      <c r="Q825" s="294"/>
      <c r="R825" s="294"/>
      <c r="S825" s="294"/>
      <c r="T825" s="294"/>
      <c r="U825" s="294"/>
      <c r="V825" s="294"/>
      <c r="W825" s="294"/>
      <c r="X825" s="294"/>
      <c r="Y825" s="294"/>
      <c r="Z825" s="294"/>
    </row>
    <row r="826" spans="1:26" ht="15.75" customHeight="1">
      <c r="A826" s="294"/>
      <c r="B826" s="294"/>
      <c r="C826" s="294"/>
      <c r="D826" s="294"/>
      <c r="E826" s="294"/>
      <c r="F826" s="294"/>
      <c r="G826" s="294"/>
      <c r="H826" s="294"/>
      <c r="I826" s="294"/>
      <c r="J826" s="294"/>
      <c r="K826" s="294"/>
      <c r="L826" s="294"/>
      <c r="M826" s="294"/>
      <c r="N826" s="294"/>
      <c r="O826" s="294"/>
      <c r="P826" s="294"/>
      <c r="Q826" s="294"/>
      <c r="R826" s="294"/>
      <c r="S826" s="294"/>
      <c r="T826" s="294"/>
      <c r="U826" s="294"/>
      <c r="V826" s="294"/>
      <c r="W826" s="294"/>
      <c r="X826" s="294"/>
      <c r="Y826" s="294"/>
      <c r="Z826" s="294"/>
    </row>
    <row r="827" spans="1:26" ht="15.75" customHeight="1">
      <c r="A827" s="294"/>
      <c r="B827" s="294"/>
      <c r="C827" s="294"/>
      <c r="D827" s="294"/>
      <c r="E827" s="294"/>
      <c r="F827" s="294"/>
      <c r="G827" s="294"/>
      <c r="H827" s="294"/>
      <c r="I827" s="294"/>
      <c r="J827" s="294"/>
      <c r="K827" s="294"/>
      <c r="L827" s="294"/>
      <c r="M827" s="294"/>
      <c r="N827" s="294"/>
      <c r="O827" s="294"/>
      <c r="P827" s="294"/>
      <c r="Q827" s="294"/>
      <c r="R827" s="294"/>
      <c r="S827" s="294"/>
      <c r="T827" s="294"/>
      <c r="U827" s="294"/>
      <c r="V827" s="294"/>
      <c r="W827" s="294"/>
      <c r="X827" s="294"/>
      <c r="Y827" s="294"/>
      <c r="Z827" s="294"/>
    </row>
    <row r="828" spans="1:26" ht="15.75" customHeight="1">
      <c r="A828" s="294"/>
      <c r="B828" s="294"/>
      <c r="C828" s="294"/>
      <c r="D828" s="294"/>
      <c r="E828" s="294"/>
      <c r="F828" s="294"/>
      <c r="G828" s="294"/>
      <c r="H828" s="294"/>
      <c r="I828" s="294"/>
      <c r="J828" s="294"/>
      <c r="K828" s="294"/>
      <c r="L828" s="294"/>
      <c r="M828" s="294"/>
      <c r="N828" s="294"/>
      <c r="O828" s="294"/>
      <c r="P828" s="294"/>
      <c r="Q828" s="294"/>
      <c r="R828" s="294"/>
      <c r="S828" s="294"/>
      <c r="T828" s="294"/>
      <c r="U828" s="294"/>
      <c r="V828" s="294"/>
      <c r="W828" s="294"/>
      <c r="X828" s="294"/>
      <c r="Y828" s="294"/>
      <c r="Z828" s="294"/>
    </row>
    <row r="829" spans="1:26" ht="15.75" customHeight="1">
      <c r="A829" s="294"/>
      <c r="B829" s="294"/>
      <c r="C829" s="294"/>
      <c r="D829" s="294"/>
      <c r="E829" s="294"/>
      <c r="F829" s="294"/>
      <c r="G829" s="294"/>
      <c r="H829" s="294"/>
      <c r="I829" s="294"/>
      <c r="J829" s="294"/>
      <c r="K829" s="294"/>
      <c r="L829" s="294"/>
      <c r="M829" s="294"/>
      <c r="N829" s="294"/>
      <c r="O829" s="294"/>
      <c r="P829" s="294"/>
      <c r="Q829" s="294"/>
      <c r="R829" s="294"/>
      <c r="S829" s="294"/>
      <c r="T829" s="294"/>
      <c r="U829" s="294"/>
      <c r="V829" s="294"/>
      <c r="W829" s="294"/>
      <c r="X829" s="294"/>
      <c r="Y829" s="294"/>
      <c r="Z829" s="294"/>
    </row>
    <row r="830" spans="1:26" ht="15.75" customHeight="1">
      <c r="A830" s="294"/>
      <c r="B830" s="294"/>
      <c r="C830" s="294"/>
      <c r="D830" s="294"/>
      <c r="E830" s="294"/>
      <c r="F830" s="294"/>
      <c r="G830" s="294"/>
      <c r="H830" s="294"/>
      <c r="I830" s="294"/>
      <c r="J830" s="294"/>
      <c r="K830" s="294"/>
      <c r="L830" s="294"/>
      <c r="M830" s="294"/>
      <c r="N830" s="294"/>
      <c r="O830" s="294"/>
      <c r="P830" s="294"/>
      <c r="Q830" s="294"/>
      <c r="R830" s="294"/>
      <c r="S830" s="294"/>
      <c r="T830" s="294"/>
      <c r="U830" s="294"/>
      <c r="V830" s="294"/>
      <c r="W830" s="294"/>
      <c r="X830" s="294"/>
      <c r="Y830" s="294"/>
      <c r="Z830" s="294"/>
    </row>
    <row r="831" spans="1:26" ht="15.75" customHeight="1">
      <c r="A831" s="294"/>
      <c r="B831" s="294"/>
      <c r="C831" s="294"/>
      <c r="D831" s="294"/>
      <c r="E831" s="294"/>
      <c r="F831" s="294"/>
      <c r="G831" s="294"/>
      <c r="H831" s="294"/>
      <c r="I831" s="294"/>
      <c r="J831" s="294"/>
      <c r="K831" s="294"/>
      <c r="L831" s="294"/>
      <c r="M831" s="294"/>
      <c r="N831" s="294"/>
      <c r="O831" s="294"/>
      <c r="P831" s="294"/>
      <c r="Q831" s="294"/>
      <c r="R831" s="294"/>
      <c r="S831" s="294"/>
      <c r="T831" s="294"/>
      <c r="U831" s="294"/>
      <c r="V831" s="294"/>
      <c r="W831" s="294"/>
      <c r="X831" s="294"/>
      <c r="Y831" s="294"/>
      <c r="Z831" s="294"/>
    </row>
    <row r="832" spans="1:26" ht="15.75" customHeight="1">
      <c r="A832" s="294"/>
      <c r="B832" s="294"/>
      <c r="C832" s="294"/>
      <c r="D832" s="294"/>
      <c r="E832" s="294"/>
      <c r="F832" s="294"/>
      <c r="G832" s="294"/>
      <c r="H832" s="294"/>
      <c r="I832" s="294"/>
      <c r="J832" s="294"/>
      <c r="K832" s="294"/>
      <c r="L832" s="294"/>
      <c r="M832" s="294"/>
      <c r="N832" s="294"/>
      <c r="O832" s="294"/>
      <c r="P832" s="294"/>
      <c r="Q832" s="294"/>
      <c r="R832" s="294"/>
      <c r="S832" s="294"/>
      <c r="T832" s="294"/>
      <c r="U832" s="294"/>
      <c r="V832" s="294"/>
      <c r="W832" s="294"/>
      <c r="X832" s="294"/>
      <c r="Y832" s="294"/>
      <c r="Z832" s="294"/>
    </row>
    <row r="833" spans="1:26" ht="15.75" customHeight="1">
      <c r="A833" s="294"/>
      <c r="B833" s="294"/>
      <c r="C833" s="294"/>
      <c r="D833" s="294"/>
      <c r="E833" s="294"/>
      <c r="F833" s="294"/>
      <c r="G833" s="294"/>
      <c r="H833" s="294"/>
      <c r="I833" s="294"/>
      <c r="J833" s="294"/>
      <c r="K833" s="294"/>
      <c r="L833" s="294"/>
      <c r="M833" s="294"/>
      <c r="N833" s="294"/>
      <c r="O833" s="294"/>
      <c r="P833" s="294"/>
      <c r="Q833" s="294"/>
      <c r="R833" s="294"/>
      <c r="S833" s="294"/>
      <c r="T833" s="294"/>
      <c r="U833" s="294"/>
      <c r="V833" s="294"/>
      <c r="W833" s="294"/>
      <c r="X833" s="294"/>
      <c r="Y833" s="294"/>
      <c r="Z833" s="294"/>
    </row>
    <row r="834" spans="1:26" ht="15.75" customHeight="1">
      <c r="A834" s="294"/>
      <c r="B834" s="294"/>
      <c r="C834" s="294"/>
      <c r="D834" s="294"/>
      <c r="E834" s="294"/>
      <c r="F834" s="294"/>
      <c r="G834" s="294"/>
      <c r="H834" s="294"/>
      <c r="I834" s="294"/>
      <c r="J834" s="294"/>
      <c r="K834" s="294"/>
      <c r="L834" s="294"/>
      <c r="M834" s="294"/>
      <c r="N834" s="294"/>
      <c r="O834" s="294"/>
      <c r="P834" s="294"/>
      <c r="Q834" s="294"/>
      <c r="R834" s="294"/>
      <c r="S834" s="294"/>
      <c r="T834" s="294"/>
      <c r="U834" s="294"/>
      <c r="V834" s="294"/>
      <c r="W834" s="294"/>
      <c r="X834" s="294"/>
      <c r="Y834" s="294"/>
      <c r="Z834" s="294"/>
    </row>
    <row r="835" spans="1:26" ht="15.75" customHeight="1">
      <c r="A835" s="294"/>
      <c r="B835" s="294"/>
      <c r="C835" s="294"/>
      <c r="D835" s="294"/>
      <c r="E835" s="294"/>
      <c r="F835" s="294"/>
      <c r="G835" s="294"/>
      <c r="H835" s="294"/>
      <c r="I835" s="294"/>
      <c r="J835" s="294"/>
      <c r="K835" s="294"/>
      <c r="L835" s="294"/>
      <c r="M835" s="294"/>
      <c r="N835" s="294"/>
      <c r="O835" s="294"/>
      <c r="P835" s="294"/>
      <c r="Q835" s="294"/>
      <c r="R835" s="294"/>
      <c r="S835" s="294"/>
      <c r="T835" s="294"/>
      <c r="U835" s="294"/>
      <c r="V835" s="294"/>
      <c r="W835" s="294"/>
      <c r="X835" s="294"/>
      <c r="Y835" s="294"/>
      <c r="Z835" s="294"/>
    </row>
    <row r="836" spans="1:26" ht="15.75" customHeight="1">
      <c r="A836" s="294"/>
      <c r="B836" s="294"/>
      <c r="C836" s="294"/>
      <c r="D836" s="294"/>
      <c r="E836" s="294"/>
      <c r="F836" s="294"/>
      <c r="G836" s="294"/>
      <c r="H836" s="294"/>
      <c r="I836" s="294"/>
      <c r="J836" s="294"/>
      <c r="K836" s="294"/>
      <c r="L836" s="294"/>
      <c r="M836" s="294"/>
      <c r="N836" s="294"/>
      <c r="O836" s="294"/>
      <c r="P836" s="294"/>
      <c r="Q836" s="294"/>
      <c r="R836" s="294"/>
      <c r="S836" s="294"/>
      <c r="T836" s="294"/>
      <c r="U836" s="294"/>
      <c r="V836" s="294"/>
      <c r="W836" s="294"/>
      <c r="X836" s="294"/>
      <c r="Y836" s="294"/>
      <c r="Z836" s="294"/>
    </row>
    <row r="837" spans="1:26" ht="15.75" customHeight="1">
      <c r="A837" s="294"/>
      <c r="B837" s="294"/>
      <c r="C837" s="294"/>
      <c r="D837" s="294"/>
      <c r="E837" s="294"/>
      <c r="F837" s="294"/>
      <c r="G837" s="294"/>
      <c r="H837" s="294"/>
      <c r="I837" s="294"/>
      <c r="J837" s="294"/>
      <c r="K837" s="294"/>
      <c r="L837" s="294"/>
      <c r="M837" s="294"/>
      <c r="N837" s="294"/>
      <c r="O837" s="294"/>
      <c r="P837" s="294"/>
      <c r="Q837" s="294"/>
      <c r="R837" s="294"/>
      <c r="S837" s="294"/>
      <c r="T837" s="294"/>
      <c r="U837" s="294"/>
      <c r="V837" s="294"/>
      <c r="W837" s="294"/>
      <c r="X837" s="294"/>
      <c r="Y837" s="294"/>
      <c r="Z837" s="294"/>
    </row>
    <row r="838" spans="1:26" ht="15.75" customHeight="1">
      <c r="A838" s="294"/>
      <c r="B838" s="294"/>
      <c r="C838" s="294"/>
      <c r="D838" s="294"/>
      <c r="E838" s="294"/>
      <c r="F838" s="294"/>
      <c r="G838" s="294"/>
      <c r="H838" s="294"/>
      <c r="I838" s="294"/>
      <c r="J838" s="294"/>
      <c r="K838" s="294"/>
      <c r="L838" s="294"/>
      <c r="M838" s="294"/>
      <c r="N838" s="294"/>
      <c r="O838" s="294"/>
      <c r="P838" s="294"/>
      <c r="Q838" s="294"/>
      <c r="R838" s="294"/>
      <c r="S838" s="294"/>
      <c r="T838" s="294"/>
      <c r="U838" s="294"/>
      <c r="V838" s="294"/>
      <c r="W838" s="294"/>
      <c r="X838" s="294"/>
      <c r="Y838" s="294"/>
      <c r="Z838" s="294"/>
    </row>
    <row r="839" spans="1:26" ht="15.75" customHeight="1">
      <c r="A839" s="294"/>
      <c r="B839" s="294"/>
      <c r="C839" s="294"/>
      <c r="D839" s="294"/>
      <c r="E839" s="294"/>
      <c r="F839" s="294"/>
      <c r="G839" s="294"/>
      <c r="H839" s="294"/>
      <c r="I839" s="294"/>
      <c r="J839" s="294"/>
      <c r="K839" s="294"/>
      <c r="L839" s="294"/>
      <c r="M839" s="294"/>
      <c r="N839" s="294"/>
      <c r="O839" s="294"/>
      <c r="P839" s="294"/>
      <c r="Q839" s="294"/>
      <c r="R839" s="294"/>
      <c r="S839" s="294"/>
      <c r="T839" s="294"/>
      <c r="U839" s="294"/>
      <c r="V839" s="294"/>
      <c r="W839" s="294"/>
      <c r="X839" s="294"/>
      <c r="Y839" s="294"/>
      <c r="Z839" s="294"/>
    </row>
    <row r="840" spans="1:26" ht="15.75" customHeight="1">
      <c r="A840" s="294"/>
      <c r="B840" s="294"/>
      <c r="C840" s="294"/>
      <c r="D840" s="294"/>
      <c r="E840" s="294"/>
      <c r="F840" s="294"/>
      <c r="G840" s="294"/>
      <c r="H840" s="294"/>
      <c r="I840" s="294"/>
      <c r="J840" s="294"/>
      <c r="K840" s="294"/>
      <c r="L840" s="294"/>
      <c r="M840" s="294"/>
      <c r="N840" s="294"/>
      <c r="O840" s="294"/>
      <c r="P840" s="294"/>
      <c r="Q840" s="294"/>
      <c r="R840" s="294"/>
      <c r="S840" s="294"/>
      <c r="T840" s="294"/>
      <c r="U840" s="294"/>
      <c r="V840" s="294"/>
      <c r="W840" s="294"/>
      <c r="X840" s="294"/>
      <c r="Y840" s="294"/>
      <c r="Z840" s="294"/>
    </row>
    <row r="841" spans="1:26" ht="15.75" customHeight="1">
      <c r="A841" s="294"/>
      <c r="B841" s="294"/>
      <c r="C841" s="294"/>
      <c r="D841" s="294"/>
      <c r="E841" s="294"/>
      <c r="F841" s="294"/>
      <c r="G841" s="294"/>
      <c r="H841" s="294"/>
      <c r="I841" s="294"/>
      <c r="J841" s="294"/>
      <c r="K841" s="294"/>
      <c r="L841" s="294"/>
      <c r="M841" s="294"/>
      <c r="N841" s="294"/>
      <c r="O841" s="294"/>
      <c r="P841" s="294"/>
      <c r="Q841" s="294"/>
      <c r="R841" s="294"/>
      <c r="S841" s="294"/>
      <c r="T841" s="294"/>
      <c r="U841" s="294"/>
      <c r="V841" s="294"/>
      <c r="W841" s="294"/>
      <c r="X841" s="294"/>
      <c r="Y841" s="294"/>
      <c r="Z841" s="294"/>
    </row>
    <row r="842" spans="1:26" ht="15.75" customHeight="1">
      <c r="A842" s="294"/>
      <c r="B842" s="294"/>
      <c r="C842" s="294"/>
      <c r="D842" s="294"/>
      <c r="E842" s="294"/>
      <c r="F842" s="294"/>
      <c r="G842" s="294"/>
      <c r="H842" s="294"/>
      <c r="I842" s="294"/>
      <c r="J842" s="294"/>
      <c r="K842" s="294"/>
      <c r="L842" s="294"/>
      <c r="M842" s="294"/>
      <c r="N842" s="294"/>
      <c r="O842" s="294"/>
      <c r="P842" s="294"/>
      <c r="Q842" s="294"/>
      <c r="R842" s="294"/>
      <c r="S842" s="294"/>
      <c r="T842" s="294"/>
      <c r="U842" s="294"/>
      <c r="V842" s="294"/>
      <c r="W842" s="294"/>
      <c r="X842" s="294"/>
      <c r="Y842" s="294"/>
      <c r="Z842" s="294"/>
    </row>
    <row r="843" spans="1:26" ht="15.75" customHeight="1">
      <c r="A843" s="294"/>
      <c r="B843" s="294"/>
      <c r="C843" s="294"/>
      <c r="D843" s="294"/>
      <c r="E843" s="294"/>
      <c r="F843" s="294"/>
      <c r="G843" s="294"/>
      <c r="H843" s="294"/>
      <c r="I843" s="294"/>
      <c r="J843" s="294"/>
      <c r="K843" s="294"/>
      <c r="L843" s="294"/>
      <c r="M843" s="294"/>
      <c r="N843" s="294"/>
      <c r="O843" s="294"/>
      <c r="P843" s="294"/>
      <c r="Q843" s="294"/>
      <c r="R843" s="294"/>
      <c r="S843" s="294"/>
      <c r="T843" s="294"/>
      <c r="U843" s="294"/>
      <c r="V843" s="294"/>
      <c r="W843" s="294"/>
      <c r="X843" s="294"/>
      <c r="Y843" s="294"/>
      <c r="Z843" s="294"/>
    </row>
    <row r="844" spans="1:26" ht="15.75" customHeight="1">
      <c r="A844" s="294"/>
      <c r="B844" s="294"/>
      <c r="C844" s="294"/>
      <c r="D844" s="294"/>
      <c r="E844" s="294"/>
      <c r="F844" s="294"/>
      <c r="G844" s="294"/>
      <c r="H844" s="294"/>
      <c r="I844" s="294"/>
      <c r="J844" s="294"/>
      <c r="K844" s="294"/>
      <c r="L844" s="294"/>
      <c r="M844" s="294"/>
      <c r="N844" s="294"/>
      <c r="O844" s="294"/>
      <c r="P844" s="294"/>
      <c r="Q844" s="294"/>
      <c r="R844" s="294"/>
      <c r="S844" s="294"/>
      <c r="T844" s="294"/>
      <c r="U844" s="294"/>
      <c r="V844" s="294"/>
      <c r="W844" s="294"/>
      <c r="X844" s="294"/>
      <c r="Y844" s="294"/>
      <c r="Z844" s="294"/>
    </row>
    <row r="845" spans="1:26" ht="15.75" customHeight="1">
      <c r="A845" s="294"/>
      <c r="B845" s="294"/>
      <c r="C845" s="294"/>
      <c r="D845" s="294"/>
      <c r="E845" s="294"/>
      <c r="F845" s="294"/>
      <c r="G845" s="294"/>
      <c r="H845" s="294"/>
      <c r="I845" s="294"/>
      <c r="J845" s="294"/>
      <c r="K845" s="294"/>
      <c r="L845" s="294"/>
      <c r="M845" s="294"/>
      <c r="N845" s="294"/>
      <c r="O845" s="294"/>
      <c r="P845" s="294"/>
      <c r="Q845" s="294"/>
      <c r="R845" s="294"/>
      <c r="S845" s="294"/>
      <c r="T845" s="294"/>
      <c r="U845" s="294"/>
      <c r="V845" s="294"/>
      <c r="W845" s="294"/>
      <c r="X845" s="294"/>
      <c r="Y845" s="294"/>
      <c r="Z845" s="294"/>
    </row>
    <row r="846" spans="1:26" ht="15.75" customHeight="1">
      <c r="A846" s="294"/>
      <c r="B846" s="294"/>
      <c r="C846" s="294"/>
      <c r="D846" s="294"/>
      <c r="E846" s="294"/>
      <c r="F846" s="294"/>
      <c r="G846" s="294"/>
      <c r="H846" s="294"/>
      <c r="I846" s="294"/>
      <c r="J846" s="294"/>
      <c r="K846" s="294"/>
      <c r="L846" s="294"/>
      <c r="M846" s="294"/>
      <c r="N846" s="294"/>
      <c r="O846" s="294"/>
      <c r="P846" s="294"/>
      <c r="Q846" s="294"/>
      <c r="R846" s="294"/>
      <c r="S846" s="294"/>
      <c r="T846" s="294"/>
      <c r="U846" s="294"/>
      <c r="V846" s="294"/>
      <c r="W846" s="294"/>
      <c r="X846" s="294"/>
      <c r="Y846" s="294"/>
      <c r="Z846" s="294"/>
    </row>
    <row r="847" spans="1:26" ht="15.75" customHeight="1">
      <c r="A847" s="294"/>
      <c r="B847" s="294"/>
      <c r="C847" s="294"/>
      <c r="D847" s="294"/>
      <c r="E847" s="294"/>
      <c r="F847" s="294"/>
      <c r="G847" s="294"/>
      <c r="H847" s="294"/>
      <c r="I847" s="294"/>
      <c r="J847" s="294"/>
      <c r="K847" s="294"/>
      <c r="L847" s="294"/>
      <c r="M847" s="294"/>
      <c r="N847" s="294"/>
      <c r="O847" s="294"/>
      <c r="P847" s="294"/>
      <c r="Q847" s="294"/>
      <c r="R847" s="294"/>
      <c r="S847" s="294"/>
      <c r="T847" s="294"/>
      <c r="U847" s="294"/>
      <c r="V847" s="294"/>
      <c r="W847" s="294"/>
      <c r="X847" s="294"/>
      <c r="Y847" s="294"/>
      <c r="Z847" s="294"/>
    </row>
    <row r="848" spans="1:26" ht="15.75" customHeight="1">
      <c r="A848" s="294"/>
      <c r="B848" s="294"/>
      <c r="C848" s="294"/>
      <c r="D848" s="294"/>
      <c r="E848" s="294"/>
      <c r="F848" s="294"/>
      <c r="G848" s="294"/>
      <c r="H848" s="294"/>
      <c r="I848" s="294"/>
      <c r="J848" s="294"/>
      <c r="K848" s="294"/>
      <c r="L848" s="294"/>
      <c r="M848" s="294"/>
      <c r="N848" s="294"/>
      <c r="O848" s="294"/>
      <c r="P848" s="294"/>
      <c r="Q848" s="294"/>
      <c r="R848" s="294"/>
      <c r="S848" s="294"/>
      <c r="T848" s="294"/>
      <c r="U848" s="294"/>
      <c r="V848" s="294"/>
      <c r="W848" s="294"/>
      <c r="X848" s="294"/>
      <c r="Y848" s="294"/>
      <c r="Z848" s="294"/>
    </row>
    <row r="849" spans="1:26" ht="15.75" customHeight="1">
      <c r="A849" s="294"/>
      <c r="B849" s="294"/>
      <c r="C849" s="294"/>
      <c r="D849" s="294"/>
      <c r="E849" s="294"/>
      <c r="F849" s="294"/>
      <c r="G849" s="294"/>
      <c r="H849" s="294"/>
      <c r="I849" s="294"/>
      <c r="J849" s="294"/>
      <c r="K849" s="294"/>
      <c r="L849" s="294"/>
      <c r="M849" s="294"/>
      <c r="N849" s="294"/>
      <c r="O849" s="294"/>
      <c r="P849" s="294"/>
      <c r="Q849" s="294"/>
      <c r="R849" s="294"/>
      <c r="S849" s="294"/>
      <c r="T849" s="294"/>
      <c r="U849" s="294"/>
      <c r="V849" s="294"/>
      <c r="W849" s="294"/>
      <c r="X849" s="294"/>
      <c r="Y849" s="294"/>
      <c r="Z849" s="294"/>
    </row>
    <row r="850" spans="1:26" ht="15.75" customHeight="1">
      <c r="A850" s="294"/>
      <c r="B850" s="294"/>
      <c r="C850" s="294"/>
      <c r="D850" s="294"/>
      <c r="E850" s="294"/>
      <c r="F850" s="294"/>
      <c r="G850" s="294"/>
      <c r="H850" s="294"/>
      <c r="I850" s="294"/>
      <c r="J850" s="294"/>
      <c r="K850" s="294"/>
      <c r="L850" s="294"/>
      <c r="M850" s="294"/>
      <c r="N850" s="294"/>
      <c r="O850" s="294"/>
      <c r="P850" s="294"/>
      <c r="Q850" s="294"/>
      <c r="R850" s="294"/>
      <c r="S850" s="294"/>
      <c r="T850" s="294"/>
      <c r="U850" s="294"/>
      <c r="V850" s="294"/>
      <c r="W850" s="294"/>
      <c r="X850" s="294"/>
      <c r="Y850" s="294"/>
      <c r="Z850" s="294"/>
    </row>
    <row r="851" spans="1:26" ht="15.75" customHeight="1">
      <c r="A851" s="294"/>
      <c r="B851" s="294"/>
      <c r="C851" s="294"/>
      <c r="D851" s="294"/>
      <c r="E851" s="294"/>
      <c r="F851" s="294"/>
      <c r="G851" s="294"/>
      <c r="H851" s="294"/>
      <c r="I851" s="294"/>
      <c r="J851" s="294"/>
      <c r="K851" s="294"/>
      <c r="L851" s="294"/>
      <c r="M851" s="294"/>
      <c r="N851" s="294"/>
      <c r="O851" s="294"/>
      <c r="P851" s="294"/>
      <c r="Q851" s="294"/>
      <c r="R851" s="294"/>
      <c r="S851" s="294"/>
      <c r="T851" s="294"/>
      <c r="U851" s="294"/>
      <c r="V851" s="294"/>
      <c r="W851" s="294"/>
      <c r="X851" s="294"/>
      <c r="Y851" s="294"/>
      <c r="Z851" s="294"/>
    </row>
    <row r="852" spans="1:26" ht="15.75" customHeight="1">
      <c r="A852" s="294"/>
      <c r="B852" s="294"/>
      <c r="C852" s="294"/>
      <c r="D852" s="294"/>
      <c r="E852" s="294"/>
      <c r="F852" s="294"/>
      <c r="G852" s="294"/>
      <c r="H852" s="294"/>
      <c r="I852" s="294"/>
      <c r="J852" s="294"/>
      <c r="K852" s="294"/>
      <c r="L852" s="294"/>
      <c r="M852" s="294"/>
      <c r="N852" s="294"/>
      <c r="O852" s="294"/>
      <c r="P852" s="294"/>
      <c r="Q852" s="294"/>
      <c r="R852" s="294"/>
      <c r="S852" s="294"/>
      <c r="T852" s="294"/>
      <c r="U852" s="294"/>
      <c r="V852" s="294"/>
      <c r="W852" s="294"/>
      <c r="X852" s="294"/>
      <c r="Y852" s="294"/>
      <c r="Z852" s="294"/>
    </row>
    <row r="853" spans="1:26" ht="15.75" customHeight="1">
      <c r="A853" s="294"/>
      <c r="B853" s="294"/>
      <c r="C853" s="294"/>
      <c r="D853" s="294"/>
      <c r="E853" s="294"/>
      <c r="F853" s="294"/>
      <c r="G853" s="294"/>
      <c r="H853" s="294"/>
      <c r="I853" s="294"/>
      <c r="J853" s="294"/>
      <c r="K853" s="294"/>
      <c r="L853" s="294"/>
      <c r="M853" s="294"/>
      <c r="N853" s="294"/>
      <c r="O853" s="294"/>
      <c r="P853" s="294"/>
      <c r="Q853" s="294"/>
      <c r="R853" s="294"/>
      <c r="S853" s="294"/>
      <c r="T853" s="294"/>
      <c r="U853" s="294"/>
      <c r="V853" s="294"/>
      <c r="W853" s="294"/>
      <c r="X853" s="294"/>
      <c r="Y853" s="294"/>
      <c r="Z853" s="294"/>
    </row>
    <row r="854" spans="1:26" ht="15.75" customHeight="1">
      <c r="A854" s="294"/>
      <c r="B854" s="294"/>
      <c r="C854" s="294"/>
      <c r="D854" s="294"/>
      <c r="E854" s="294"/>
      <c r="F854" s="294"/>
      <c r="G854" s="294"/>
      <c r="H854" s="294"/>
      <c r="I854" s="294"/>
      <c r="J854" s="294"/>
      <c r="K854" s="294"/>
      <c r="L854" s="294"/>
      <c r="M854" s="294"/>
      <c r="N854" s="294"/>
      <c r="O854" s="294"/>
      <c r="P854" s="294"/>
      <c r="Q854" s="294"/>
      <c r="R854" s="294"/>
      <c r="S854" s="294"/>
      <c r="T854" s="294"/>
      <c r="U854" s="294"/>
      <c r="V854" s="294"/>
      <c r="W854" s="294"/>
      <c r="X854" s="294"/>
      <c r="Y854" s="294"/>
      <c r="Z854" s="294"/>
    </row>
    <row r="855" spans="1:26" ht="15.75" customHeight="1">
      <c r="A855" s="294"/>
      <c r="B855" s="294"/>
      <c r="C855" s="294"/>
      <c r="D855" s="294"/>
      <c r="E855" s="294"/>
      <c r="F855" s="294"/>
      <c r="G855" s="294"/>
      <c r="H855" s="294"/>
      <c r="I855" s="294"/>
      <c r="J855" s="294"/>
      <c r="K855" s="294"/>
      <c r="L855" s="294"/>
      <c r="M855" s="294"/>
      <c r="N855" s="294"/>
      <c r="O855" s="294"/>
      <c r="P855" s="294"/>
      <c r="Q855" s="294"/>
      <c r="R855" s="294"/>
      <c r="S855" s="294"/>
      <c r="T855" s="294"/>
      <c r="U855" s="294"/>
      <c r="V855" s="294"/>
      <c r="W855" s="294"/>
      <c r="X855" s="294"/>
      <c r="Y855" s="294"/>
      <c r="Z855" s="294"/>
    </row>
    <row r="856" spans="1:26" ht="15.75" customHeight="1">
      <c r="A856" s="294"/>
      <c r="B856" s="294"/>
      <c r="C856" s="294"/>
      <c r="D856" s="294"/>
      <c r="E856" s="294"/>
      <c r="F856" s="294"/>
      <c r="G856" s="294"/>
      <c r="H856" s="294"/>
      <c r="I856" s="294"/>
      <c r="J856" s="294"/>
      <c r="K856" s="294"/>
      <c r="L856" s="294"/>
      <c r="M856" s="294"/>
      <c r="N856" s="294"/>
      <c r="O856" s="294"/>
      <c r="P856" s="294"/>
      <c r="Q856" s="294"/>
      <c r="R856" s="294"/>
      <c r="S856" s="294"/>
      <c r="T856" s="294"/>
      <c r="U856" s="294"/>
      <c r="V856" s="294"/>
      <c r="W856" s="294"/>
      <c r="X856" s="294"/>
      <c r="Y856" s="294"/>
      <c r="Z856" s="294"/>
    </row>
    <row r="857" spans="1:26" ht="15.75" customHeight="1">
      <c r="A857" s="294"/>
      <c r="B857" s="294"/>
      <c r="C857" s="294"/>
      <c r="D857" s="294"/>
      <c r="E857" s="294"/>
      <c r="F857" s="294"/>
      <c r="G857" s="294"/>
      <c r="H857" s="294"/>
      <c r="I857" s="294"/>
      <c r="J857" s="294"/>
      <c r="K857" s="294"/>
      <c r="L857" s="294"/>
      <c r="M857" s="294"/>
      <c r="N857" s="294"/>
      <c r="O857" s="294"/>
      <c r="P857" s="294"/>
      <c r="Q857" s="294"/>
      <c r="R857" s="294"/>
      <c r="S857" s="294"/>
      <c r="T857" s="294"/>
      <c r="U857" s="294"/>
      <c r="V857" s="294"/>
      <c r="W857" s="294"/>
      <c r="X857" s="294"/>
      <c r="Y857" s="294"/>
      <c r="Z857" s="294"/>
    </row>
    <row r="858" spans="1:26" ht="15.75" customHeight="1">
      <c r="A858" s="294"/>
      <c r="B858" s="294"/>
      <c r="C858" s="294"/>
      <c r="D858" s="294"/>
      <c r="E858" s="294"/>
      <c r="F858" s="294"/>
      <c r="G858" s="294"/>
      <c r="H858" s="294"/>
      <c r="I858" s="294"/>
      <c r="J858" s="294"/>
      <c r="K858" s="294"/>
      <c r="L858" s="294"/>
      <c r="M858" s="294"/>
      <c r="N858" s="294"/>
      <c r="O858" s="294"/>
      <c r="P858" s="294"/>
      <c r="Q858" s="294"/>
      <c r="R858" s="294"/>
      <c r="S858" s="294"/>
      <c r="T858" s="294"/>
      <c r="U858" s="294"/>
      <c r="V858" s="294"/>
      <c r="W858" s="294"/>
      <c r="X858" s="294"/>
      <c r="Y858" s="294"/>
      <c r="Z858" s="294"/>
    </row>
    <row r="859" spans="1:26" ht="15.75" customHeight="1">
      <c r="A859" s="294"/>
      <c r="B859" s="294"/>
      <c r="C859" s="294"/>
      <c r="D859" s="294"/>
      <c r="E859" s="294"/>
      <c r="F859" s="294"/>
      <c r="G859" s="294"/>
      <c r="H859" s="294"/>
      <c r="I859" s="294"/>
      <c r="J859" s="294"/>
      <c r="K859" s="294"/>
      <c r="L859" s="294"/>
      <c r="M859" s="294"/>
      <c r="N859" s="294"/>
      <c r="O859" s="294"/>
      <c r="P859" s="294"/>
      <c r="Q859" s="294"/>
      <c r="R859" s="294"/>
      <c r="S859" s="294"/>
      <c r="T859" s="294"/>
      <c r="U859" s="294"/>
      <c r="V859" s="294"/>
      <c r="W859" s="294"/>
      <c r="X859" s="294"/>
      <c r="Y859" s="294"/>
      <c r="Z859" s="294"/>
    </row>
    <row r="860" spans="1:26" ht="15.75" customHeight="1">
      <c r="A860" s="294"/>
      <c r="B860" s="294"/>
      <c r="C860" s="294"/>
      <c r="D860" s="294"/>
      <c r="E860" s="294"/>
      <c r="F860" s="294"/>
      <c r="G860" s="294"/>
      <c r="H860" s="294"/>
      <c r="I860" s="294"/>
      <c r="J860" s="294"/>
      <c r="K860" s="294"/>
      <c r="L860" s="294"/>
      <c r="M860" s="294"/>
      <c r="N860" s="294"/>
      <c r="O860" s="294"/>
      <c r="P860" s="294"/>
      <c r="Q860" s="294"/>
      <c r="R860" s="294"/>
      <c r="S860" s="294"/>
      <c r="T860" s="294"/>
      <c r="U860" s="294"/>
      <c r="V860" s="294"/>
      <c r="W860" s="294"/>
      <c r="X860" s="294"/>
      <c r="Y860" s="294"/>
      <c r="Z860" s="294"/>
    </row>
    <row r="861" spans="1:26" ht="15.75" customHeight="1">
      <c r="A861" s="294"/>
      <c r="B861" s="294"/>
      <c r="C861" s="294"/>
      <c r="D861" s="294"/>
      <c r="E861" s="294"/>
      <c r="F861" s="294"/>
      <c r="G861" s="294"/>
      <c r="H861" s="294"/>
      <c r="I861" s="294"/>
      <c r="J861" s="294"/>
      <c r="K861" s="294"/>
      <c r="L861" s="294"/>
      <c r="M861" s="294"/>
      <c r="N861" s="294"/>
      <c r="O861" s="294"/>
      <c r="P861" s="294"/>
      <c r="Q861" s="294"/>
      <c r="R861" s="294"/>
      <c r="S861" s="294"/>
      <c r="T861" s="294"/>
      <c r="U861" s="294"/>
      <c r="V861" s="294"/>
      <c r="W861" s="294"/>
      <c r="X861" s="294"/>
      <c r="Y861" s="294"/>
      <c r="Z861" s="294"/>
    </row>
    <row r="862" spans="1:26" ht="15.75" customHeight="1">
      <c r="A862" s="294"/>
      <c r="B862" s="294"/>
      <c r="C862" s="294"/>
      <c r="D862" s="294"/>
      <c r="E862" s="294"/>
      <c r="F862" s="294"/>
      <c r="G862" s="294"/>
      <c r="H862" s="294"/>
      <c r="I862" s="294"/>
      <c r="J862" s="294"/>
      <c r="K862" s="294"/>
      <c r="L862" s="294"/>
      <c r="M862" s="294"/>
      <c r="N862" s="294"/>
      <c r="O862" s="294"/>
      <c r="P862" s="294"/>
      <c r="Q862" s="294"/>
      <c r="R862" s="294"/>
      <c r="S862" s="294"/>
      <c r="T862" s="294"/>
      <c r="U862" s="294"/>
      <c r="V862" s="294"/>
      <c r="W862" s="294"/>
      <c r="X862" s="294"/>
      <c r="Y862" s="294"/>
      <c r="Z862" s="294"/>
    </row>
    <row r="863" spans="1:26" ht="15.75" customHeight="1">
      <c r="A863" s="294"/>
      <c r="B863" s="294"/>
      <c r="C863" s="294"/>
      <c r="D863" s="294"/>
      <c r="E863" s="294"/>
      <c r="F863" s="294"/>
      <c r="G863" s="294"/>
      <c r="H863" s="294"/>
      <c r="I863" s="294"/>
      <c r="J863" s="294"/>
      <c r="K863" s="294"/>
      <c r="L863" s="294"/>
      <c r="M863" s="294"/>
      <c r="N863" s="294"/>
      <c r="O863" s="294"/>
      <c r="P863" s="294"/>
      <c r="Q863" s="294"/>
      <c r="R863" s="294"/>
      <c r="S863" s="294"/>
      <c r="T863" s="294"/>
      <c r="U863" s="294"/>
      <c r="V863" s="294"/>
      <c r="W863" s="294"/>
      <c r="X863" s="294"/>
      <c r="Y863" s="294"/>
      <c r="Z863" s="294"/>
    </row>
    <row r="864" spans="1:26" ht="15.75" customHeight="1">
      <c r="A864" s="294"/>
      <c r="B864" s="294"/>
      <c r="C864" s="294"/>
      <c r="D864" s="294"/>
      <c r="E864" s="294"/>
      <c r="F864" s="294"/>
      <c r="G864" s="294"/>
      <c r="H864" s="294"/>
      <c r="I864" s="294"/>
      <c r="J864" s="294"/>
      <c r="K864" s="294"/>
      <c r="L864" s="294"/>
      <c r="M864" s="294"/>
      <c r="N864" s="294"/>
      <c r="O864" s="294"/>
      <c r="P864" s="294"/>
      <c r="Q864" s="294"/>
      <c r="R864" s="294"/>
      <c r="S864" s="294"/>
      <c r="T864" s="294"/>
      <c r="U864" s="294"/>
      <c r="V864" s="294"/>
      <c r="W864" s="294"/>
      <c r="X864" s="294"/>
      <c r="Y864" s="294"/>
      <c r="Z864" s="294"/>
    </row>
    <row r="865" spans="1:26" ht="15.75" customHeight="1">
      <c r="A865" s="294"/>
      <c r="B865" s="294"/>
      <c r="C865" s="294"/>
      <c r="D865" s="294"/>
      <c r="E865" s="294"/>
      <c r="F865" s="294"/>
      <c r="G865" s="294"/>
      <c r="H865" s="294"/>
      <c r="I865" s="294"/>
      <c r="J865" s="294"/>
      <c r="K865" s="294"/>
      <c r="L865" s="294"/>
      <c r="M865" s="294"/>
      <c r="N865" s="294"/>
      <c r="O865" s="294"/>
      <c r="P865" s="294"/>
      <c r="Q865" s="294"/>
      <c r="R865" s="294"/>
      <c r="S865" s="294"/>
      <c r="T865" s="294"/>
      <c r="U865" s="294"/>
      <c r="V865" s="294"/>
      <c r="W865" s="294"/>
      <c r="X865" s="294"/>
      <c r="Y865" s="294"/>
      <c r="Z865" s="294"/>
    </row>
    <row r="866" spans="1:26" ht="15.75" customHeight="1">
      <c r="A866" s="294"/>
      <c r="B866" s="294"/>
      <c r="C866" s="294"/>
      <c r="D866" s="294"/>
      <c r="E866" s="294"/>
      <c r="F866" s="294"/>
      <c r="G866" s="294"/>
      <c r="H866" s="294"/>
      <c r="I866" s="294"/>
      <c r="J866" s="294"/>
      <c r="K866" s="294"/>
      <c r="L866" s="294"/>
      <c r="M866" s="294"/>
      <c r="N866" s="294"/>
      <c r="O866" s="294"/>
      <c r="P866" s="294"/>
      <c r="Q866" s="294"/>
      <c r="R866" s="294"/>
      <c r="S866" s="294"/>
      <c r="T866" s="294"/>
      <c r="U866" s="294"/>
      <c r="V866" s="294"/>
      <c r="W866" s="294"/>
      <c r="X866" s="294"/>
      <c r="Y866" s="294"/>
      <c r="Z866" s="294"/>
    </row>
    <row r="867" spans="1:26" ht="15.75" customHeight="1">
      <c r="A867" s="294"/>
      <c r="B867" s="294"/>
      <c r="C867" s="294"/>
      <c r="D867" s="294"/>
      <c r="E867" s="294"/>
      <c r="F867" s="294"/>
      <c r="G867" s="294"/>
      <c r="H867" s="294"/>
      <c r="I867" s="294"/>
      <c r="J867" s="294"/>
      <c r="K867" s="294"/>
      <c r="L867" s="294"/>
      <c r="M867" s="294"/>
      <c r="N867" s="294"/>
      <c r="O867" s="294"/>
      <c r="P867" s="294"/>
      <c r="Q867" s="294"/>
      <c r="R867" s="294"/>
      <c r="S867" s="294"/>
      <c r="T867" s="294"/>
      <c r="U867" s="294"/>
      <c r="V867" s="294"/>
      <c r="W867" s="294"/>
      <c r="X867" s="294"/>
      <c r="Y867" s="294"/>
      <c r="Z867" s="294"/>
    </row>
    <row r="868" spans="1:26" ht="15.75" customHeight="1">
      <c r="A868" s="294"/>
      <c r="B868" s="294"/>
      <c r="C868" s="294"/>
      <c r="D868" s="294"/>
      <c r="E868" s="294"/>
      <c r="F868" s="294"/>
      <c r="G868" s="294"/>
      <c r="H868" s="294"/>
      <c r="I868" s="294"/>
      <c r="J868" s="294"/>
      <c r="K868" s="294"/>
      <c r="L868" s="294"/>
      <c r="M868" s="294"/>
      <c r="N868" s="294"/>
      <c r="O868" s="294"/>
      <c r="P868" s="294"/>
      <c r="Q868" s="294"/>
      <c r="R868" s="294"/>
      <c r="S868" s="294"/>
      <c r="T868" s="294"/>
      <c r="U868" s="294"/>
      <c r="V868" s="294"/>
      <c r="W868" s="294"/>
      <c r="X868" s="294"/>
      <c r="Y868" s="294"/>
      <c r="Z868" s="294"/>
    </row>
    <row r="869" spans="1:26" ht="15.75" customHeight="1">
      <c r="A869" s="294"/>
      <c r="B869" s="294"/>
      <c r="C869" s="294"/>
      <c r="D869" s="294"/>
      <c r="E869" s="294"/>
      <c r="F869" s="294"/>
      <c r="G869" s="294"/>
      <c r="H869" s="294"/>
      <c r="I869" s="294"/>
      <c r="J869" s="294"/>
      <c r="K869" s="294"/>
      <c r="L869" s="294"/>
      <c r="M869" s="294"/>
      <c r="N869" s="294"/>
      <c r="O869" s="294"/>
      <c r="P869" s="294"/>
      <c r="Q869" s="294"/>
      <c r="R869" s="294"/>
      <c r="S869" s="294"/>
      <c r="T869" s="294"/>
      <c r="U869" s="294"/>
      <c r="V869" s="294"/>
      <c r="W869" s="294"/>
      <c r="X869" s="294"/>
      <c r="Y869" s="294"/>
      <c r="Z869" s="294"/>
    </row>
    <row r="870" spans="1:26" ht="15.75" customHeight="1">
      <c r="A870" s="294"/>
      <c r="B870" s="294"/>
      <c r="C870" s="294"/>
      <c r="D870" s="294"/>
      <c r="E870" s="294"/>
      <c r="F870" s="294"/>
      <c r="G870" s="294"/>
      <c r="H870" s="294"/>
      <c r="I870" s="294"/>
      <c r="J870" s="294"/>
      <c r="K870" s="294"/>
      <c r="L870" s="294"/>
      <c r="M870" s="294"/>
      <c r="N870" s="294"/>
      <c r="O870" s="294"/>
      <c r="P870" s="294"/>
      <c r="Q870" s="294"/>
      <c r="R870" s="294"/>
      <c r="S870" s="294"/>
      <c r="T870" s="294"/>
      <c r="U870" s="294"/>
      <c r="V870" s="294"/>
      <c r="W870" s="294"/>
      <c r="X870" s="294"/>
      <c r="Y870" s="294"/>
      <c r="Z870" s="294"/>
    </row>
    <row r="871" spans="1:26" ht="15.75" customHeight="1">
      <c r="A871" s="294"/>
      <c r="B871" s="294"/>
      <c r="C871" s="294"/>
      <c r="D871" s="294"/>
      <c r="E871" s="294"/>
      <c r="F871" s="294"/>
      <c r="G871" s="294"/>
      <c r="H871" s="294"/>
      <c r="I871" s="294"/>
      <c r="J871" s="294"/>
      <c r="K871" s="294"/>
      <c r="L871" s="294"/>
      <c r="M871" s="294"/>
      <c r="N871" s="294"/>
      <c r="O871" s="294"/>
      <c r="P871" s="294"/>
      <c r="Q871" s="294"/>
      <c r="R871" s="294"/>
      <c r="S871" s="294"/>
      <c r="T871" s="294"/>
      <c r="U871" s="294"/>
      <c r="V871" s="294"/>
      <c r="W871" s="294"/>
      <c r="X871" s="294"/>
      <c r="Y871" s="294"/>
      <c r="Z871" s="294"/>
    </row>
    <row r="872" spans="1:26" ht="15.75" customHeight="1">
      <c r="A872" s="294"/>
      <c r="B872" s="294"/>
      <c r="C872" s="294"/>
      <c r="D872" s="294"/>
      <c r="E872" s="294"/>
      <c r="F872" s="294"/>
      <c r="G872" s="294"/>
      <c r="H872" s="294"/>
      <c r="I872" s="294"/>
      <c r="J872" s="294"/>
      <c r="K872" s="294"/>
      <c r="L872" s="294"/>
      <c r="M872" s="294"/>
      <c r="N872" s="294"/>
      <c r="O872" s="294"/>
      <c r="P872" s="294"/>
      <c r="Q872" s="294"/>
      <c r="R872" s="294"/>
      <c r="S872" s="294"/>
      <c r="T872" s="294"/>
      <c r="U872" s="294"/>
      <c r="V872" s="294"/>
      <c r="W872" s="294"/>
      <c r="X872" s="294"/>
      <c r="Y872" s="294"/>
      <c r="Z872" s="294"/>
    </row>
    <row r="873" spans="1:26" ht="15.75" customHeight="1">
      <c r="A873" s="294"/>
      <c r="B873" s="294"/>
      <c r="C873" s="294"/>
      <c r="D873" s="294"/>
      <c r="E873" s="294"/>
      <c r="F873" s="294"/>
      <c r="G873" s="294"/>
      <c r="H873" s="294"/>
      <c r="I873" s="294"/>
      <c r="J873" s="294"/>
      <c r="K873" s="294"/>
      <c r="L873" s="294"/>
      <c r="M873" s="294"/>
      <c r="N873" s="294"/>
      <c r="O873" s="294"/>
      <c r="P873" s="294"/>
      <c r="Q873" s="294"/>
      <c r="R873" s="294"/>
      <c r="S873" s="294"/>
      <c r="T873" s="294"/>
      <c r="U873" s="294"/>
      <c r="V873" s="294"/>
      <c r="W873" s="294"/>
      <c r="X873" s="294"/>
      <c r="Y873" s="294"/>
      <c r="Z873" s="294"/>
    </row>
    <row r="874" spans="1:26" ht="15.75" customHeight="1">
      <c r="A874" s="294"/>
      <c r="B874" s="294"/>
      <c r="C874" s="294"/>
      <c r="D874" s="294"/>
      <c r="E874" s="294"/>
      <c r="F874" s="294"/>
      <c r="G874" s="294"/>
      <c r="H874" s="294"/>
      <c r="I874" s="294"/>
      <c r="J874" s="294"/>
      <c r="K874" s="294"/>
      <c r="L874" s="294"/>
      <c r="M874" s="294"/>
      <c r="N874" s="294"/>
      <c r="O874" s="294"/>
      <c r="P874" s="294"/>
      <c r="Q874" s="294"/>
      <c r="R874" s="294"/>
      <c r="S874" s="294"/>
      <c r="T874" s="294"/>
      <c r="U874" s="294"/>
      <c r="V874" s="294"/>
      <c r="W874" s="294"/>
      <c r="X874" s="294"/>
      <c r="Y874" s="294"/>
      <c r="Z874" s="294"/>
    </row>
    <row r="875" spans="1:26" ht="15.75" customHeight="1">
      <c r="A875" s="294"/>
      <c r="B875" s="294"/>
      <c r="C875" s="294"/>
      <c r="D875" s="294"/>
      <c r="E875" s="294"/>
      <c r="F875" s="294"/>
      <c r="G875" s="294"/>
      <c r="H875" s="294"/>
      <c r="I875" s="294"/>
      <c r="J875" s="294"/>
      <c r="K875" s="294"/>
      <c r="L875" s="294"/>
      <c r="M875" s="294"/>
      <c r="N875" s="294"/>
      <c r="O875" s="294"/>
      <c r="P875" s="294"/>
      <c r="Q875" s="294"/>
      <c r="R875" s="294"/>
      <c r="S875" s="294"/>
      <c r="T875" s="294"/>
      <c r="U875" s="294"/>
      <c r="V875" s="294"/>
      <c r="W875" s="294"/>
      <c r="X875" s="294"/>
      <c r="Y875" s="294"/>
      <c r="Z875" s="294"/>
    </row>
    <row r="876" spans="1:26" ht="15.75" customHeight="1">
      <c r="A876" s="294"/>
      <c r="B876" s="294"/>
      <c r="C876" s="294"/>
      <c r="D876" s="294"/>
      <c r="E876" s="294"/>
      <c r="F876" s="294"/>
      <c r="G876" s="294"/>
      <c r="H876" s="294"/>
      <c r="I876" s="294"/>
      <c r="J876" s="294"/>
      <c r="K876" s="294"/>
      <c r="L876" s="294"/>
      <c r="M876" s="294"/>
      <c r="N876" s="294"/>
      <c r="O876" s="294"/>
      <c r="P876" s="294"/>
      <c r="Q876" s="294"/>
      <c r="R876" s="294"/>
      <c r="S876" s="294"/>
      <c r="T876" s="294"/>
      <c r="U876" s="294"/>
      <c r="V876" s="294"/>
      <c r="W876" s="294"/>
      <c r="X876" s="294"/>
      <c r="Y876" s="294"/>
      <c r="Z876" s="294"/>
    </row>
    <row r="877" spans="1:26" ht="15.75" customHeight="1">
      <c r="A877" s="294"/>
      <c r="B877" s="294"/>
      <c r="C877" s="294"/>
      <c r="D877" s="294"/>
      <c r="E877" s="294"/>
      <c r="F877" s="294"/>
      <c r="G877" s="294"/>
      <c r="H877" s="294"/>
      <c r="I877" s="294"/>
      <c r="J877" s="294"/>
      <c r="K877" s="294"/>
      <c r="L877" s="294"/>
      <c r="M877" s="294"/>
      <c r="N877" s="294"/>
      <c r="O877" s="294"/>
      <c r="P877" s="294"/>
      <c r="Q877" s="294"/>
      <c r="R877" s="294"/>
      <c r="S877" s="294"/>
      <c r="T877" s="294"/>
      <c r="U877" s="294"/>
      <c r="V877" s="294"/>
      <c r="W877" s="294"/>
      <c r="X877" s="294"/>
      <c r="Y877" s="294"/>
      <c r="Z877" s="294"/>
    </row>
    <row r="878" spans="1:26" ht="15.75" customHeight="1">
      <c r="A878" s="294"/>
      <c r="B878" s="294"/>
      <c r="C878" s="294"/>
      <c r="D878" s="294"/>
      <c r="E878" s="294"/>
      <c r="F878" s="294"/>
      <c r="G878" s="294"/>
      <c r="H878" s="294"/>
      <c r="I878" s="294"/>
      <c r="J878" s="294"/>
      <c r="K878" s="294"/>
      <c r="L878" s="294"/>
      <c r="M878" s="294"/>
      <c r="N878" s="294"/>
      <c r="O878" s="294"/>
      <c r="P878" s="294"/>
      <c r="Q878" s="294"/>
      <c r="R878" s="294"/>
      <c r="S878" s="294"/>
      <c r="T878" s="294"/>
      <c r="U878" s="294"/>
      <c r="V878" s="294"/>
      <c r="W878" s="294"/>
      <c r="X878" s="294"/>
      <c r="Y878" s="294"/>
      <c r="Z878" s="294"/>
    </row>
    <row r="879" spans="1:26" ht="15.75" customHeight="1">
      <c r="A879" s="294"/>
      <c r="B879" s="294"/>
      <c r="C879" s="294"/>
      <c r="D879" s="294"/>
      <c r="E879" s="294"/>
      <c r="F879" s="294"/>
      <c r="G879" s="294"/>
      <c r="H879" s="294"/>
      <c r="I879" s="294"/>
      <c r="J879" s="294"/>
      <c r="K879" s="294"/>
      <c r="L879" s="294"/>
      <c r="M879" s="294"/>
      <c r="N879" s="294"/>
      <c r="O879" s="294"/>
      <c r="P879" s="294"/>
      <c r="Q879" s="294"/>
      <c r="R879" s="294"/>
      <c r="S879" s="294"/>
      <c r="T879" s="294"/>
      <c r="U879" s="294"/>
      <c r="V879" s="294"/>
      <c r="W879" s="294"/>
      <c r="X879" s="294"/>
      <c r="Y879" s="294"/>
      <c r="Z879" s="294"/>
    </row>
    <row r="880" spans="1:26" ht="15.75" customHeight="1">
      <c r="A880" s="294"/>
      <c r="B880" s="294"/>
      <c r="C880" s="294"/>
      <c r="D880" s="294"/>
      <c r="E880" s="294"/>
      <c r="F880" s="294"/>
      <c r="G880" s="294"/>
      <c r="H880" s="294"/>
      <c r="I880" s="294"/>
      <c r="J880" s="294"/>
      <c r="K880" s="294"/>
      <c r="L880" s="294"/>
      <c r="M880" s="294"/>
      <c r="N880" s="294"/>
      <c r="O880" s="294"/>
      <c r="P880" s="294"/>
      <c r="Q880" s="294"/>
      <c r="R880" s="294"/>
      <c r="S880" s="294"/>
      <c r="T880" s="294"/>
      <c r="U880" s="294"/>
      <c r="V880" s="294"/>
      <c r="W880" s="294"/>
      <c r="X880" s="294"/>
      <c r="Y880" s="294"/>
      <c r="Z880" s="294"/>
    </row>
    <row r="881" spans="1:26" ht="15.75" customHeight="1">
      <c r="A881" s="294"/>
      <c r="B881" s="294"/>
      <c r="C881" s="294"/>
      <c r="D881" s="294"/>
      <c r="E881" s="294"/>
      <c r="F881" s="294"/>
      <c r="G881" s="294"/>
      <c r="H881" s="294"/>
      <c r="I881" s="294"/>
      <c r="J881" s="294"/>
      <c r="K881" s="294"/>
      <c r="L881" s="294"/>
      <c r="M881" s="294"/>
      <c r="N881" s="294"/>
      <c r="O881" s="294"/>
      <c r="P881" s="294"/>
      <c r="Q881" s="294"/>
      <c r="R881" s="294"/>
      <c r="S881" s="294"/>
      <c r="T881" s="294"/>
      <c r="U881" s="294"/>
      <c r="V881" s="294"/>
      <c r="W881" s="294"/>
      <c r="X881" s="294"/>
      <c r="Y881" s="294"/>
      <c r="Z881" s="294"/>
    </row>
    <row r="882" spans="1:26" ht="15.75" customHeight="1">
      <c r="A882" s="294"/>
      <c r="B882" s="294"/>
      <c r="C882" s="294"/>
      <c r="D882" s="294"/>
      <c r="E882" s="294"/>
      <c r="F882" s="294"/>
      <c r="G882" s="294"/>
      <c r="H882" s="294"/>
      <c r="I882" s="294"/>
      <c r="J882" s="294"/>
      <c r="K882" s="294"/>
      <c r="L882" s="294"/>
      <c r="M882" s="294"/>
      <c r="N882" s="294"/>
      <c r="O882" s="294"/>
      <c r="P882" s="294"/>
      <c r="Q882" s="294"/>
      <c r="R882" s="294"/>
      <c r="S882" s="294"/>
      <c r="T882" s="294"/>
      <c r="U882" s="294"/>
      <c r="V882" s="294"/>
      <c r="W882" s="294"/>
      <c r="X882" s="294"/>
      <c r="Y882" s="294"/>
      <c r="Z882" s="294"/>
    </row>
    <row r="883" spans="1:26" ht="15.75" customHeight="1">
      <c r="A883" s="294"/>
      <c r="B883" s="294"/>
      <c r="C883" s="294"/>
      <c r="D883" s="294"/>
      <c r="E883" s="294"/>
      <c r="F883" s="294"/>
      <c r="G883" s="294"/>
      <c r="H883" s="294"/>
      <c r="I883" s="294"/>
      <c r="J883" s="294"/>
      <c r="K883" s="294"/>
      <c r="L883" s="294"/>
      <c r="M883" s="294"/>
      <c r="N883" s="294"/>
      <c r="O883" s="294"/>
      <c r="P883" s="294"/>
      <c r="Q883" s="294"/>
      <c r="R883" s="294"/>
      <c r="S883" s="294"/>
      <c r="T883" s="294"/>
      <c r="U883" s="294"/>
      <c r="V883" s="294"/>
      <c r="W883" s="294"/>
      <c r="X883" s="294"/>
      <c r="Y883" s="294"/>
      <c r="Z883" s="294"/>
    </row>
    <row r="884" spans="1:26" ht="15.75" customHeight="1">
      <c r="A884" s="294"/>
      <c r="B884" s="294"/>
      <c r="C884" s="294"/>
      <c r="D884" s="294"/>
      <c r="E884" s="294"/>
      <c r="F884" s="294"/>
      <c r="G884" s="294"/>
      <c r="H884" s="294"/>
      <c r="I884" s="294"/>
      <c r="J884" s="294"/>
      <c r="K884" s="294"/>
      <c r="L884" s="294"/>
      <c r="M884" s="294"/>
      <c r="N884" s="294"/>
      <c r="O884" s="294"/>
      <c r="P884" s="294"/>
      <c r="Q884" s="294"/>
      <c r="R884" s="294"/>
      <c r="S884" s="294"/>
      <c r="T884" s="294"/>
      <c r="U884" s="294"/>
      <c r="V884" s="294"/>
      <c r="W884" s="294"/>
      <c r="X884" s="294"/>
      <c r="Y884" s="294"/>
      <c r="Z884" s="294"/>
    </row>
    <row r="885" spans="1:26" ht="15.75" customHeight="1">
      <c r="A885" s="294"/>
      <c r="B885" s="294"/>
      <c r="C885" s="294"/>
      <c r="D885" s="294"/>
      <c r="E885" s="294"/>
      <c r="F885" s="294"/>
      <c r="G885" s="294"/>
      <c r="H885" s="294"/>
      <c r="I885" s="294"/>
      <c r="J885" s="294"/>
      <c r="K885" s="294"/>
      <c r="L885" s="294"/>
      <c r="M885" s="294"/>
      <c r="N885" s="294"/>
      <c r="O885" s="294"/>
      <c r="P885" s="294"/>
      <c r="Q885" s="294"/>
      <c r="R885" s="294"/>
      <c r="S885" s="294"/>
      <c r="T885" s="294"/>
      <c r="U885" s="294"/>
      <c r="V885" s="294"/>
      <c r="W885" s="294"/>
      <c r="X885" s="294"/>
      <c r="Y885" s="294"/>
      <c r="Z885" s="294"/>
    </row>
    <row r="886" spans="1:26" ht="15.75" customHeight="1">
      <c r="A886" s="294"/>
      <c r="B886" s="294"/>
      <c r="C886" s="294"/>
      <c r="D886" s="294"/>
      <c r="E886" s="294"/>
      <c r="F886" s="294"/>
      <c r="G886" s="294"/>
      <c r="H886" s="294"/>
      <c r="I886" s="294"/>
      <c r="J886" s="294"/>
      <c r="K886" s="294"/>
      <c r="L886" s="294"/>
      <c r="M886" s="294"/>
      <c r="N886" s="294"/>
      <c r="O886" s="294"/>
      <c r="P886" s="294"/>
      <c r="Q886" s="294"/>
      <c r="R886" s="294"/>
      <c r="S886" s="294"/>
      <c r="T886" s="294"/>
      <c r="U886" s="294"/>
      <c r="V886" s="294"/>
      <c r="W886" s="294"/>
      <c r="X886" s="294"/>
      <c r="Y886" s="294"/>
      <c r="Z886" s="294"/>
    </row>
    <row r="887" spans="1:26" ht="15.75" customHeight="1">
      <c r="A887" s="294"/>
      <c r="B887" s="294"/>
      <c r="C887" s="294"/>
      <c r="D887" s="294"/>
      <c r="E887" s="294"/>
      <c r="F887" s="294"/>
      <c r="G887" s="294"/>
      <c r="H887" s="294"/>
      <c r="I887" s="294"/>
      <c r="J887" s="294"/>
      <c r="K887" s="294"/>
      <c r="L887" s="294"/>
      <c r="M887" s="294"/>
      <c r="N887" s="294"/>
      <c r="O887" s="294"/>
      <c r="P887" s="294"/>
      <c r="Q887" s="294"/>
      <c r="R887" s="294"/>
      <c r="S887" s="294"/>
      <c r="T887" s="294"/>
      <c r="U887" s="294"/>
      <c r="V887" s="294"/>
      <c r="W887" s="294"/>
      <c r="X887" s="294"/>
      <c r="Y887" s="294"/>
      <c r="Z887" s="294"/>
    </row>
    <row r="888" spans="1:26" ht="15.75" customHeight="1">
      <c r="A888" s="294"/>
      <c r="B888" s="294"/>
      <c r="C888" s="294"/>
      <c r="D888" s="294"/>
      <c r="E888" s="294"/>
      <c r="F888" s="294"/>
      <c r="G888" s="294"/>
      <c r="H888" s="294"/>
      <c r="I888" s="294"/>
      <c r="J888" s="294"/>
      <c r="K888" s="294"/>
      <c r="L888" s="294"/>
      <c r="M888" s="294"/>
      <c r="N888" s="294"/>
      <c r="O888" s="294"/>
      <c r="P888" s="294"/>
      <c r="Q888" s="294"/>
      <c r="R888" s="294"/>
      <c r="S888" s="294"/>
      <c r="T888" s="294"/>
      <c r="U888" s="294"/>
      <c r="V888" s="294"/>
      <c r="W888" s="294"/>
      <c r="X888" s="294"/>
      <c r="Y888" s="294"/>
      <c r="Z888" s="294"/>
    </row>
    <row r="889" spans="1:26" ht="15.75" customHeight="1">
      <c r="A889" s="294"/>
      <c r="B889" s="294"/>
      <c r="C889" s="294"/>
      <c r="D889" s="294"/>
      <c r="E889" s="294"/>
      <c r="F889" s="294"/>
      <c r="G889" s="294"/>
      <c r="H889" s="294"/>
      <c r="I889" s="294"/>
      <c r="J889" s="294"/>
      <c r="K889" s="294"/>
      <c r="L889" s="294"/>
      <c r="M889" s="294"/>
      <c r="N889" s="294"/>
      <c r="O889" s="294"/>
      <c r="P889" s="294"/>
      <c r="Q889" s="294"/>
      <c r="R889" s="294"/>
      <c r="S889" s="294"/>
      <c r="T889" s="294"/>
      <c r="U889" s="294"/>
      <c r="V889" s="294"/>
      <c r="W889" s="294"/>
      <c r="X889" s="294"/>
      <c r="Y889" s="294"/>
      <c r="Z889" s="294"/>
    </row>
    <row r="890" spans="1:26" ht="15.75" customHeight="1">
      <c r="A890" s="294"/>
      <c r="B890" s="294"/>
      <c r="C890" s="294"/>
      <c r="D890" s="294"/>
      <c r="E890" s="294"/>
      <c r="F890" s="294"/>
      <c r="G890" s="294"/>
      <c r="H890" s="294"/>
      <c r="I890" s="294"/>
      <c r="J890" s="294"/>
      <c r="K890" s="294"/>
      <c r="L890" s="294"/>
      <c r="M890" s="294"/>
      <c r="N890" s="294"/>
      <c r="O890" s="294"/>
      <c r="P890" s="294"/>
      <c r="Q890" s="294"/>
      <c r="R890" s="294"/>
      <c r="S890" s="294"/>
      <c r="T890" s="294"/>
      <c r="U890" s="294"/>
      <c r="V890" s="294"/>
      <c r="W890" s="294"/>
      <c r="X890" s="294"/>
      <c r="Y890" s="294"/>
      <c r="Z890" s="294"/>
    </row>
    <row r="891" spans="1:26" ht="15.75" customHeight="1">
      <c r="A891" s="294"/>
      <c r="B891" s="294"/>
      <c r="C891" s="294"/>
      <c r="D891" s="294"/>
      <c r="E891" s="294"/>
      <c r="F891" s="294"/>
      <c r="G891" s="294"/>
      <c r="H891" s="294"/>
      <c r="I891" s="294"/>
      <c r="J891" s="294"/>
      <c r="K891" s="294"/>
      <c r="L891" s="294"/>
      <c r="M891" s="294"/>
      <c r="N891" s="294"/>
      <c r="O891" s="294"/>
      <c r="P891" s="294"/>
      <c r="Q891" s="294"/>
      <c r="R891" s="294"/>
      <c r="S891" s="294"/>
      <c r="T891" s="294"/>
      <c r="U891" s="294"/>
      <c r="V891" s="294"/>
      <c r="W891" s="294"/>
      <c r="X891" s="294"/>
      <c r="Y891" s="294"/>
      <c r="Z891" s="294"/>
    </row>
    <row r="892" spans="1:26" ht="15.75" customHeight="1">
      <c r="A892" s="294"/>
      <c r="B892" s="294"/>
      <c r="C892" s="294"/>
      <c r="D892" s="294"/>
      <c r="E892" s="294"/>
      <c r="F892" s="294"/>
      <c r="G892" s="294"/>
      <c r="H892" s="294"/>
      <c r="I892" s="294"/>
      <c r="J892" s="294"/>
      <c r="K892" s="294"/>
      <c r="L892" s="294"/>
      <c r="M892" s="294"/>
      <c r="N892" s="294"/>
      <c r="O892" s="294"/>
      <c r="P892" s="294"/>
      <c r="Q892" s="294"/>
      <c r="R892" s="294"/>
      <c r="S892" s="294"/>
      <c r="T892" s="294"/>
      <c r="U892" s="294"/>
      <c r="V892" s="294"/>
      <c r="W892" s="294"/>
      <c r="X892" s="294"/>
      <c r="Y892" s="294"/>
      <c r="Z892" s="294"/>
    </row>
    <row r="893" spans="1:26" ht="15.75" customHeight="1">
      <c r="A893" s="294"/>
      <c r="B893" s="294"/>
      <c r="C893" s="294"/>
      <c r="D893" s="294"/>
      <c r="E893" s="294"/>
      <c r="F893" s="294"/>
      <c r="G893" s="294"/>
      <c r="H893" s="294"/>
      <c r="I893" s="294"/>
      <c r="J893" s="294"/>
      <c r="K893" s="294"/>
      <c r="L893" s="294"/>
      <c r="M893" s="294"/>
      <c r="N893" s="294"/>
      <c r="O893" s="294"/>
      <c r="P893" s="294"/>
      <c r="Q893" s="294"/>
      <c r="R893" s="294"/>
      <c r="S893" s="294"/>
      <c r="T893" s="294"/>
      <c r="U893" s="294"/>
      <c r="V893" s="294"/>
      <c r="W893" s="294"/>
      <c r="X893" s="294"/>
      <c r="Y893" s="294"/>
      <c r="Z893" s="294"/>
    </row>
    <row r="894" spans="1:26" ht="15.75" customHeight="1">
      <c r="A894" s="294"/>
      <c r="B894" s="294"/>
      <c r="C894" s="294"/>
      <c r="D894" s="294"/>
      <c r="E894" s="294"/>
      <c r="F894" s="294"/>
      <c r="G894" s="294"/>
      <c r="H894" s="294"/>
      <c r="I894" s="294"/>
      <c r="J894" s="294"/>
      <c r="K894" s="294"/>
      <c r="L894" s="294"/>
      <c r="M894" s="294"/>
      <c r="N894" s="294"/>
      <c r="O894" s="294"/>
      <c r="P894" s="294"/>
      <c r="Q894" s="294"/>
      <c r="R894" s="294"/>
      <c r="S894" s="294"/>
      <c r="T894" s="294"/>
      <c r="U894" s="294"/>
      <c r="V894" s="294"/>
      <c r="W894" s="294"/>
      <c r="X894" s="294"/>
      <c r="Y894" s="294"/>
      <c r="Z894" s="294"/>
    </row>
    <row r="895" spans="1:26" ht="15.75" customHeight="1">
      <c r="A895" s="294"/>
      <c r="B895" s="294"/>
      <c r="C895" s="294"/>
      <c r="D895" s="294"/>
      <c r="E895" s="294"/>
      <c r="F895" s="294"/>
      <c r="G895" s="294"/>
      <c r="H895" s="294"/>
      <c r="I895" s="294"/>
      <c r="J895" s="294"/>
      <c r="K895" s="294"/>
      <c r="L895" s="294"/>
      <c r="M895" s="294"/>
      <c r="N895" s="294"/>
      <c r="O895" s="294"/>
      <c r="P895" s="294"/>
      <c r="Q895" s="294"/>
      <c r="R895" s="294"/>
      <c r="S895" s="294"/>
      <c r="T895" s="294"/>
      <c r="U895" s="294"/>
      <c r="V895" s="294"/>
      <c r="W895" s="294"/>
      <c r="X895" s="294"/>
      <c r="Y895" s="294"/>
      <c r="Z895" s="294"/>
    </row>
    <row r="896" spans="1:26" ht="15.75" customHeight="1">
      <c r="A896" s="294"/>
      <c r="B896" s="294"/>
      <c r="C896" s="294"/>
      <c r="D896" s="294"/>
      <c r="E896" s="294"/>
      <c r="F896" s="294"/>
      <c r="G896" s="294"/>
      <c r="H896" s="294"/>
      <c r="I896" s="294"/>
      <c r="J896" s="294"/>
      <c r="K896" s="294"/>
      <c r="L896" s="294"/>
      <c r="M896" s="294"/>
      <c r="N896" s="294"/>
      <c r="O896" s="294"/>
      <c r="P896" s="294"/>
      <c r="Q896" s="294"/>
      <c r="R896" s="294"/>
      <c r="S896" s="294"/>
      <c r="T896" s="294"/>
      <c r="U896" s="294"/>
      <c r="V896" s="294"/>
      <c r="W896" s="294"/>
      <c r="X896" s="294"/>
      <c r="Y896" s="294"/>
      <c r="Z896" s="294"/>
    </row>
    <row r="897" spans="1:26" ht="15.75" customHeight="1">
      <c r="A897" s="294"/>
      <c r="B897" s="294"/>
      <c r="C897" s="294"/>
      <c r="D897" s="294"/>
      <c r="E897" s="294"/>
      <c r="F897" s="294"/>
      <c r="G897" s="294"/>
      <c r="H897" s="294"/>
      <c r="I897" s="294"/>
      <c r="J897" s="294"/>
      <c r="K897" s="294"/>
      <c r="L897" s="294"/>
      <c r="M897" s="294"/>
      <c r="N897" s="294"/>
      <c r="O897" s="294"/>
      <c r="P897" s="294"/>
      <c r="Q897" s="294"/>
      <c r="R897" s="294"/>
      <c r="S897" s="294"/>
      <c r="T897" s="294"/>
      <c r="U897" s="294"/>
      <c r="V897" s="294"/>
      <c r="W897" s="294"/>
      <c r="X897" s="294"/>
      <c r="Y897" s="294"/>
      <c r="Z897" s="294"/>
    </row>
    <row r="898" spans="1:26" ht="15.75" customHeight="1">
      <c r="A898" s="294"/>
      <c r="B898" s="294"/>
      <c r="C898" s="294"/>
      <c r="D898" s="294"/>
      <c r="E898" s="294"/>
      <c r="F898" s="294"/>
      <c r="G898" s="294"/>
      <c r="H898" s="294"/>
      <c r="I898" s="294"/>
      <c r="J898" s="294"/>
      <c r="K898" s="294"/>
      <c r="L898" s="294"/>
      <c r="M898" s="294"/>
      <c r="N898" s="294"/>
      <c r="O898" s="294"/>
      <c r="P898" s="294"/>
      <c r="Q898" s="294"/>
      <c r="R898" s="294"/>
      <c r="S898" s="294"/>
      <c r="T898" s="294"/>
      <c r="U898" s="294"/>
      <c r="V898" s="294"/>
      <c r="W898" s="294"/>
      <c r="X898" s="294"/>
      <c r="Y898" s="294"/>
      <c r="Z898" s="294"/>
    </row>
    <row r="899" spans="1:26" ht="15.75" customHeight="1">
      <c r="A899" s="294"/>
      <c r="B899" s="294"/>
      <c r="C899" s="294"/>
      <c r="D899" s="294"/>
      <c r="E899" s="294"/>
      <c r="F899" s="294"/>
      <c r="G899" s="294"/>
      <c r="H899" s="294"/>
      <c r="I899" s="294"/>
      <c r="J899" s="294"/>
      <c r="K899" s="294"/>
      <c r="L899" s="294"/>
      <c r="M899" s="294"/>
      <c r="N899" s="294"/>
      <c r="O899" s="294"/>
      <c r="P899" s="294"/>
      <c r="Q899" s="294"/>
      <c r="R899" s="294"/>
      <c r="S899" s="294"/>
      <c r="T899" s="294"/>
      <c r="U899" s="294"/>
      <c r="V899" s="294"/>
      <c r="W899" s="294"/>
      <c r="X899" s="294"/>
      <c r="Y899" s="294"/>
      <c r="Z899" s="294"/>
    </row>
    <row r="900" spans="1:26" ht="15.75" customHeight="1">
      <c r="A900" s="294"/>
      <c r="B900" s="294"/>
      <c r="C900" s="294"/>
      <c r="D900" s="294"/>
      <c r="E900" s="294"/>
      <c r="F900" s="294"/>
      <c r="G900" s="294"/>
      <c r="H900" s="294"/>
      <c r="I900" s="294"/>
      <c r="J900" s="294"/>
      <c r="K900" s="294"/>
      <c r="L900" s="294"/>
      <c r="M900" s="294"/>
      <c r="N900" s="294"/>
      <c r="O900" s="294"/>
      <c r="P900" s="294"/>
      <c r="Q900" s="294"/>
      <c r="R900" s="294"/>
      <c r="S900" s="294"/>
      <c r="T900" s="294"/>
      <c r="U900" s="294"/>
      <c r="V900" s="294"/>
      <c r="W900" s="294"/>
      <c r="X900" s="294"/>
      <c r="Y900" s="294"/>
      <c r="Z900" s="294"/>
    </row>
    <row r="901" spans="1:26" ht="15.75" customHeight="1">
      <c r="A901" s="294"/>
      <c r="B901" s="294"/>
      <c r="C901" s="294"/>
      <c r="D901" s="294"/>
      <c r="E901" s="294"/>
      <c r="F901" s="294"/>
      <c r="G901" s="294"/>
      <c r="H901" s="294"/>
      <c r="I901" s="294"/>
      <c r="J901" s="294"/>
      <c r="K901" s="294"/>
      <c r="L901" s="294"/>
      <c r="M901" s="294"/>
      <c r="N901" s="294"/>
      <c r="O901" s="294"/>
      <c r="P901" s="294"/>
      <c r="Q901" s="294"/>
      <c r="R901" s="294"/>
      <c r="S901" s="294"/>
      <c r="T901" s="294"/>
      <c r="U901" s="294"/>
      <c r="V901" s="294"/>
      <c r="W901" s="294"/>
      <c r="X901" s="294"/>
      <c r="Y901" s="294"/>
      <c r="Z901" s="294"/>
    </row>
    <row r="902" spans="1:26" ht="15.75" customHeight="1">
      <c r="A902" s="294"/>
      <c r="B902" s="294"/>
      <c r="C902" s="294"/>
      <c r="D902" s="294"/>
      <c r="E902" s="294"/>
      <c r="F902" s="294"/>
      <c r="G902" s="294"/>
      <c r="H902" s="294"/>
      <c r="I902" s="294"/>
      <c r="J902" s="294"/>
      <c r="K902" s="294"/>
      <c r="L902" s="294"/>
      <c r="M902" s="294"/>
      <c r="N902" s="294"/>
      <c r="O902" s="294"/>
      <c r="P902" s="294"/>
      <c r="Q902" s="294"/>
      <c r="R902" s="294"/>
      <c r="S902" s="294"/>
      <c r="T902" s="294"/>
      <c r="U902" s="294"/>
      <c r="V902" s="294"/>
      <c r="W902" s="294"/>
      <c r="X902" s="294"/>
      <c r="Y902" s="294"/>
      <c r="Z902" s="294"/>
    </row>
    <row r="903" spans="1:26" ht="15.75" customHeight="1">
      <c r="A903" s="294"/>
      <c r="B903" s="294"/>
      <c r="C903" s="294"/>
      <c r="D903" s="294"/>
      <c r="E903" s="294"/>
      <c r="F903" s="294"/>
      <c r="G903" s="294"/>
      <c r="H903" s="294"/>
      <c r="I903" s="294"/>
      <c r="J903" s="294"/>
      <c r="K903" s="294"/>
      <c r="L903" s="294"/>
      <c r="M903" s="294"/>
      <c r="N903" s="294"/>
      <c r="O903" s="294"/>
      <c r="P903" s="294"/>
      <c r="Q903" s="294"/>
      <c r="R903" s="294"/>
      <c r="S903" s="294"/>
      <c r="T903" s="294"/>
      <c r="U903" s="294"/>
      <c r="V903" s="294"/>
      <c r="W903" s="294"/>
      <c r="X903" s="294"/>
      <c r="Y903" s="294"/>
      <c r="Z903" s="294"/>
    </row>
    <row r="904" spans="1:26" ht="15.75" customHeight="1">
      <c r="A904" s="294"/>
      <c r="B904" s="294"/>
      <c r="C904" s="294"/>
      <c r="D904" s="294"/>
      <c r="E904" s="294"/>
      <c r="F904" s="294"/>
      <c r="G904" s="294"/>
      <c r="H904" s="294"/>
      <c r="I904" s="294"/>
      <c r="J904" s="294"/>
      <c r="K904" s="294"/>
      <c r="L904" s="294"/>
      <c r="M904" s="294"/>
      <c r="N904" s="294"/>
      <c r="O904" s="294"/>
      <c r="P904" s="294"/>
      <c r="Q904" s="294"/>
      <c r="R904" s="294"/>
      <c r="S904" s="294"/>
      <c r="T904" s="294"/>
      <c r="U904" s="294"/>
      <c r="V904" s="294"/>
      <c r="W904" s="294"/>
      <c r="X904" s="294"/>
      <c r="Y904" s="294"/>
      <c r="Z904" s="294"/>
    </row>
    <row r="905" spans="1:26" ht="15.75" customHeight="1">
      <c r="A905" s="294"/>
      <c r="B905" s="294"/>
      <c r="C905" s="294"/>
      <c r="D905" s="294"/>
      <c r="E905" s="294"/>
      <c r="F905" s="294"/>
      <c r="G905" s="294"/>
      <c r="H905" s="294"/>
      <c r="I905" s="294"/>
      <c r="J905" s="294"/>
      <c r="K905" s="294"/>
      <c r="L905" s="294"/>
      <c r="M905" s="294"/>
      <c r="N905" s="294"/>
      <c r="O905" s="294"/>
      <c r="P905" s="294"/>
      <c r="Q905" s="294"/>
      <c r="R905" s="294"/>
      <c r="S905" s="294"/>
      <c r="T905" s="294"/>
      <c r="U905" s="294"/>
      <c r="V905" s="294"/>
      <c r="W905" s="294"/>
      <c r="X905" s="294"/>
      <c r="Y905" s="294"/>
      <c r="Z905" s="294"/>
    </row>
    <row r="906" spans="1:26" ht="15.75" customHeight="1">
      <c r="A906" s="294"/>
      <c r="B906" s="294"/>
      <c r="C906" s="294"/>
      <c r="D906" s="294"/>
      <c r="E906" s="294"/>
      <c r="F906" s="294"/>
      <c r="G906" s="294"/>
      <c r="H906" s="294"/>
      <c r="I906" s="294"/>
      <c r="J906" s="294"/>
      <c r="K906" s="294"/>
      <c r="L906" s="294"/>
      <c r="M906" s="294"/>
      <c r="N906" s="294"/>
      <c r="O906" s="294"/>
      <c r="P906" s="294"/>
      <c r="Q906" s="294"/>
      <c r="R906" s="294"/>
      <c r="S906" s="294"/>
      <c r="T906" s="294"/>
      <c r="U906" s="294"/>
      <c r="V906" s="294"/>
      <c r="W906" s="294"/>
      <c r="X906" s="294"/>
      <c r="Y906" s="294"/>
      <c r="Z906" s="294"/>
    </row>
    <row r="907" spans="1:26" ht="15.75" customHeight="1">
      <c r="A907" s="294"/>
      <c r="B907" s="294"/>
      <c r="C907" s="294"/>
      <c r="D907" s="294"/>
      <c r="E907" s="294"/>
      <c r="F907" s="294"/>
      <c r="G907" s="294"/>
      <c r="H907" s="294"/>
      <c r="I907" s="294"/>
      <c r="J907" s="294"/>
      <c r="K907" s="294"/>
      <c r="L907" s="294"/>
      <c r="M907" s="294"/>
      <c r="N907" s="294"/>
      <c r="O907" s="294"/>
      <c r="P907" s="294"/>
      <c r="Q907" s="294"/>
      <c r="R907" s="294"/>
      <c r="S907" s="294"/>
      <c r="T907" s="294"/>
      <c r="U907" s="294"/>
      <c r="V907" s="294"/>
      <c r="W907" s="294"/>
      <c r="X907" s="294"/>
      <c r="Y907" s="294"/>
      <c r="Z907" s="294"/>
    </row>
    <row r="908" spans="1:26" ht="15.75" customHeight="1">
      <c r="A908" s="294"/>
      <c r="B908" s="294"/>
      <c r="C908" s="294"/>
      <c r="D908" s="294"/>
      <c r="E908" s="294"/>
      <c r="F908" s="294"/>
      <c r="G908" s="294"/>
      <c r="H908" s="294"/>
      <c r="I908" s="294"/>
      <c r="J908" s="294"/>
      <c r="K908" s="294"/>
      <c r="L908" s="294"/>
      <c r="M908" s="294"/>
      <c r="N908" s="294"/>
      <c r="O908" s="294"/>
      <c r="P908" s="294"/>
      <c r="Q908" s="294"/>
      <c r="R908" s="294"/>
      <c r="S908" s="294"/>
      <c r="T908" s="294"/>
      <c r="U908" s="294"/>
      <c r="V908" s="294"/>
      <c r="W908" s="294"/>
      <c r="X908" s="294"/>
      <c r="Y908" s="294"/>
      <c r="Z908" s="294"/>
    </row>
    <row r="909" spans="1:26" ht="15.75" customHeight="1">
      <c r="A909" s="294"/>
      <c r="B909" s="294"/>
      <c r="C909" s="294"/>
      <c r="D909" s="294"/>
      <c r="E909" s="294"/>
      <c r="F909" s="294"/>
      <c r="G909" s="294"/>
      <c r="H909" s="294"/>
      <c r="I909" s="294"/>
      <c r="J909" s="294"/>
      <c r="K909" s="294"/>
      <c r="L909" s="294"/>
      <c r="M909" s="294"/>
      <c r="N909" s="294"/>
      <c r="O909" s="294"/>
      <c r="P909" s="294"/>
      <c r="Q909" s="294"/>
      <c r="R909" s="294"/>
      <c r="S909" s="294"/>
      <c r="T909" s="294"/>
      <c r="U909" s="294"/>
      <c r="V909" s="294"/>
      <c r="W909" s="294"/>
      <c r="X909" s="294"/>
      <c r="Y909" s="294"/>
      <c r="Z909" s="294"/>
    </row>
    <row r="910" spans="1:26" ht="15.75" customHeight="1">
      <c r="A910" s="294"/>
      <c r="B910" s="294"/>
      <c r="C910" s="294"/>
      <c r="D910" s="294"/>
      <c r="E910" s="294"/>
      <c r="F910" s="294"/>
      <c r="G910" s="294"/>
      <c r="H910" s="294"/>
      <c r="I910" s="294"/>
      <c r="J910" s="294"/>
      <c r="K910" s="294"/>
      <c r="L910" s="294"/>
      <c r="M910" s="294"/>
      <c r="N910" s="294"/>
      <c r="O910" s="294"/>
      <c r="P910" s="294"/>
      <c r="Q910" s="294"/>
      <c r="R910" s="294"/>
      <c r="S910" s="294"/>
      <c r="T910" s="294"/>
      <c r="U910" s="294"/>
      <c r="V910" s="294"/>
      <c r="W910" s="294"/>
      <c r="X910" s="294"/>
      <c r="Y910" s="294"/>
      <c r="Z910" s="294"/>
    </row>
    <row r="911" spans="1:26" ht="15.75" customHeight="1">
      <c r="A911" s="294"/>
      <c r="B911" s="294"/>
      <c r="C911" s="294"/>
      <c r="D911" s="294"/>
      <c r="E911" s="294"/>
      <c r="F911" s="294"/>
      <c r="G911" s="294"/>
      <c r="H911" s="294"/>
      <c r="I911" s="294"/>
      <c r="J911" s="294"/>
      <c r="K911" s="294"/>
      <c r="L911" s="294"/>
      <c r="M911" s="294"/>
      <c r="N911" s="294"/>
      <c r="O911" s="294"/>
      <c r="P911" s="294"/>
      <c r="Q911" s="294"/>
      <c r="R911" s="294"/>
      <c r="S911" s="294"/>
      <c r="T911" s="294"/>
      <c r="U911" s="294"/>
      <c r="V911" s="294"/>
      <c r="W911" s="294"/>
      <c r="X911" s="294"/>
      <c r="Y911" s="294"/>
      <c r="Z911" s="294"/>
    </row>
    <row r="912" spans="1:26" ht="15.75" customHeight="1">
      <c r="A912" s="294"/>
      <c r="B912" s="294"/>
      <c r="C912" s="294"/>
      <c r="D912" s="294"/>
      <c r="E912" s="294"/>
      <c r="F912" s="294"/>
      <c r="G912" s="294"/>
      <c r="H912" s="294"/>
      <c r="I912" s="294"/>
      <c r="J912" s="294"/>
      <c r="K912" s="294"/>
      <c r="L912" s="294"/>
      <c r="M912" s="294"/>
      <c r="N912" s="294"/>
      <c r="O912" s="294"/>
      <c r="P912" s="294"/>
      <c r="Q912" s="294"/>
      <c r="R912" s="294"/>
      <c r="S912" s="294"/>
      <c r="T912" s="294"/>
      <c r="U912" s="294"/>
      <c r="V912" s="294"/>
      <c r="W912" s="294"/>
      <c r="X912" s="294"/>
      <c r="Y912" s="294"/>
      <c r="Z912" s="294"/>
    </row>
    <row r="913" spans="1:26" ht="15.75" customHeight="1">
      <c r="A913" s="294"/>
      <c r="B913" s="294"/>
      <c r="C913" s="294"/>
      <c r="D913" s="294"/>
      <c r="E913" s="294"/>
      <c r="F913" s="294"/>
      <c r="G913" s="294"/>
      <c r="H913" s="294"/>
      <c r="I913" s="294"/>
      <c r="J913" s="294"/>
      <c r="K913" s="294"/>
      <c r="L913" s="294"/>
      <c r="M913" s="294"/>
      <c r="N913" s="294"/>
      <c r="O913" s="294"/>
      <c r="P913" s="294"/>
      <c r="Q913" s="294"/>
      <c r="R913" s="294"/>
      <c r="S913" s="294"/>
      <c r="T913" s="294"/>
      <c r="U913" s="294"/>
      <c r="V913" s="294"/>
      <c r="W913" s="294"/>
      <c r="X913" s="294"/>
      <c r="Y913" s="294"/>
      <c r="Z913" s="294"/>
    </row>
    <row r="914" spans="1:26" ht="15.75" customHeight="1">
      <c r="A914" s="294"/>
      <c r="B914" s="294"/>
      <c r="C914" s="294"/>
      <c r="D914" s="294"/>
      <c r="E914" s="294"/>
      <c r="F914" s="294"/>
      <c r="G914" s="294"/>
      <c r="H914" s="294"/>
      <c r="I914" s="294"/>
      <c r="J914" s="294"/>
      <c r="K914" s="294"/>
      <c r="L914" s="294"/>
      <c r="M914" s="294"/>
      <c r="N914" s="294"/>
      <c r="O914" s="294"/>
      <c r="P914" s="294"/>
      <c r="Q914" s="294"/>
      <c r="R914" s="294"/>
      <c r="S914" s="294"/>
      <c r="T914" s="294"/>
      <c r="U914" s="294"/>
      <c r="V914" s="294"/>
      <c r="W914" s="294"/>
      <c r="X914" s="294"/>
      <c r="Y914" s="294"/>
      <c r="Z914" s="294"/>
    </row>
    <row r="915" spans="1:26" ht="15.75" customHeight="1">
      <c r="A915" s="294"/>
      <c r="B915" s="294"/>
      <c r="C915" s="294"/>
      <c r="D915" s="294"/>
      <c r="E915" s="294"/>
      <c r="F915" s="294"/>
      <c r="G915" s="294"/>
      <c r="H915" s="294"/>
      <c r="I915" s="294"/>
      <c r="J915" s="294"/>
      <c r="K915" s="294"/>
      <c r="L915" s="294"/>
      <c r="M915" s="294"/>
      <c r="N915" s="294"/>
      <c r="O915" s="294"/>
      <c r="P915" s="294"/>
      <c r="Q915" s="294"/>
      <c r="R915" s="294"/>
      <c r="S915" s="294"/>
      <c r="T915" s="294"/>
      <c r="U915" s="294"/>
      <c r="V915" s="294"/>
      <c r="W915" s="294"/>
      <c r="X915" s="294"/>
      <c r="Y915" s="294"/>
      <c r="Z915" s="294"/>
    </row>
    <row r="916" spans="1:26" ht="15.75" customHeight="1">
      <c r="A916" s="294"/>
      <c r="B916" s="294"/>
      <c r="C916" s="294"/>
      <c r="D916" s="294"/>
      <c r="E916" s="294"/>
      <c r="F916" s="294"/>
      <c r="G916" s="294"/>
      <c r="H916" s="294"/>
      <c r="I916" s="294"/>
      <c r="J916" s="294"/>
      <c r="K916" s="294"/>
      <c r="L916" s="294"/>
      <c r="M916" s="294"/>
      <c r="N916" s="294"/>
      <c r="O916" s="294"/>
      <c r="P916" s="294"/>
      <c r="Q916" s="294"/>
      <c r="R916" s="294"/>
      <c r="S916" s="294"/>
      <c r="T916" s="294"/>
      <c r="U916" s="294"/>
      <c r="V916" s="294"/>
      <c r="W916" s="294"/>
      <c r="X916" s="294"/>
      <c r="Y916" s="294"/>
      <c r="Z916" s="294"/>
    </row>
    <row r="917" spans="1:26" ht="15.75" customHeight="1">
      <c r="A917" s="294"/>
      <c r="B917" s="294"/>
      <c r="C917" s="294"/>
      <c r="D917" s="294"/>
      <c r="E917" s="294"/>
      <c r="F917" s="294"/>
      <c r="G917" s="294"/>
      <c r="H917" s="294"/>
      <c r="I917" s="294"/>
      <c r="J917" s="294"/>
      <c r="K917" s="294"/>
      <c r="L917" s="294"/>
      <c r="M917" s="294"/>
      <c r="N917" s="294"/>
      <c r="O917" s="294"/>
      <c r="P917" s="294"/>
      <c r="Q917" s="294"/>
      <c r="R917" s="294"/>
      <c r="S917" s="294"/>
      <c r="T917" s="294"/>
      <c r="U917" s="294"/>
      <c r="V917" s="294"/>
      <c r="W917" s="294"/>
      <c r="X917" s="294"/>
      <c r="Y917" s="294"/>
      <c r="Z917" s="294"/>
    </row>
    <row r="918" spans="1:26" ht="15.75" customHeight="1">
      <c r="A918" s="294"/>
      <c r="B918" s="294"/>
      <c r="C918" s="294"/>
      <c r="D918" s="294"/>
      <c r="E918" s="294"/>
      <c r="F918" s="294"/>
      <c r="G918" s="294"/>
      <c r="H918" s="294"/>
      <c r="I918" s="294"/>
      <c r="J918" s="294"/>
      <c r="K918" s="294"/>
      <c r="L918" s="294"/>
      <c r="M918" s="294"/>
      <c r="N918" s="294"/>
      <c r="O918" s="294"/>
      <c r="P918" s="294"/>
      <c r="Q918" s="294"/>
      <c r="R918" s="294"/>
      <c r="S918" s="294"/>
      <c r="T918" s="294"/>
      <c r="U918" s="294"/>
      <c r="V918" s="294"/>
      <c r="W918" s="294"/>
      <c r="X918" s="294"/>
      <c r="Y918" s="294"/>
      <c r="Z918" s="294"/>
    </row>
    <row r="919" spans="1:26" ht="15.75" customHeight="1">
      <c r="A919" s="294"/>
      <c r="B919" s="294"/>
      <c r="C919" s="294"/>
      <c r="D919" s="294"/>
      <c r="E919" s="294"/>
      <c r="F919" s="294"/>
      <c r="G919" s="294"/>
      <c r="H919" s="294"/>
      <c r="I919" s="294"/>
      <c r="J919" s="294"/>
      <c r="K919" s="294"/>
      <c r="L919" s="294"/>
      <c r="M919" s="294"/>
      <c r="N919" s="294"/>
      <c r="O919" s="294"/>
      <c r="P919" s="294"/>
      <c r="Q919" s="294"/>
      <c r="R919" s="294"/>
      <c r="S919" s="294"/>
      <c r="T919" s="294"/>
      <c r="U919" s="294"/>
      <c r="V919" s="294"/>
      <c r="W919" s="294"/>
      <c r="X919" s="294"/>
      <c r="Y919" s="294"/>
      <c r="Z919" s="294"/>
    </row>
    <row r="920" spans="1:26" ht="15.75" customHeight="1">
      <c r="A920" s="294"/>
      <c r="B920" s="294"/>
      <c r="C920" s="294"/>
      <c r="D920" s="294"/>
      <c r="E920" s="294"/>
      <c r="F920" s="294"/>
      <c r="G920" s="294"/>
      <c r="H920" s="294"/>
      <c r="I920" s="294"/>
      <c r="J920" s="294"/>
      <c r="K920" s="294"/>
      <c r="L920" s="294"/>
      <c r="M920" s="294"/>
      <c r="N920" s="294"/>
      <c r="O920" s="294"/>
      <c r="P920" s="294"/>
      <c r="Q920" s="294"/>
      <c r="R920" s="294"/>
      <c r="S920" s="294"/>
      <c r="T920" s="294"/>
      <c r="U920" s="294"/>
      <c r="V920" s="294"/>
      <c r="W920" s="294"/>
      <c r="X920" s="294"/>
      <c r="Y920" s="294"/>
      <c r="Z920" s="294"/>
    </row>
    <row r="921" spans="1:26" ht="15.75" customHeight="1">
      <c r="A921" s="294"/>
      <c r="B921" s="294"/>
      <c r="C921" s="294"/>
      <c r="D921" s="294"/>
      <c r="E921" s="294"/>
      <c r="F921" s="294"/>
      <c r="G921" s="294"/>
      <c r="H921" s="294"/>
      <c r="I921" s="294"/>
      <c r="J921" s="294"/>
      <c r="K921" s="294"/>
      <c r="L921" s="294"/>
      <c r="M921" s="294"/>
      <c r="N921" s="294"/>
      <c r="O921" s="294"/>
      <c r="P921" s="294"/>
      <c r="Q921" s="294"/>
      <c r="R921" s="294"/>
      <c r="S921" s="294"/>
      <c r="T921" s="294"/>
      <c r="U921" s="294"/>
      <c r="V921" s="294"/>
      <c r="W921" s="294"/>
      <c r="X921" s="294"/>
      <c r="Y921" s="294"/>
      <c r="Z921" s="294"/>
    </row>
    <row r="922" spans="1:26" ht="15.75" customHeight="1">
      <c r="A922" s="294"/>
      <c r="B922" s="294"/>
      <c r="C922" s="294"/>
      <c r="D922" s="294"/>
      <c r="E922" s="294"/>
      <c r="F922" s="294"/>
      <c r="G922" s="294"/>
      <c r="H922" s="294"/>
      <c r="I922" s="294"/>
      <c r="J922" s="294"/>
      <c r="K922" s="294"/>
      <c r="L922" s="294"/>
      <c r="M922" s="294"/>
      <c r="N922" s="294"/>
      <c r="O922" s="294"/>
      <c r="P922" s="294"/>
      <c r="Q922" s="294"/>
      <c r="R922" s="294"/>
      <c r="S922" s="294"/>
      <c r="T922" s="294"/>
      <c r="U922" s="294"/>
      <c r="V922" s="294"/>
      <c r="W922" s="294"/>
      <c r="X922" s="294"/>
      <c r="Y922" s="294"/>
      <c r="Z922" s="294"/>
    </row>
    <row r="923" spans="1:26" ht="15.75" customHeight="1">
      <c r="A923" s="294"/>
      <c r="B923" s="294"/>
      <c r="C923" s="294"/>
      <c r="D923" s="294"/>
      <c r="E923" s="294"/>
      <c r="F923" s="294"/>
      <c r="G923" s="294"/>
      <c r="H923" s="294"/>
      <c r="I923" s="294"/>
      <c r="J923" s="294"/>
      <c r="K923" s="294"/>
      <c r="L923" s="294"/>
      <c r="M923" s="294"/>
      <c r="N923" s="294"/>
      <c r="O923" s="294"/>
      <c r="P923" s="294"/>
      <c r="Q923" s="294"/>
      <c r="R923" s="294"/>
      <c r="S923" s="294"/>
      <c r="T923" s="294"/>
      <c r="U923" s="294"/>
      <c r="V923" s="294"/>
      <c r="W923" s="294"/>
      <c r="X923" s="294"/>
      <c r="Y923" s="294"/>
      <c r="Z923" s="294"/>
    </row>
    <row r="924" spans="1:26" ht="15.75" customHeight="1">
      <c r="A924" s="294"/>
      <c r="B924" s="294"/>
      <c r="C924" s="294"/>
      <c r="D924" s="294"/>
      <c r="E924" s="294"/>
      <c r="F924" s="294"/>
      <c r="G924" s="294"/>
      <c r="H924" s="294"/>
      <c r="I924" s="294"/>
      <c r="J924" s="294"/>
      <c r="K924" s="294"/>
      <c r="L924" s="294"/>
      <c r="M924" s="294"/>
      <c r="N924" s="294"/>
      <c r="O924" s="294"/>
      <c r="P924" s="294"/>
      <c r="Q924" s="294"/>
      <c r="R924" s="294"/>
      <c r="S924" s="294"/>
      <c r="T924" s="294"/>
      <c r="U924" s="294"/>
      <c r="V924" s="294"/>
      <c r="W924" s="294"/>
      <c r="X924" s="294"/>
      <c r="Y924" s="294"/>
      <c r="Z924" s="294"/>
    </row>
    <row r="925" spans="1:26" ht="15.75" customHeight="1">
      <c r="A925" s="294"/>
      <c r="B925" s="294"/>
      <c r="C925" s="294"/>
      <c r="D925" s="294"/>
      <c r="E925" s="294"/>
      <c r="F925" s="294"/>
      <c r="G925" s="294"/>
      <c r="H925" s="294"/>
      <c r="I925" s="294"/>
      <c r="J925" s="294"/>
      <c r="K925" s="294"/>
      <c r="L925" s="294"/>
      <c r="M925" s="294"/>
      <c r="N925" s="294"/>
      <c r="O925" s="294"/>
      <c r="P925" s="294"/>
      <c r="Q925" s="294"/>
      <c r="R925" s="294"/>
      <c r="S925" s="294"/>
      <c r="T925" s="294"/>
      <c r="U925" s="294"/>
      <c r="V925" s="294"/>
      <c r="W925" s="294"/>
      <c r="X925" s="294"/>
      <c r="Y925" s="294"/>
      <c r="Z925" s="294"/>
    </row>
    <row r="926" spans="1:26" ht="15.75" customHeight="1">
      <c r="A926" s="294"/>
      <c r="B926" s="294"/>
      <c r="C926" s="294"/>
      <c r="D926" s="294"/>
      <c r="E926" s="294"/>
      <c r="F926" s="294"/>
      <c r="G926" s="294"/>
      <c r="H926" s="294"/>
      <c r="I926" s="294"/>
      <c r="J926" s="294"/>
      <c r="K926" s="294"/>
      <c r="L926" s="294"/>
      <c r="M926" s="294"/>
      <c r="N926" s="294"/>
      <c r="O926" s="294"/>
      <c r="P926" s="294"/>
      <c r="Q926" s="294"/>
      <c r="R926" s="294"/>
      <c r="S926" s="294"/>
      <c r="T926" s="294"/>
      <c r="U926" s="294"/>
      <c r="V926" s="294"/>
      <c r="W926" s="294"/>
      <c r="X926" s="294"/>
      <c r="Y926" s="294"/>
      <c r="Z926" s="294"/>
    </row>
    <row r="927" spans="1:26" ht="15.75" customHeight="1">
      <c r="A927" s="294"/>
      <c r="B927" s="294"/>
      <c r="C927" s="294"/>
      <c r="D927" s="294"/>
      <c r="E927" s="294"/>
      <c r="F927" s="294"/>
      <c r="G927" s="294"/>
      <c r="H927" s="294"/>
      <c r="I927" s="294"/>
      <c r="J927" s="294"/>
      <c r="K927" s="294"/>
      <c r="L927" s="294"/>
      <c r="M927" s="294"/>
      <c r="N927" s="294"/>
      <c r="O927" s="294"/>
      <c r="P927" s="294"/>
      <c r="Q927" s="294"/>
      <c r="R927" s="294"/>
      <c r="S927" s="294"/>
      <c r="T927" s="294"/>
      <c r="U927" s="294"/>
      <c r="V927" s="294"/>
      <c r="W927" s="294"/>
      <c r="X927" s="294"/>
      <c r="Y927" s="294"/>
      <c r="Z927" s="294"/>
    </row>
    <row r="928" spans="1:26" ht="15.75" customHeight="1">
      <c r="A928" s="294"/>
      <c r="B928" s="294"/>
      <c r="C928" s="294"/>
      <c r="D928" s="294"/>
      <c r="E928" s="294"/>
      <c r="F928" s="294"/>
      <c r="G928" s="294"/>
      <c r="H928" s="294"/>
      <c r="I928" s="294"/>
      <c r="J928" s="294"/>
      <c r="K928" s="294"/>
      <c r="L928" s="294"/>
      <c r="M928" s="294"/>
      <c r="N928" s="294"/>
      <c r="O928" s="294"/>
      <c r="P928" s="294"/>
      <c r="Q928" s="294"/>
      <c r="R928" s="294"/>
      <c r="S928" s="294"/>
      <c r="T928" s="294"/>
      <c r="U928" s="294"/>
      <c r="V928" s="294"/>
      <c r="W928" s="294"/>
      <c r="X928" s="294"/>
      <c r="Y928" s="294"/>
      <c r="Z928" s="294"/>
    </row>
    <row r="929" spans="1:26" ht="15.75" customHeight="1">
      <c r="A929" s="294"/>
      <c r="B929" s="294"/>
      <c r="C929" s="294"/>
      <c r="D929" s="294"/>
      <c r="E929" s="294"/>
      <c r="F929" s="294"/>
      <c r="G929" s="294"/>
      <c r="H929" s="294"/>
      <c r="I929" s="294"/>
      <c r="J929" s="294"/>
      <c r="K929" s="294"/>
      <c r="L929" s="294"/>
      <c r="M929" s="294"/>
      <c r="N929" s="294"/>
      <c r="O929" s="294"/>
      <c r="P929" s="294"/>
      <c r="Q929" s="294"/>
      <c r="R929" s="294"/>
      <c r="S929" s="294"/>
      <c r="T929" s="294"/>
      <c r="U929" s="294"/>
      <c r="V929" s="294"/>
      <c r="W929" s="294"/>
      <c r="X929" s="294"/>
      <c r="Y929" s="294"/>
      <c r="Z929" s="294"/>
    </row>
    <row r="930" spans="1:26" ht="15.75" customHeight="1">
      <c r="A930" s="294"/>
      <c r="B930" s="294"/>
      <c r="C930" s="294"/>
      <c r="D930" s="294"/>
      <c r="E930" s="294"/>
      <c r="F930" s="294"/>
      <c r="G930" s="294"/>
      <c r="H930" s="294"/>
      <c r="I930" s="294"/>
      <c r="J930" s="294"/>
      <c r="K930" s="294"/>
      <c r="L930" s="294"/>
      <c r="M930" s="294"/>
      <c r="N930" s="294"/>
      <c r="O930" s="294"/>
      <c r="P930" s="294"/>
      <c r="Q930" s="294"/>
      <c r="R930" s="294"/>
      <c r="S930" s="294"/>
      <c r="T930" s="294"/>
      <c r="U930" s="294"/>
      <c r="V930" s="294"/>
      <c r="W930" s="294"/>
      <c r="X930" s="294"/>
      <c r="Y930" s="294"/>
      <c r="Z930" s="294"/>
    </row>
    <row r="931" spans="1:26" ht="15.75" customHeight="1">
      <c r="A931" s="294"/>
      <c r="B931" s="294"/>
      <c r="C931" s="294"/>
      <c r="D931" s="294"/>
      <c r="E931" s="294"/>
      <c r="F931" s="294"/>
      <c r="G931" s="294"/>
      <c r="H931" s="294"/>
      <c r="I931" s="294"/>
      <c r="J931" s="294"/>
      <c r="K931" s="294"/>
      <c r="L931" s="294"/>
      <c r="M931" s="294"/>
      <c r="N931" s="294"/>
      <c r="O931" s="294"/>
      <c r="P931" s="294"/>
      <c r="Q931" s="294"/>
      <c r="R931" s="294"/>
      <c r="S931" s="294"/>
      <c r="T931" s="294"/>
      <c r="U931" s="294"/>
      <c r="V931" s="294"/>
      <c r="W931" s="294"/>
      <c r="X931" s="294"/>
      <c r="Y931" s="294"/>
      <c r="Z931" s="294"/>
    </row>
    <row r="932" spans="1:26" ht="15.75" customHeight="1">
      <c r="A932" s="294"/>
      <c r="B932" s="294"/>
      <c r="C932" s="294"/>
      <c r="D932" s="294"/>
      <c r="E932" s="294"/>
      <c r="F932" s="294"/>
      <c r="G932" s="294"/>
      <c r="H932" s="294"/>
      <c r="I932" s="294"/>
      <c r="J932" s="294"/>
      <c r="K932" s="294"/>
      <c r="L932" s="294"/>
      <c r="M932" s="294"/>
      <c r="N932" s="294"/>
      <c r="O932" s="294"/>
      <c r="P932" s="294"/>
      <c r="Q932" s="294"/>
      <c r="R932" s="294"/>
      <c r="S932" s="294"/>
      <c r="T932" s="294"/>
      <c r="U932" s="294"/>
      <c r="V932" s="294"/>
      <c r="W932" s="294"/>
      <c r="X932" s="294"/>
      <c r="Y932" s="294"/>
      <c r="Z932" s="294"/>
    </row>
    <row r="933" spans="1:26" ht="15.75" customHeight="1">
      <c r="A933" s="294"/>
      <c r="B933" s="294"/>
      <c r="C933" s="294"/>
      <c r="D933" s="294"/>
      <c r="E933" s="294"/>
      <c r="F933" s="294"/>
      <c r="G933" s="294"/>
      <c r="H933" s="294"/>
      <c r="I933" s="294"/>
      <c r="J933" s="294"/>
      <c r="K933" s="294"/>
      <c r="L933" s="294"/>
      <c r="M933" s="294"/>
      <c r="N933" s="294"/>
      <c r="O933" s="294"/>
      <c r="P933" s="294"/>
      <c r="Q933" s="294"/>
      <c r="R933" s="294"/>
      <c r="S933" s="294"/>
      <c r="T933" s="294"/>
      <c r="U933" s="294"/>
      <c r="V933" s="294"/>
      <c r="W933" s="294"/>
      <c r="X933" s="294"/>
      <c r="Y933" s="294"/>
      <c r="Z933" s="294"/>
    </row>
    <row r="934" spans="1:26" ht="15.75" customHeight="1">
      <c r="A934" s="294"/>
      <c r="B934" s="294"/>
      <c r="C934" s="294"/>
      <c r="D934" s="294"/>
      <c r="E934" s="294"/>
      <c r="F934" s="294"/>
      <c r="G934" s="294"/>
      <c r="H934" s="294"/>
      <c r="I934" s="294"/>
      <c r="J934" s="294"/>
      <c r="K934" s="294"/>
      <c r="L934" s="294"/>
      <c r="M934" s="294"/>
      <c r="N934" s="294"/>
      <c r="O934" s="294"/>
      <c r="P934" s="294"/>
      <c r="Q934" s="294"/>
      <c r="R934" s="294"/>
      <c r="S934" s="294"/>
      <c r="T934" s="294"/>
      <c r="U934" s="294"/>
      <c r="V934" s="294"/>
      <c r="W934" s="294"/>
      <c r="X934" s="294"/>
      <c r="Y934" s="294"/>
      <c r="Z934" s="294"/>
    </row>
    <row r="935" spans="1:26" ht="15.75" customHeight="1">
      <c r="A935" s="294"/>
      <c r="B935" s="294"/>
      <c r="C935" s="294"/>
      <c r="D935" s="294"/>
      <c r="E935" s="294"/>
      <c r="F935" s="294"/>
      <c r="G935" s="294"/>
      <c r="H935" s="294"/>
      <c r="I935" s="294"/>
      <c r="J935" s="294"/>
      <c r="K935" s="294"/>
      <c r="L935" s="294"/>
      <c r="M935" s="294"/>
      <c r="N935" s="294"/>
      <c r="O935" s="294"/>
      <c r="P935" s="294"/>
      <c r="Q935" s="294"/>
      <c r="R935" s="294"/>
      <c r="S935" s="294"/>
      <c r="T935" s="294"/>
      <c r="U935" s="294"/>
      <c r="V935" s="294"/>
      <c r="W935" s="294"/>
      <c r="X935" s="294"/>
      <c r="Y935" s="294"/>
      <c r="Z935" s="294"/>
    </row>
    <row r="936" spans="1:26" ht="15.75" customHeight="1">
      <c r="A936" s="294"/>
      <c r="B936" s="294"/>
      <c r="C936" s="294"/>
      <c r="D936" s="294"/>
      <c r="E936" s="294"/>
      <c r="F936" s="294"/>
      <c r="G936" s="294"/>
      <c r="H936" s="294"/>
      <c r="I936" s="294"/>
      <c r="J936" s="294"/>
      <c r="K936" s="294"/>
      <c r="L936" s="294"/>
      <c r="M936" s="294"/>
      <c r="N936" s="294"/>
      <c r="O936" s="294"/>
      <c r="P936" s="294"/>
      <c r="Q936" s="294"/>
      <c r="R936" s="294"/>
      <c r="S936" s="294"/>
      <c r="T936" s="294"/>
      <c r="U936" s="294"/>
      <c r="V936" s="294"/>
      <c r="W936" s="294"/>
      <c r="X936" s="294"/>
      <c r="Y936" s="294"/>
      <c r="Z936" s="294"/>
    </row>
    <row r="937" spans="1:26" ht="15.75" customHeight="1">
      <c r="A937" s="294"/>
      <c r="B937" s="294"/>
      <c r="C937" s="294"/>
      <c r="D937" s="294"/>
      <c r="E937" s="294"/>
      <c r="F937" s="294"/>
      <c r="G937" s="294"/>
      <c r="H937" s="294"/>
      <c r="I937" s="294"/>
      <c r="J937" s="294"/>
      <c r="K937" s="294"/>
      <c r="L937" s="294"/>
      <c r="M937" s="294"/>
      <c r="N937" s="294"/>
      <c r="O937" s="294"/>
      <c r="P937" s="294"/>
      <c r="Q937" s="294"/>
      <c r="R937" s="294"/>
      <c r="S937" s="294"/>
      <c r="T937" s="294"/>
      <c r="U937" s="294"/>
      <c r="V937" s="294"/>
      <c r="W937" s="294"/>
      <c r="X937" s="294"/>
      <c r="Y937" s="294"/>
      <c r="Z937" s="294"/>
    </row>
    <row r="938" spans="1:26" ht="15.75" customHeight="1">
      <c r="A938" s="294"/>
      <c r="B938" s="294"/>
      <c r="C938" s="294"/>
      <c r="D938" s="294"/>
      <c r="E938" s="294"/>
      <c r="F938" s="294"/>
      <c r="G938" s="294"/>
      <c r="H938" s="294"/>
      <c r="I938" s="294"/>
      <c r="J938" s="294"/>
      <c r="K938" s="294"/>
      <c r="L938" s="294"/>
      <c r="M938" s="294"/>
      <c r="N938" s="294"/>
      <c r="O938" s="294"/>
      <c r="P938" s="294"/>
      <c r="Q938" s="294"/>
      <c r="R938" s="294"/>
      <c r="S938" s="294"/>
      <c r="T938" s="294"/>
      <c r="U938" s="294"/>
      <c r="V938" s="294"/>
      <c r="W938" s="294"/>
      <c r="X938" s="294"/>
      <c r="Y938" s="294"/>
      <c r="Z938" s="294"/>
    </row>
    <row r="939" spans="1:26" ht="15.75" customHeight="1">
      <c r="A939" s="294"/>
      <c r="B939" s="294"/>
      <c r="C939" s="294"/>
      <c r="D939" s="294"/>
      <c r="E939" s="294"/>
      <c r="F939" s="294"/>
      <c r="G939" s="294"/>
      <c r="H939" s="294"/>
      <c r="I939" s="294"/>
      <c r="J939" s="294"/>
      <c r="K939" s="294"/>
      <c r="L939" s="294"/>
      <c r="M939" s="294"/>
      <c r="N939" s="294"/>
      <c r="O939" s="294"/>
      <c r="P939" s="294"/>
      <c r="Q939" s="294"/>
      <c r="R939" s="294"/>
      <c r="S939" s="294"/>
      <c r="T939" s="294"/>
      <c r="U939" s="294"/>
      <c r="V939" s="294"/>
      <c r="W939" s="294"/>
      <c r="X939" s="294"/>
      <c r="Y939" s="294"/>
      <c r="Z939" s="294"/>
    </row>
    <row r="940" spans="1:26" ht="15.75" customHeight="1">
      <c r="A940" s="294"/>
      <c r="B940" s="294"/>
      <c r="C940" s="294"/>
      <c r="D940" s="294"/>
      <c r="E940" s="294"/>
      <c r="F940" s="294"/>
      <c r="G940" s="294"/>
      <c r="H940" s="294"/>
      <c r="I940" s="294"/>
      <c r="J940" s="294"/>
      <c r="K940" s="294"/>
      <c r="L940" s="294"/>
      <c r="M940" s="294"/>
      <c r="N940" s="294"/>
      <c r="O940" s="294"/>
      <c r="P940" s="294"/>
      <c r="Q940" s="294"/>
      <c r="R940" s="294"/>
      <c r="S940" s="294"/>
      <c r="T940" s="294"/>
      <c r="U940" s="294"/>
      <c r="V940" s="294"/>
      <c r="W940" s="294"/>
      <c r="X940" s="294"/>
      <c r="Y940" s="294"/>
      <c r="Z940" s="294"/>
    </row>
    <row r="941" spans="1:26" ht="15.75" customHeight="1">
      <c r="A941" s="294"/>
      <c r="B941" s="294"/>
      <c r="C941" s="294"/>
      <c r="D941" s="294"/>
      <c r="E941" s="294"/>
      <c r="F941" s="294"/>
      <c r="G941" s="294"/>
      <c r="H941" s="294"/>
      <c r="I941" s="294"/>
      <c r="J941" s="294"/>
      <c r="K941" s="294"/>
      <c r="L941" s="294"/>
      <c r="M941" s="294"/>
      <c r="N941" s="294"/>
      <c r="O941" s="294"/>
      <c r="P941" s="294"/>
      <c r="Q941" s="294"/>
      <c r="R941" s="294"/>
      <c r="S941" s="294"/>
      <c r="T941" s="294"/>
      <c r="U941" s="294"/>
      <c r="V941" s="294"/>
      <c r="W941" s="294"/>
      <c r="X941" s="294"/>
      <c r="Y941" s="294"/>
      <c r="Z941" s="294"/>
    </row>
    <row r="942" spans="1:26" ht="15.75" customHeight="1">
      <c r="A942" s="294"/>
      <c r="B942" s="294"/>
      <c r="C942" s="294"/>
      <c r="D942" s="294"/>
      <c r="E942" s="294"/>
      <c r="F942" s="294"/>
      <c r="G942" s="294"/>
      <c r="H942" s="294"/>
      <c r="I942" s="294"/>
      <c r="J942" s="294"/>
      <c r="K942" s="294"/>
      <c r="L942" s="294"/>
      <c r="M942" s="294"/>
      <c r="N942" s="294"/>
      <c r="O942" s="294"/>
      <c r="P942" s="294"/>
      <c r="Q942" s="294"/>
      <c r="R942" s="294"/>
      <c r="S942" s="294"/>
      <c r="T942" s="294"/>
      <c r="U942" s="294"/>
      <c r="V942" s="294"/>
      <c r="W942" s="294"/>
      <c r="X942" s="294"/>
      <c r="Y942" s="294"/>
      <c r="Z942" s="294"/>
    </row>
    <row r="943" spans="1:26" ht="15.75" customHeight="1">
      <c r="A943" s="294"/>
      <c r="B943" s="294"/>
      <c r="C943" s="294"/>
      <c r="D943" s="294"/>
      <c r="E943" s="294"/>
      <c r="F943" s="294"/>
      <c r="G943" s="294"/>
      <c r="H943" s="294"/>
      <c r="I943" s="294"/>
      <c r="J943" s="294"/>
      <c r="K943" s="294"/>
      <c r="L943" s="294"/>
      <c r="M943" s="294"/>
      <c r="N943" s="294"/>
      <c r="O943" s="294"/>
      <c r="P943" s="294"/>
      <c r="Q943" s="294"/>
      <c r="R943" s="294"/>
      <c r="S943" s="294"/>
      <c r="T943" s="294"/>
      <c r="U943" s="294"/>
      <c r="V943" s="294"/>
      <c r="W943" s="294"/>
      <c r="X943" s="294"/>
      <c r="Y943" s="294"/>
      <c r="Z943" s="294"/>
    </row>
    <row r="944" spans="1:26" ht="15.75" customHeight="1">
      <c r="A944" s="294"/>
      <c r="B944" s="294"/>
      <c r="C944" s="294"/>
      <c r="D944" s="294"/>
      <c r="E944" s="294"/>
      <c r="F944" s="294"/>
      <c r="G944" s="294"/>
      <c r="H944" s="294"/>
      <c r="I944" s="294"/>
      <c r="J944" s="294"/>
      <c r="K944" s="294"/>
      <c r="L944" s="294"/>
      <c r="M944" s="294"/>
      <c r="N944" s="294"/>
      <c r="O944" s="294"/>
      <c r="P944" s="294"/>
      <c r="Q944" s="294"/>
      <c r="R944" s="294"/>
      <c r="S944" s="294"/>
      <c r="T944" s="294"/>
      <c r="U944" s="294"/>
      <c r="V944" s="294"/>
      <c r="W944" s="294"/>
      <c r="X944" s="294"/>
      <c r="Y944" s="294"/>
      <c r="Z944" s="294"/>
    </row>
    <row r="945" spans="1:26" ht="15.75" customHeight="1">
      <c r="A945" s="294"/>
      <c r="B945" s="294"/>
      <c r="C945" s="294"/>
      <c r="D945" s="294"/>
      <c r="E945" s="294"/>
      <c r="F945" s="294"/>
      <c r="G945" s="294"/>
      <c r="H945" s="294"/>
      <c r="I945" s="294"/>
      <c r="J945" s="294"/>
      <c r="K945" s="294"/>
      <c r="L945" s="294"/>
      <c r="M945" s="294"/>
      <c r="N945" s="294"/>
      <c r="O945" s="294"/>
      <c r="P945" s="294"/>
      <c r="Q945" s="294"/>
      <c r="R945" s="294"/>
      <c r="S945" s="294"/>
      <c r="T945" s="294"/>
      <c r="U945" s="294"/>
      <c r="V945" s="294"/>
      <c r="W945" s="294"/>
      <c r="X945" s="294"/>
      <c r="Y945" s="294"/>
      <c r="Z945" s="294"/>
    </row>
    <row r="946" spans="1:26" ht="15.75" customHeight="1">
      <c r="A946" s="294"/>
      <c r="B946" s="294"/>
      <c r="C946" s="294"/>
      <c r="D946" s="294"/>
      <c r="E946" s="294"/>
      <c r="F946" s="294"/>
      <c r="G946" s="294"/>
      <c r="H946" s="294"/>
      <c r="I946" s="294"/>
      <c r="J946" s="294"/>
      <c r="K946" s="294"/>
      <c r="L946" s="294"/>
      <c r="M946" s="294"/>
      <c r="N946" s="294"/>
      <c r="O946" s="294"/>
      <c r="P946" s="294"/>
      <c r="Q946" s="294"/>
      <c r="R946" s="294"/>
      <c r="S946" s="294"/>
      <c r="T946" s="294"/>
      <c r="U946" s="294"/>
      <c r="V946" s="294"/>
      <c r="W946" s="294"/>
      <c r="X946" s="294"/>
      <c r="Y946" s="294"/>
      <c r="Z946" s="294"/>
    </row>
    <row r="947" spans="1:26" ht="15.75" customHeight="1">
      <c r="A947" s="294"/>
      <c r="B947" s="294"/>
      <c r="C947" s="294"/>
      <c r="D947" s="294"/>
      <c r="E947" s="294"/>
      <c r="F947" s="294"/>
      <c r="G947" s="294"/>
      <c r="H947" s="294"/>
      <c r="I947" s="294"/>
      <c r="J947" s="294"/>
      <c r="K947" s="294"/>
      <c r="L947" s="294"/>
      <c r="M947" s="294"/>
      <c r="N947" s="294"/>
      <c r="O947" s="294"/>
      <c r="P947" s="294"/>
      <c r="Q947" s="294"/>
      <c r="R947" s="294"/>
      <c r="S947" s="294"/>
      <c r="T947" s="294"/>
      <c r="U947" s="294"/>
      <c r="V947" s="294"/>
      <c r="W947" s="294"/>
      <c r="X947" s="294"/>
      <c r="Y947" s="294"/>
      <c r="Z947" s="294"/>
    </row>
    <row r="948" spans="1:26" ht="15.75" customHeight="1">
      <c r="A948" s="294"/>
      <c r="B948" s="294"/>
      <c r="C948" s="294"/>
      <c r="D948" s="294"/>
      <c r="E948" s="294"/>
      <c r="F948" s="294"/>
      <c r="G948" s="294"/>
      <c r="H948" s="294"/>
      <c r="I948" s="294"/>
      <c r="J948" s="294"/>
      <c r="K948" s="294"/>
      <c r="L948" s="294"/>
      <c r="M948" s="294"/>
      <c r="N948" s="294"/>
      <c r="O948" s="294"/>
      <c r="P948" s="294"/>
      <c r="Q948" s="294"/>
      <c r="R948" s="294"/>
      <c r="S948" s="294"/>
      <c r="T948" s="294"/>
      <c r="U948" s="294"/>
      <c r="V948" s="294"/>
      <c r="W948" s="294"/>
      <c r="X948" s="294"/>
      <c r="Y948" s="294"/>
      <c r="Z948" s="294"/>
    </row>
    <row r="949" spans="1:26" ht="15.75" customHeight="1">
      <c r="A949" s="294"/>
      <c r="B949" s="294"/>
      <c r="C949" s="294"/>
      <c r="D949" s="294"/>
      <c r="E949" s="294"/>
      <c r="F949" s="294"/>
      <c r="G949" s="294"/>
      <c r="H949" s="294"/>
      <c r="I949" s="294"/>
      <c r="J949" s="294"/>
      <c r="K949" s="294"/>
      <c r="L949" s="294"/>
      <c r="M949" s="294"/>
      <c r="N949" s="294"/>
      <c r="O949" s="294"/>
      <c r="P949" s="294"/>
      <c r="Q949" s="294"/>
      <c r="R949" s="294"/>
      <c r="S949" s="294"/>
      <c r="T949" s="294"/>
      <c r="U949" s="294"/>
      <c r="V949" s="294"/>
      <c r="W949" s="294"/>
      <c r="X949" s="294"/>
      <c r="Y949" s="294"/>
      <c r="Z949" s="294"/>
    </row>
    <row r="950" spans="1:26" ht="15.75" customHeight="1">
      <c r="A950" s="294"/>
      <c r="B950" s="294"/>
      <c r="C950" s="294"/>
      <c r="D950" s="294"/>
      <c r="E950" s="294"/>
      <c r="F950" s="294"/>
      <c r="G950" s="294"/>
      <c r="H950" s="294"/>
      <c r="I950" s="294"/>
      <c r="J950" s="294"/>
      <c r="K950" s="294"/>
      <c r="L950" s="294"/>
      <c r="M950" s="294"/>
      <c r="N950" s="294"/>
      <c r="O950" s="294"/>
      <c r="P950" s="294"/>
      <c r="Q950" s="294"/>
      <c r="R950" s="294"/>
      <c r="S950" s="294"/>
      <c r="T950" s="294"/>
      <c r="U950" s="294"/>
      <c r="V950" s="294"/>
      <c r="W950" s="294"/>
      <c r="X950" s="294"/>
      <c r="Y950" s="294"/>
      <c r="Z950" s="294"/>
    </row>
    <row r="951" spans="1:26" ht="15.75" customHeight="1">
      <c r="A951" s="294"/>
      <c r="B951" s="294"/>
      <c r="C951" s="294"/>
      <c r="D951" s="294"/>
      <c r="E951" s="294"/>
      <c r="F951" s="294"/>
      <c r="G951" s="294"/>
      <c r="H951" s="294"/>
      <c r="I951" s="294"/>
      <c r="J951" s="294"/>
      <c r="K951" s="294"/>
      <c r="L951" s="294"/>
      <c r="M951" s="294"/>
      <c r="N951" s="294"/>
      <c r="O951" s="294"/>
      <c r="P951" s="294"/>
      <c r="Q951" s="294"/>
      <c r="R951" s="294"/>
      <c r="S951" s="294"/>
      <c r="T951" s="294"/>
      <c r="U951" s="294"/>
      <c r="V951" s="294"/>
      <c r="W951" s="294"/>
      <c r="X951" s="294"/>
      <c r="Y951" s="294"/>
      <c r="Z951" s="294"/>
    </row>
    <row r="952" spans="1:26" ht="15.75" customHeight="1">
      <c r="A952" s="294"/>
      <c r="B952" s="294"/>
      <c r="C952" s="294"/>
      <c r="D952" s="294"/>
      <c r="E952" s="294"/>
      <c r="F952" s="294"/>
      <c r="G952" s="294"/>
      <c r="H952" s="294"/>
      <c r="I952" s="294"/>
      <c r="J952" s="294"/>
      <c r="K952" s="294"/>
      <c r="L952" s="294"/>
      <c r="M952" s="294"/>
      <c r="N952" s="294"/>
      <c r="O952" s="294"/>
      <c r="P952" s="294"/>
      <c r="Q952" s="294"/>
      <c r="R952" s="294"/>
      <c r="S952" s="294"/>
      <c r="T952" s="294"/>
      <c r="U952" s="294"/>
      <c r="V952" s="294"/>
      <c r="W952" s="294"/>
      <c r="X952" s="294"/>
      <c r="Y952" s="294"/>
      <c r="Z952" s="294"/>
    </row>
    <row r="953" spans="1:26" ht="15.75" customHeight="1">
      <c r="A953" s="294"/>
      <c r="B953" s="294"/>
      <c r="C953" s="294"/>
      <c r="D953" s="294"/>
      <c r="E953" s="294"/>
      <c r="F953" s="294"/>
      <c r="G953" s="294"/>
      <c r="H953" s="294"/>
      <c r="I953" s="294"/>
      <c r="J953" s="294"/>
      <c r="K953" s="294"/>
      <c r="L953" s="294"/>
      <c r="M953" s="294"/>
      <c r="N953" s="294"/>
      <c r="O953" s="294"/>
      <c r="P953" s="294"/>
      <c r="Q953" s="294"/>
      <c r="R953" s="294"/>
      <c r="S953" s="294"/>
      <c r="T953" s="294"/>
      <c r="U953" s="294"/>
      <c r="V953" s="294"/>
      <c r="W953" s="294"/>
      <c r="X953" s="294"/>
      <c r="Y953" s="294"/>
      <c r="Z953" s="294"/>
    </row>
    <row r="954" spans="1:26" ht="15.75" customHeight="1">
      <c r="A954" s="294"/>
      <c r="B954" s="294"/>
      <c r="C954" s="294"/>
      <c r="D954" s="294"/>
      <c r="E954" s="294"/>
      <c r="F954" s="294"/>
      <c r="G954" s="294"/>
      <c r="H954" s="294"/>
      <c r="I954" s="294"/>
      <c r="J954" s="294"/>
      <c r="K954" s="294"/>
      <c r="L954" s="294"/>
      <c r="M954" s="294"/>
      <c r="N954" s="294"/>
      <c r="O954" s="294"/>
      <c r="P954" s="294"/>
      <c r="Q954" s="294"/>
      <c r="R954" s="294"/>
      <c r="S954" s="294"/>
      <c r="T954" s="294"/>
      <c r="U954" s="294"/>
      <c r="V954" s="294"/>
      <c r="W954" s="294"/>
      <c r="X954" s="294"/>
      <c r="Y954" s="294"/>
      <c r="Z954" s="294"/>
    </row>
    <row r="955" spans="1:26" ht="15.75" customHeight="1">
      <c r="A955" s="294"/>
      <c r="B955" s="294"/>
      <c r="C955" s="294"/>
      <c r="D955" s="294"/>
      <c r="E955" s="294"/>
      <c r="F955" s="294"/>
      <c r="G955" s="294"/>
      <c r="H955" s="294"/>
      <c r="I955" s="294"/>
      <c r="J955" s="294"/>
      <c r="K955" s="294"/>
      <c r="L955" s="294"/>
      <c r="M955" s="294"/>
      <c r="N955" s="294"/>
      <c r="O955" s="294"/>
      <c r="P955" s="294"/>
      <c r="Q955" s="294"/>
      <c r="R955" s="294"/>
      <c r="S955" s="294"/>
      <c r="T955" s="294"/>
      <c r="U955" s="294"/>
      <c r="V955" s="294"/>
      <c r="W955" s="294"/>
      <c r="X955" s="294"/>
      <c r="Y955" s="294"/>
      <c r="Z955" s="294"/>
    </row>
    <row r="956" spans="1:26" ht="15.75" customHeight="1">
      <c r="A956" s="294"/>
      <c r="B956" s="294"/>
      <c r="C956" s="294"/>
      <c r="D956" s="294"/>
      <c r="E956" s="294"/>
      <c r="F956" s="294"/>
      <c r="G956" s="294"/>
      <c r="H956" s="294"/>
      <c r="I956" s="294"/>
      <c r="J956" s="294"/>
      <c r="K956" s="294"/>
      <c r="L956" s="294"/>
      <c r="M956" s="294"/>
      <c r="N956" s="294"/>
      <c r="O956" s="294"/>
      <c r="P956" s="294"/>
      <c r="Q956" s="294"/>
      <c r="R956" s="294"/>
      <c r="S956" s="294"/>
      <c r="T956" s="294"/>
      <c r="U956" s="294"/>
      <c r="V956" s="294"/>
      <c r="W956" s="294"/>
      <c r="X956" s="294"/>
      <c r="Y956" s="294"/>
      <c r="Z956" s="294"/>
    </row>
    <row r="957" spans="1:26" ht="15.75" customHeight="1">
      <c r="A957" s="294"/>
      <c r="B957" s="294"/>
      <c r="C957" s="294"/>
      <c r="D957" s="294"/>
      <c r="E957" s="294"/>
      <c r="F957" s="294"/>
      <c r="G957" s="294"/>
      <c r="H957" s="294"/>
      <c r="I957" s="294"/>
      <c r="J957" s="294"/>
      <c r="K957" s="294"/>
      <c r="L957" s="294"/>
      <c r="M957" s="294"/>
      <c r="N957" s="294"/>
      <c r="O957" s="294"/>
      <c r="P957" s="294"/>
      <c r="Q957" s="294"/>
      <c r="R957" s="294"/>
      <c r="S957" s="294"/>
      <c r="T957" s="294"/>
      <c r="U957" s="294"/>
      <c r="V957" s="294"/>
      <c r="W957" s="294"/>
      <c r="X957" s="294"/>
      <c r="Y957" s="294"/>
      <c r="Z957" s="294"/>
    </row>
    <row r="958" spans="1:26" ht="15.75" customHeight="1">
      <c r="A958" s="294"/>
      <c r="B958" s="294"/>
      <c r="C958" s="294"/>
      <c r="D958" s="294"/>
      <c r="E958" s="294"/>
      <c r="F958" s="294"/>
      <c r="G958" s="294"/>
      <c r="H958" s="294"/>
      <c r="I958" s="294"/>
      <c r="J958" s="294"/>
      <c r="K958" s="294"/>
      <c r="L958" s="294"/>
      <c r="M958" s="294"/>
      <c r="N958" s="294"/>
      <c r="O958" s="294"/>
      <c r="P958" s="294"/>
      <c r="Q958" s="294"/>
      <c r="R958" s="294"/>
      <c r="S958" s="294"/>
      <c r="T958" s="294"/>
      <c r="U958" s="294"/>
      <c r="V958" s="294"/>
      <c r="W958" s="294"/>
      <c r="X958" s="294"/>
      <c r="Y958" s="294"/>
      <c r="Z958" s="294"/>
    </row>
    <row r="959" spans="1:26" ht="15.75" customHeight="1">
      <c r="A959" s="294"/>
      <c r="B959" s="294"/>
      <c r="C959" s="294"/>
      <c r="D959" s="294"/>
      <c r="E959" s="294"/>
      <c r="F959" s="294"/>
      <c r="G959" s="294"/>
      <c r="H959" s="294"/>
      <c r="I959" s="294"/>
      <c r="J959" s="294"/>
      <c r="K959" s="294"/>
      <c r="L959" s="294"/>
      <c r="M959" s="294"/>
      <c r="N959" s="294"/>
      <c r="O959" s="294"/>
      <c r="P959" s="294"/>
      <c r="Q959" s="294"/>
      <c r="R959" s="294"/>
      <c r="S959" s="294"/>
      <c r="T959" s="294"/>
      <c r="U959" s="294"/>
      <c r="V959" s="294"/>
      <c r="W959" s="294"/>
      <c r="X959" s="294"/>
      <c r="Y959" s="294"/>
      <c r="Z959" s="294"/>
    </row>
    <row r="960" spans="1:26" ht="15.75" customHeight="1">
      <c r="A960" s="294"/>
      <c r="B960" s="294"/>
      <c r="C960" s="294"/>
      <c r="D960" s="294"/>
      <c r="E960" s="294"/>
      <c r="F960" s="294"/>
      <c r="G960" s="294"/>
      <c r="H960" s="294"/>
      <c r="I960" s="294"/>
      <c r="J960" s="294"/>
      <c r="K960" s="294"/>
      <c r="L960" s="294"/>
      <c r="M960" s="294"/>
      <c r="N960" s="294"/>
      <c r="O960" s="294"/>
      <c r="P960" s="294"/>
      <c r="Q960" s="294"/>
      <c r="R960" s="294"/>
      <c r="S960" s="294"/>
      <c r="T960" s="294"/>
      <c r="U960" s="294"/>
      <c r="V960" s="294"/>
      <c r="W960" s="294"/>
      <c r="X960" s="294"/>
      <c r="Y960" s="294"/>
      <c r="Z960" s="294"/>
    </row>
    <row r="961" spans="1:26" ht="15.75" customHeight="1">
      <c r="A961" s="294"/>
      <c r="B961" s="294"/>
      <c r="C961" s="294"/>
      <c r="D961" s="294"/>
      <c r="E961" s="294"/>
      <c r="F961" s="294"/>
      <c r="G961" s="294"/>
      <c r="H961" s="294"/>
      <c r="I961" s="294"/>
      <c r="J961" s="294"/>
      <c r="K961" s="294"/>
      <c r="L961" s="294"/>
      <c r="M961" s="294"/>
      <c r="N961" s="294"/>
      <c r="O961" s="294"/>
      <c r="P961" s="294"/>
      <c r="Q961" s="294"/>
      <c r="R961" s="294"/>
      <c r="S961" s="294"/>
      <c r="T961" s="294"/>
      <c r="U961" s="294"/>
      <c r="V961" s="294"/>
      <c r="W961" s="294"/>
      <c r="X961" s="294"/>
      <c r="Y961" s="294"/>
      <c r="Z961" s="294"/>
    </row>
    <row r="962" spans="1:26" ht="15.75" customHeight="1">
      <c r="A962" s="294"/>
      <c r="B962" s="294"/>
      <c r="C962" s="294"/>
      <c r="D962" s="294"/>
      <c r="E962" s="294"/>
      <c r="F962" s="294"/>
      <c r="G962" s="294"/>
      <c r="H962" s="294"/>
      <c r="I962" s="294"/>
      <c r="J962" s="294"/>
      <c r="K962" s="294"/>
      <c r="L962" s="294"/>
      <c r="M962" s="294"/>
      <c r="N962" s="294"/>
      <c r="O962" s="294"/>
      <c r="P962" s="294"/>
      <c r="Q962" s="294"/>
      <c r="R962" s="294"/>
      <c r="S962" s="294"/>
      <c r="T962" s="294"/>
      <c r="U962" s="294"/>
      <c r="V962" s="294"/>
      <c r="W962" s="294"/>
      <c r="X962" s="294"/>
      <c r="Y962" s="294"/>
      <c r="Z962" s="294"/>
    </row>
    <row r="963" spans="1:26" ht="15.75" customHeight="1">
      <c r="A963" s="294"/>
      <c r="B963" s="294"/>
      <c r="C963" s="294"/>
      <c r="D963" s="294"/>
      <c r="E963" s="294"/>
      <c r="F963" s="294"/>
      <c r="G963" s="294"/>
      <c r="H963" s="294"/>
      <c r="I963" s="294"/>
      <c r="J963" s="294"/>
      <c r="K963" s="294"/>
      <c r="L963" s="294"/>
      <c r="M963" s="294"/>
      <c r="N963" s="294"/>
      <c r="O963" s="294"/>
      <c r="P963" s="294"/>
      <c r="Q963" s="294"/>
      <c r="R963" s="294"/>
      <c r="S963" s="294"/>
      <c r="T963" s="294"/>
      <c r="U963" s="294"/>
      <c r="V963" s="294"/>
      <c r="W963" s="294"/>
      <c r="X963" s="294"/>
      <c r="Y963" s="294"/>
      <c r="Z963" s="294"/>
    </row>
    <row r="964" spans="1:26" ht="15.75" customHeight="1">
      <c r="A964" s="294"/>
      <c r="B964" s="294"/>
      <c r="C964" s="294"/>
      <c r="D964" s="294"/>
      <c r="E964" s="294"/>
      <c r="F964" s="294"/>
      <c r="G964" s="294"/>
      <c r="H964" s="294"/>
      <c r="I964" s="294"/>
      <c r="J964" s="294"/>
      <c r="K964" s="294"/>
      <c r="L964" s="294"/>
      <c r="M964" s="294"/>
      <c r="N964" s="294"/>
      <c r="O964" s="294"/>
      <c r="P964" s="294"/>
      <c r="Q964" s="294"/>
      <c r="R964" s="294"/>
      <c r="S964" s="294"/>
      <c r="T964" s="294"/>
      <c r="U964" s="294"/>
      <c r="V964" s="294"/>
      <c r="W964" s="294"/>
      <c r="X964" s="294"/>
      <c r="Y964" s="294"/>
      <c r="Z964" s="294"/>
    </row>
    <row r="965" spans="1:26" ht="15.75" customHeight="1">
      <c r="A965" s="294"/>
      <c r="B965" s="294"/>
      <c r="C965" s="294"/>
      <c r="D965" s="294"/>
      <c r="E965" s="294"/>
      <c r="F965" s="294"/>
      <c r="G965" s="294"/>
      <c r="H965" s="294"/>
      <c r="I965" s="294"/>
      <c r="J965" s="294"/>
      <c r="K965" s="294"/>
      <c r="L965" s="294"/>
      <c r="M965" s="294"/>
      <c r="N965" s="294"/>
      <c r="O965" s="294"/>
      <c r="P965" s="294"/>
      <c r="Q965" s="294"/>
      <c r="R965" s="294"/>
      <c r="S965" s="294"/>
      <c r="T965" s="294"/>
      <c r="U965" s="294"/>
      <c r="V965" s="294"/>
      <c r="W965" s="294"/>
      <c r="X965" s="294"/>
      <c r="Y965" s="294"/>
      <c r="Z965" s="294"/>
    </row>
    <row r="966" spans="1:26" ht="15.75" customHeight="1">
      <c r="A966" s="294"/>
      <c r="B966" s="294"/>
      <c r="C966" s="294"/>
      <c r="D966" s="294"/>
      <c r="E966" s="294"/>
      <c r="F966" s="294"/>
      <c r="G966" s="294"/>
      <c r="H966" s="294"/>
      <c r="I966" s="294"/>
      <c r="J966" s="294"/>
      <c r="K966" s="294"/>
      <c r="L966" s="294"/>
      <c r="M966" s="294"/>
      <c r="N966" s="294"/>
      <c r="O966" s="294"/>
      <c r="P966" s="294"/>
      <c r="Q966" s="294"/>
      <c r="R966" s="294"/>
      <c r="S966" s="294"/>
      <c r="T966" s="294"/>
      <c r="U966" s="294"/>
      <c r="V966" s="294"/>
      <c r="W966" s="294"/>
      <c r="X966" s="294"/>
      <c r="Y966" s="294"/>
      <c r="Z966" s="294"/>
    </row>
    <row r="967" spans="1:26" ht="15.75" customHeight="1">
      <c r="A967" s="294"/>
      <c r="B967" s="294"/>
      <c r="C967" s="294"/>
      <c r="D967" s="294"/>
      <c r="E967" s="294"/>
      <c r="F967" s="294"/>
      <c r="G967" s="294"/>
      <c r="H967" s="294"/>
      <c r="I967" s="294"/>
      <c r="J967" s="294"/>
      <c r="K967" s="294"/>
      <c r="L967" s="294"/>
      <c r="M967" s="294"/>
      <c r="N967" s="294"/>
      <c r="O967" s="294"/>
      <c r="P967" s="294"/>
      <c r="Q967" s="294"/>
      <c r="R967" s="294"/>
      <c r="S967" s="294"/>
      <c r="T967" s="294"/>
      <c r="U967" s="294"/>
      <c r="V967" s="294"/>
      <c r="W967" s="294"/>
      <c r="X967" s="294"/>
      <c r="Y967" s="294"/>
      <c r="Z967" s="294"/>
    </row>
    <row r="968" spans="1:26" ht="15.75" customHeight="1">
      <c r="A968" s="294"/>
      <c r="B968" s="294"/>
      <c r="C968" s="294"/>
      <c r="D968" s="294"/>
      <c r="E968" s="294"/>
      <c r="F968" s="294"/>
      <c r="G968" s="294"/>
      <c r="H968" s="294"/>
      <c r="I968" s="294"/>
      <c r="J968" s="294"/>
      <c r="K968" s="294"/>
      <c r="L968" s="294"/>
      <c r="M968" s="294"/>
      <c r="N968" s="294"/>
      <c r="O968" s="294"/>
      <c r="P968" s="294"/>
      <c r="Q968" s="294"/>
      <c r="R968" s="294"/>
      <c r="S968" s="294"/>
      <c r="T968" s="294"/>
      <c r="U968" s="294"/>
      <c r="V968" s="294"/>
      <c r="W968" s="294"/>
      <c r="X968" s="294"/>
      <c r="Y968" s="294"/>
      <c r="Z968" s="294"/>
    </row>
    <row r="969" spans="1:26" ht="15.75" customHeight="1">
      <c r="A969" s="294"/>
      <c r="B969" s="294"/>
      <c r="C969" s="294"/>
      <c r="D969" s="294"/>
      <c r="E969" s="294"/>
      <c r="F969" s="294"/>
      <c r="G969" s="294"/>
      <c r="H969" s="294"/>
      <c r="I969" s="294"/>
      <c r="J969" s="294"/>
      <c r="K969" s="294"/>
      <c r="L969" s="294"/>
      <c r="M969" s="294"/>
      <c r="N969" s="294"/>
      <c r="O969" s="294"/>
      <c r="P969" s="294"/>
      <c r="Q969" s="294"/>
      <c r="R969" s="294"/>
      <c r="S969" s="294"/>
      <c r="T969" s="294"/>
      <c r="U969" s="294"/>
      <c r="V969" s="294"/>
      <c r="W969" s="294"/>
      <c r="X969" s="294"/>
      <c r="Y969" s="294"/>
      <c r="Z969" s="294"/>
    </row>
    <row r="970" spans="1:26" ht="15.75" customHeight="1">
      <c r="A970" s="294"/>
      <c r="B970" s="294"/>
      <c r="C970" s="294"/>
      <c r="D970" s="294"/>
      <c r="E970" s="294"/>
      <c r="F970" s="294"/>
      <c r="G970" s="294"/>
      <c r="H970" s="294"/>
      <c r="I970" s="294"/>
      <c r="J970" s="294"/>
      <c r="K970" s="294"/>
      <c r="L970" s="294"/>
      <c r="M970" s="294"/>
      <c r="N970" s="294"/>
      <c r="O970" s="294"/>
      <c r="P970" s="294"/>
      <c r="Q970" s="294"/>
      <c r="R970" s="294"/>
      <c r="S970" s="294"/>
      <c r="T970" s="294"/>
      <c r="U970" s="294"/>
      <c r="V970" s="294"/>
      <c r="W970" s="294"/>
      <c r="X970" s="294"/>
      <c r="Y970" s="294"/>
      <c r="Z970" s="294"/>
    </row>
    <row r="971" spans="1:26" ht="15.75" customHeight="1">
      <c r="A971" s="294"/>
      <c r="B971" s="294"/>
      <c r="C971" s="294"/>
      <c r="D971" s="294"/>
      <c r="E971" s="294"/>
      <c r="F971" s="294"/>
      <c r="G971" s="294"/>
      <c r="H971" s="294"/>
      <c r="I971" s="294"/>
      <c r="J971" s="294"/>
      <c r="K971" s="294"/>
      <c r="L971" s="294"/>
      <c r="M971" s="294"/>
      <c r="N971" s="294"/>
      <c r="O971" s="294"/>
      <c r="P971" s="294"/>
      <c r="Q971" s="294"/>
      <c r="R971" s="294"/>
      <c r="S971" s="294"/>
      <c r="T971" s="294"/>
      <c r="U971" s="294"/>
      <c r="V971" s="294"/>
      <c r="W971" s="294"/>
      <c r="X971" s="294"/>
      <c r="Y971" s="294"/>
      <c r="Z971" s="294"/>
    </row>
    <row r="972" spans="1:26" ht="15.75" customHeight="1">
      <c r="A972" s="294"/>
      <c r="B972" s="294"/>
      <c r="C972" s="294"/>
      <c r="D972" s="294"/>
      <c r="E972" s="294"/>
      <c r="F972" s="294"/>
      <c r="G972" s="294"/>
      <c r="H972" s="294"/>
      <c r="I972" s="294"/>
      <c r="J972" s="294"/>
      <c r="K972" s="294"/>
      <c r="L972" s="294"/>
      <c r="M972" s="294"/>
      <c r="N972" s="294"/>
      <c r="O972" s="294"/>
      <c r="P972" s="294"/>
      <c r="Q972" s="294"/>
      <c r="R972" s="294"/>
      <c r="S972" s="294"/>
      <c r="T972" s="294"/>
      <c r="U972" s="294"/>
      <c r="V972" s="294"/>
      <c r="W972" s="294"/>
      <c r="X972" s="294"/>
      <c r="Y972" s="294"/>
      <c r="Z972" s="294"/>
    </row>
    <row r="973" spans="1:26" ht="15.75" customHeight="1">
      <c r="A973" s="294"/>
      <c r="B973" s="294"/>
      <c r="C973" s="294"/>
      <c r="D973" s="294"/>
      <c r="E973" s="294"/>
      <c r="F973" s="294"/>
      <c r="G973" s="294"/>
      <c r="H973" s="294"/>
      <c r="I973" s="294"/>
      <c r="J973" s="294"/>
      <c r="K973" s="294"/>
      <c r="L973" s="294"/>
      <c r="M973" s="294"/>
      <c r="N973" s="294"/>
      <c r="O973" s="294"/>
      <c r="P973" s="294"/>
      <c r="Q973" s="294"/>
      <c r="R973" s="294"/>
      <c r="S973" s="294"/>
      <c r="T973" s="294"/>
      <c r="U973" s="294"/>
      <c r="V973" s="294"/>
      <c r="W973" s="294"/>
      <c r="X973" s="294"/>
      <c r="Y973" s="294"/>
      <c r="Z973" s="294"/>
    </row>
    <row r="974" spans="1:26" ht="15.75" customHeight="1">
      <c r="A974" s="294"/>
      <c r="B974" s="294"/>
      <c r="C974" s="294"/>
      <c r="D974" s="294"/>
      <c r="E974" s="294"/>
      <c r="F974" s="294"/>
      <c r="G974" s="294"/>
      <c r="H974" s="294"/>
      <c r="I974" s="294"/>
      <c r="J974" s="294"/>
      <c r="K974" s="294"/>
      <c r="L974" s="294"/>
      <c r="M974" s="294"/>
      <c r="N974" s="294"/>
      <c r="O974" s="294"/>
      <c r="P974" s="294"/>
      <c r="Q974" s="294"/>
      <c r="R974" s="294"/>
      <c r="S974" s="294"/>
      <c r="T974" s="294"/>
      <c r="U974" s="294"/>
      <c r="V974" s="294"/>
      <c r="W974" s="294"/>
      <c r="X974" s="294"/>
      <c r="Y974" s="294"/>
      <c r="Z974" s="294"/>
    </row>
    <row r="975" spans="1:26" ht="15.75" customHeight="1">
      <c r="A975" s="294"/>
      <c r="B975" s="294"/>
      <c r="C975" s="294"/>
      <c r="D975" s="294"/>
      <c r="E975" s="294"/>
      <c r="F975" s="294"/>
      <c r="G975" s="294"/>
      <c r="H975" s="294"/>
      <c r="I975" s="294"/>
      <c r="J975" s="294"/>
      <c r="K975" s="294"/>
      <c r="L975" s="294"/>
      <c r="M975" s="294"/>
      <c r="N975" s="294"/>
      <c r="O975" s="294"/>
      <c r="P975" s="294"/>
      <c r="Q975" s="294"/>
      <c r="R975" s="294"/>
      <c r="S975" s="294"/>
      <c r="T975" s="294"/>
      <c r="U975" s="294"/>
      <c r="V975" s="294"/>
      <c r="W975" s="294"/>
      <c r="X975" s="294"/>
      <c r="Y975" s="294"/>
      <c r="Z975" s="294"/>
    </row>
    <row r="976" spans="1:26" ht="15.75" customHeight="1">
      <c r="A976" s="294"/>
      <c r="B976" s="294"/>
      <c r="C976" s="294"/>
      <c r="D976" s="294"/>
      <c r="E976" s="294"/>
      <c r="F976" s="294"/>
      <c r="G976" s="294"/>
      <c r="H976" s="294"/>
      <c r="I976" s="294"/>
      <c r="J976" s="294"/>
      <c r="K976" s="294"/>
      <c r="L976" s="294"/>
      <c r="M976" s="294"/>
      <c r="N976" s="294"/>
      <c r="O976" s="294"/>
      <c r="P976" s="294"/>
      <c r="Q976" s="294"/>
      <c r="R976" s="294"/>
      <c r="S976" s="294"/>
      <c r="T976" s="294"/>
      <c r="U976" s="294"/>
      <c r="V976" s="294"/>
      <c r="W976" s="294"/>
      <c r="X976" s="294"/>
      <c r="Y976" s="294"/>
      <c r="Z976" s="294"/>
    </row>
    <row r="977" spans="1:26" ht="15.75" customHeight="1">
      <c r="A977" s="294"/>
      <c r="B977" s="294"/>
      <c r="C977" s="294"/>
      <c r="D977" s="294"/>
      <c r="E977" s="294"/>
      <c r="F977" s="294"/>
      <c r="G977" s="294"/>
      <c r="H977" s="294"/>
      <c r="I977" s="294"/>
      <c r="J977" s="294"/>
      <c r="K977" s="294"/>
      <c r="L977" s="294"/>
      <c r="M977" s="294"/>
      <c r="N977" s="294"/>
      <c r="O977" s="294"/>
      <c r="P977" s="294"/>
      <c r="Q977" s="294"/>
      <c r="R977" s="294"/>
      <c r="S977" s="294"/>
      <c r="T977" s="294"/>
      <c r="U977" s="294"/>
      <c r="V977" s="294"/>
      <c r="W977" s="294"/>
      <c r="X977" s="294"/>
      <c r="Y977" s="294"/>
      <c r="Z977" s="294"/>
    </row>
    <row r="978" spans="1:26" ht="15.75" customHeight="1">
      <c r="A978" s="294"/>
      <c r="B978" s="294"/>
      <c r="C978" s="294"/>
      <c r="D978" s="294"/>
      <c r="E978" s="294"/>
      <c r="F978" s="294"/>
      <c r="G978" s="294"/>
      <c r="H978" s="294"/>
      <c r="I978" s="294"/>
      <c r="J978" s="294"/>
      <c r="K978" s="294"/>
      <c r="L978" s="294"/>
      <c r="M978" s="294"/>
      <c r="N978" s="294"/>
      <c r="O978" s="294"/>
      <c r="P978" s="294"/>
      <c r="Q978" s="294"/>
      <c r="R978" s="294"/>
      <c r="S978" s="294"/>
      <c r="T978" s="294"/>
      <c r="U978" s="294"/>
      <c r="V978" s="294"/>
      <c r="W978" s="294"/>
      <c r="X978" s="294"/>
      <c r="Y978" s="294"/>
      <c r="Z978" s="294"/>
    </row>
    <row r="979" spans="1:26" ht="15.75" customHeight="1">
      <c r="A979" s="294"/>
      <c r="B979" s="294"/>
      <c r="C979" s="294"/>
      <c r="D979" s="294"/>
      <c r="E979" s="294"/>
      <c r="F979" s="294"/>
      <c r="G979" s="294"/>
      <c r="H979" s="294"/>
      <c r="I979" s="294"/>
      <c r="J979" s="294"/>
      <c r="K979" s="294"/>
      <c r="L979" s="294"/>
      <c r="M979" s="294"/>
      <c r="N979" s="294"/>
      <c r="O979" s="294"/>
      <c r="P979" s="294"/>
      <c r="Q979" s="294"/>
      <c r="R979" s="294"/>
      <c r="S979" s="294"/>
      <c r="T979" s="294"/>
      <c r="U979" s="294"/>
      <c r="V979" s="294"/>
      <c r="W979" s="294"/>
      <c r="X979" s="294"/>
      <c r="Y979" s="294"/>
      <c r="Z979" s="294"/>
    </row>
    <row r="980" spans="1:26" ht="15.75" customHeight="1">
      <c r="A980" s="294"/>
      <c r="B980" s="294"/>
      <c r="C980" s="294"/>
      <c r="D980" s="294"/>
      <c r="E980" s="294"/>
      <c r="F980" s="294"/>
      <c r="G980" s="294"/>
      <c r="H980" s="294"/>
      <c r="I980" s="294"/>
      <c r="J980" s="294"/>
      <c r="K980" s="294"/>
      <c r="L980" s="294"/>
      <c r="M980" s="294"/>
      <c r="N980" s="294"/>
      <c r="O980" s="294"/>
      <c r="P980" s="294"/>
      <c r="Q980" s="294"/>
      <c r="R980" s="294"/>
      <c r="S980" s="294"/>
      <c r="T980" s="294"/>
      <c r="U980" s="294"/>
      <c r="V980" s="294"/>
      <c r="W980" s="294"/>
      <c r="X980" s="294"/>
      <c r="Y980" s="294"/>
      <c r="Z980" s="294"/>
    </row>
    <row r="981" spans="1:26" ht="15.75" customHeight="1">
      <c r="A981" s="294"/>
      <c r="B981" s="294"/>
      <c r="C981" s="294"/>
      <c r="D981" s="294"/>
      <c r="E981" s="294"/>
      <c r="F981" s="294"/>
      <c r="G981" s="294"/>
      <c r="H981" s="294"/>
      <c r="I981" s="294"/>
      <c r="J981" s="294"/>
      <c r="K981" s="294"/>
      <c r="L981" s="294"/>
      <c r="M981" s="294"/>
      <c r="N981" s="294"/>
      <c r="O981" s="294"/>
      <c r="P981" s="294"/>
      <c r="Q981" s="294"/>
      <c r="R981" s="294"/>
      <c r="S981" s="294"/>
      <c r="T981" s="294"/>
      <c r="U981" s="294"/>
      <c r="V981" s="294"/>
      <c r="W981" s="294"/>
      <c r="X981" s="294"/>
      <c r="Y981" s="294"/>
      <c r="Z981" s="294"/>
    </row>
    <row r="982" spans="1:26" ht="15.75" customHeight="1">
      <c r="A982" s="294"/>
      <c r="B982" s="294"/>
      <c r="C982" s="294"/>
      <c r="D982" s="294"/>
      <c r="E982" s="294"/>
      <c r="F982" s="294"/>
      <c r="G982" s="294"/>
      <c r="H982" s="294"/>
      <c r="I982" s="294"/>
      <c r="J982" s="294"/>
      <c r="K982" s="294"/>
      <c r="L982" s="294"/>
      <c r="M982" s="294"/>
      <c r="N982" s="294"/>
      <c r="O982" s="294"/>
      <c r="P982" s="294"/>
      <c r="Q982" s="294"/>
      <c r="R982" s="294"/>
      <c r="S982" s="294"/>
      <c r="T982" s="294"/>
      <c r="U982" s="294"/>
      <c r="V982" s="294"/>
      <c r="W982" s="294"/>
      <c r="X982" s="294"/>
      <c r="Y982" s="294"/>
      <c r="Z982" s="294"/>
    </row>
    <row r="983" spans="1:26" ht="15.75" customHeight="1">
      <c r="A983" s="294"/>
      <c r="B983" s="294"/>
      <c r="C983" s="294"/>
      <c r="D983" s="294"/>
      <c r="E983" s="294"/>
      <c r="F983" s="294"/>
      <c r="G983" s="294"/>
      <c r="H983" s="294"/>
      <c r="I983" s="294"/>
      <c r="J983" s="294"/>
      <c r="K983" s="294"/>
      <c r="L983" s="294"/>
      <c r="M983" s="294"/>
      <c r="N983" s="294"/>
      <c r="O983" s="294"/>
      <c r="P983" s="294"/>
      <c r="Q983" s="294"/>
      <c r="R983" s="294"/>
      <c r="S983" s="294"/>
      <c r="T983" s="294"/>
      <c r="U983" s="294"/>
      <c r="V983" s="294"/>
      <c r="W983" s="294"/>
      <c r="X983" s="294"/>
      <c r="Y983" s="294"/>
      <c r="Z983" s="294"/>
    </row>
    <row r="984" spans="1:26" ht="15.75" customHeight="1">
      <c r="A984" s="294"/>
      <c r="B984" s="294"/>
      <c r="C984" s="294"/>
      <c r="D984" s="294"/>
      <c r="E984" s="294"/>
      <c r="F984" s="294"/>
      <c r="G984" s="294"/>
      <c r="H984" s="294"/>
      <c r="I984" s="294"/>
      <c r="J984" s="294"/>
      <c r="K984" s="294"/>
      <c r="L984" s="294"/>
      <c r="M984" s="294"/>
      <c r="N984" s="294"/>
      <c r="O984" s="294"/>
      <c r="P984" s="294"/>
      <c r="Q984" s="294"/>
      <c r="R984" s="294"/>
      <c r="S984" s="294"/>
      <c r="T984" s="294"/>
      <c r="U984" s="294"/>
      <c r="V984" s="294"/>
      <c r="W984" s="294"/>
      <c r="X984" s="294"/>
      <c r="Y984" s="294"/>
      <c r="Z984" s="294"/>
    </row>
    <row r="985" spans="1:26" ht="15.75" customHeight="1">
      <c r="A985" s="294"/>
      <c r="B985" s="294"/>
      <c r="C985" s="294"/>
      <c r="D985" s="294"/>
      <c r="E985" s="294"/>
      <c r="F985" s="294"/>
      <c r="G985" s="294"/>
      <c r="H985" s="294"/>
      <c r="I985" s="294"/>
      <c r="J985" s="294"/>
      <c r="K985" s="294"/>
      <c r="L985" s="294"/>
      <c r="M985" s="294"/>
      <c r="N985" s="294"/>
      <c r="O985" s="294"/>
      <c r="P985" s="294"/>
      <c r="Q985" s="294"/>
      <c r="R985" s="294"/>
      <c r="S985" s="294"/>
      <c r="T985" s="294"/>
      <c r="U985" s="294"/>
      <c r="V985" s="294"/>
      <c r="W985" s="294"/>
      <c r="X985" s="294"/>
      <c r="Y985" s="294"/>
      <c r="Z985" s="294"/>
    </row>
    <row r="986" spans="1:26" ht="15.75" customHeight="1">
      <c r="A986" s="294"/>
      <c r="B986" s="294"/>
      <c r="C986" s="294"/>
      <c r="D986" s="294"/>
      <c r="E986" s="294"/>
      <c r="F986" s="294"/>
      <c r="G986" s="294"/>
      <c r="H986" s="294"/>
      <c r="I986" s="294"/>
      <c r="J986" s="294"/>
      <c r="K986" s="294"/>
      <c r="L986" s="294"/>
      <c r="M986" s="294"/>
      <c r="N986" s="294"/>
      <c r="O986" s="294"/>
      <c r="P986" s="294"/>
      <c r="Q986" s="294"/>
      <c r="R986" s="294"/>
      <c r="S986" s="294"/>
      <c r="T986" s="294"/>
      <c r="U986" s="294"/>
      <c r="V986" s="294"/>
      <c r="W986" s="294"/>
      <c r="X986" s="294"/>
      <c r="Y986" s="294"/>
      <c r="Z986" s="294"/>
    </row>
    <row r="987" spans="1:26" ht="15.75" customHeight="1">
      <c r="A987" s="294"/>
      <c r="B987" s="294"/>
      <c r="C987" s="294"/>
      <c r="D987" s="294"/>
      <c r="E987" s="294"/>
      <c r="F987" s="294"/>
      <c r="G987" s="294"/>
      <c r="H987" s="294"/>
      <c r="I987" s="294"/>
      <c r="J987" s="294"/>
      <c r="K987" s="294"/>
      <c r="L987" s="294"/>
      <c r="M987" s="294"/>
      <c r="N987" s="294"/>
      <c r="O987" s="294"/>
      <c r="P987" s="294"/>
      <c r="Q987" s="294"/>
      <c r="R987" s="294"/>
      <c r="S987" s="294"/>
      <c r="T987" s="294"/>
      <c r="U987" s="294"/>
      <c r="V987" s="294"/>
      <c r="W987" s="294"/>
      <c r="X987" s="294"/>
      <c r="Y987" s="294"/>
      <c r="Z987" s="294"/>
    </row>
    <row r="988" spans="1:26" ht="15.75" customHeight="1">
      <c r="A988" s="294"/>
      <c r="B988" s="294"/>
      <c r="C988" s="294"/>
      <c r="D988" s="294"/>
      <c r="E988" s="294"/>
      <c r="F988" s="294"/>
      <c r="G988" s="294"/>
      <c r="H988" s="294"/>
      <c r="I988" s="294"/>
      <c r="J988" s="294"/>
      <c r="K988" s="294"/>
      <c r="L988" s="294"/>
      <c r="M988" s="294"/>
      <c r="N988" s="294"/>
      <c r="O988" s="294"/>
      <c r="P988" s="294"/>
      <c r="Q988" s="294"/>
      <c r="R988" s="294"/>
      <c r="S988" s="294"/>
      <c r="T988" s="294"/>
      <c r="U988" s="294"/>
      <c r="V988" s="294"/>
      <c r="W988" s="294"/>
      <c r="X988" s="294"/>
      <c r="Y988" s="294"/>
      <c r="Z988" s="294"/>
    </row>
    <row r="989" spans="1:26" ht="15.75" customHeight="1">
      <c r="A989" s="294"/>
      <c r="B989" s="294"/>
      <c r="C989" s="294"/>
      <c r="D989" s="294"/>
      <c r="E989" s="294"/>
      <c r="F989" s="294"/>
      <c r="G989" s="294"/>
      <c r="H989" s="294"/>
      <c r="I989" s="294"/>
      <c r="J989" s="294"/>
      <c r="K989" s="294"/>
      <c r="L989" s="294"/>
      <c r="M989" s="294"/>
      <c r="N989" s="294"/>
      <c r="O989" s="294"/>
      <c r="P989" s="294"/>
      <c r="Q989" s="294"/>
      <c r="R989" s="294"/>
      <c r="S989" s="294"/>
      <c r="T989" s="294"/>
      <c r="U989" s="294"/>
      <c r="V989" s="294"/>
      <c r="W989" s="294"/>
      <c r="X989" s="294"/>
      <c r="Y989" s="294"/>
      <c r="Z989" s="294"/>
    </row>
    <row r="990" spans="1:26" ht="15.75" customHeight="1">
      <c r="A990" s="294"/>
      <c r="B990" s="294"/>
      <c r="C990" s="294"/>
      <c r="D990" s="294"/>
      <c r="E990" s="294"/>
      <c r="F990" s="294"/>
      <c r="G990" s="294"/>
      <c r="H990" s="294"/>
      <c r="I990" s="294"/>
      <c r="J990" s="294"/>
      <c r="K990" s="294"/>
      <c r="L990" s="294"/>
      <c r="M990" s="294"/>
      <c r="N990" s="294"/>
      <c r="O990" s="294"/>
      <c r="P990" s="294"/>
      <c r="Q990" s="294"/>
      <c r="R990" s="294"/>
      <c r="S990" s="294"/>
      <c r="T990" s="294"/>
      <c r="U990" s="294"/>
      <c r="V990" s="294"/>
      <c r="W990" s="294"/>
      <c r="X990" s="294"/>
      <c r="Y990" s="294"/>
      <c r="Z990" s="294"/>
    </row>
    <row r="991" spans="1:26" ht="15.75" customHeight="1">
      <c r="A991" s="294"/>
      <c r="B991" s="294"/>
      <c r="C991" s="294"/>
      <c r="D991" s="294"/>
      <c r="E991" s="294"/>
      <c r="F991" s="294"/>
      <c r="G991" s="294"/>
      <c r="H991" s="294"/>
      <c r="I991" s="294"/>
      <c r="J991" s="294"/>
      <c r="K991" s="294"/>
      <c r="L991" s="294"/>
      <c r="M991" s="294"/>
      <c r="N991" s="294"/>
      <c r="O991" s="294"/>
      <c r="P991" s="294"/>
      <c r="Q991" s="294"/>
      <c r="R991" s="294"/>
      <c r="S991" s="294"/>
      <c r="T991" s="294"/>
      <c r="U991" s="294"/>
      <c r="V991" s="294"/>
      <c r="W991" s="294"/>
      <c r="X991" s="294"/>
      <c r="Y991" s="294"/>
      <c r="Z991" s="294"/>
    </row>
    <row r="992" spans="1:26" ht="15.75" customHeight="1">
      <c r="A992" s="294"/>
      <c r="B992" s="294"/>
      <c r="C992" s="294"/>
      <c r="D992" s="294"/>
      <c r="E992" s="294"/>
      <c r="F992" s="294"/>
      <c r="G992" s="294"/>
      <c r="H992" s="294"/>
      <c r="I992" s="294"/>
      <c r="J992" s="294"/>
      <c r="K992" s="294"/>
      <c r="L992" s="294"/>
      <c r="M992" s="294"/>
      <c r="N992" s="294"/>
      <c r="O992" s="294"/>
      <c r="P992" s="294"/>
      <c r="Q992" s="294"/>
      <c r="R992" s="294"/>
      <c r="S992" s="294"/>
      <c r="T992" s="294"/>
      <c r="U992" s="294"/>
      <c r="V992" s="294"/>
      <c r="W992" s="294"/>
      <c r="X992" s="294"/>
      <c r="Y992" s="294"/>
      <c r="Z992" s="294"/>
    </row>
    <row r="993" spans="1:26" ht="15.75" customHeight="1">
      <c r="A993" s="294"/>
      <c r="B993" s="294"/>
      <c r="C993" s="294"/>
      <c r="D993" s="294"/>
      <c r="E993" s="294"/>
      <c r="F993" s="294"/>
      <c r="G993" s="294"/>
      <c r="H993" s="294"/>
      <c r="I993" s="294"/>
      <c r="J993" s="294"/>
      <c r="K993" s="294"/>
      <c r="L993" s="294"/>
      <c r="M993" s="294"/>
      <c r="N993" s="294"/>
      <c r="O993" s="294"/>
      <c r="P993" s="294"/>
      <c r="Q993" s="294"/>
      <c r="R993" s="294"/>
      <c r="S993" s="294"/>
      <c r="T993" s="294"/>
      <c r="U993" s="294"/>
      <c r="V993" s="294"/>
      <c r="W993" s="294"/>
      <c r="X993" s="294"/>
      <c r="Y993" s="294"/>
      <c r="Z993" s="294"/>
    </row>
    <row r="994" spans="1:26" ht="15.75" customHeight="1">
      <c r="A994" s="294"/>
      <c r="B994" s="294"/>
      <c r="C994" s="294"/>
      <c r="D994" s="294"/>
      <c r="E994" s="294"/>
      <c r="F994" s="294"/>
      <c r="G994" s="294"/>
      <c r="H994" s="294"/>
      <c r="I994" s="294"/>
      <c r="J994" s="294"/>
      <c r="K994" s="294"/>
      <c r="L994" s="294"/>
      <c r="M994" s="294"/>
      <c r="N994" s="294"/>
      <c r="O994" s="294"/>
      <c r="P994" s="294"/>
      <c r="Q994" s="294"/>
      <c r="R994" s="294"/>
      <c r="S994" s="294"/>
      <c r="T994" s="294"/>
      <c r="U994" s="294"/>
      <c r="V994" s="294"/>
      <c r="W994" s="294"/>
      <c r="X994" s="294"/>
      <c r="Y994" s="294"/>
      <c r="Z994" s="294"/>
    </row>
    <row r="995" spans="1:26" ht="15.75" customHeight="1">
      <c r="A995" s="294"/>
      <c r="B995" s="294"/>
      <c r="C995" s="294"/>
      <c r="D995" s="294"/>
      <c r="E995" s="294"/>
      <c r="F995" s="294"/>
      <c r="G995" s="294"/>
      <c r="H995" s="294"/>
      <c r="I995" s="294"/>
      <c r="J995" s="294"/>
      <c r="K995" s="294"/>
      <c r="L995" s="294"/>
      <c r="M995" s="294"/>
      <c r="N995" s="294"/>
      <c r="O995" s="294"/>
      <c r="P995" s="294"/>
      <c r="Q995" s="294"/>
      <c r="R995" s="294"/>
      <c r="S995" s="294"/>
      <c r="T995" s="294"/>
      <c r="U995" s="294"/>
      <c r="V995" s="294"/>
      <c r="W995" s="294"/>
      <c r="X995" s="294"/>
      <c r="Y995" s="294"/>
      <c r="Z995" s="294"/>
    </row>
    <row r="996" spans="1:26" ht="15.75" customHeight="1">
      <c r="A996" s="294"/>
      <c r="B996" s="294"/>
      <c r="C996" s="294"/>
      <c r="D996" s="294"/>
      <c r="E996" s="294"/>
      <c r="F996" s="294"/>
      <c r="G996" s="294"/>
      <c r="H996" s="294"/>
      <c r="I996" s="294"/>
      <c r="J996" s="294"/>
      <c r="K996" s="294"/>
      <c r="L996" s="294"/>
      <c r="M996" s="294"/>
      <c r="N996" s="294"/>
      <c r="O996" s="294"/>
      <c r="P996" s="294"/>
      <c r="Q996" s="294"/>
      <c r="R996" s="294"/>
      <c r="S996" s="294"/>
      <c r="T996" s="294"/>
      <c r="U996" s="294"/>
      <c r="V996" s="294"/>
      <c r="W996" s="294"/>
      <c r="X996" s="294"/>
      <c r="Y996" s="294"/>
      <c r="Z996" s="294"/>
    </row>
    <row r="997" spans="1:26" ht="15.75" customHeight="1">
      <c r="A997" s="294"/>
      <c r="B997" s="294"/>
      <c r="C997" s="294"/>
      <c r="D997" s="294"/>
      <c r="E997" s="294"/>
      <c r="F997" s="294"/>
      <c r="G997" s="294"/>
      <c r="H997" s="294"/>
      <c r="I997" s="294"/>
      <c r="J997" s="294"/>
      <c r="K997" s="294"/>
      <c r="L997" s="294"/>
      <c r="M997" s="294"/>
      <c r="N997" s="294"/>
      <c r="O997" s="294"/>
      <c r="P997" s="294"/>
      <c r="Q997" s="294"/>
      <c r="R997" s="294"/>
      <c r="S997" s="294"/>
      <c r="T997" s="294"/>
      <c r="U997" s="294"/>
      <c r="V997" s="294"/>
      <c r="W997" s="294"/>
      <c r="X997" s="294"/>
      <c r="Y997" s="294"/>
      <c r="Z997" s="294"/>
    </row>
    <row r="998" spans="1:26" ht="15.75" customHeight="1">
      <c r="A998" s="294"/>
      <c r="B998" s="294"/>
      <c r="C998" s="294"/>
      <c r="D998" s="294"/>
      <c r="E998" s="294"/>
      <c r="F998" s="294"/>
      <c r="G998" s="294"/>
      <c r="H998" s="294"/>
      <c r="I998" s="294"/>
      <c r="J998" s="294"/>
      <c r="K998" s="294"/>
      <c r="L998" s="294"/>
      <c r="M998" s="294"/>
      <c r="N998" s="294"/>
      <c r="O998" s="294"/>
      <c r="P998" s="294"/>
      <c r="Q998" s="294"/>
      <c r="R998" s="294"/>
      <c r="S998" s="294"/>
      <c r="T998" s="294"/>
      <c r="U998" s="294"/>
      <c r="V998" s="294"/>
      <c r="W998" s="294"/>
      <c r="X998" s="294"/>
      <c r="Y998" s="294"/>
      <c r="Z998" s="294"/>
    </row>
    <row r="999" spans="1:26" ht="15.75" customHeight="1">
      <c r="A999" s="294"/>
      <c r="B999" s="294"/>
      <c r="C999" s="294"/>
      <c r="D999" s="294"/>
      <c r="E999" s="294"/>
      <c r="F999" s="294"/>
      <c r="G999" s="294"/>
      <c r="H999" s="294"/>
      <c r="I999" s="294"/>
      <c r="J999" s="294"/>
      <c r="K999" s="294"/>
      <c r="L999" s="294"/>
      <c r="M999" s="294"/>
      <c r="N999" s="294"/>
      <c r="O999" s="294"/>
      <c r="P999" s="294"/>
      <c r="Q999" s="294"/>
      <c r="R999" s="294"/>
      <c r="S999" s="294"/>
      <c r="T999" s="294"/>
      <c r="U999" s="294"/>
      <c r="V999" s="294"/>
      <c r="W999" s="294"/>
      <c r="X999" s="294"/>
      <c r="Y999" s="294"/>
      <c r="Z999" s="294"/>
    </row>
    <row r="1000" spans="1:26" ht="15.75" customHeight="1">
      <c r="A1000" s="294"/>
      <c r="B1000" s="294"/>
      <c r="C1000" s="294"/>
      <c r="D1000" s="294"/>
      <c r="E1000" s="294"/>
      <c r="F1000" s="294"/>
      <c r="G1000" s="294"/>
      <c r="H1000" s="294"/>
      <c r="I1000" s="294"/>
      <c r="J1000" s="294"/>
      <c r="K1000" s="294"/>
      <c r="L1000" s="294"/>
      <c r="M1000" s="294"/>
      <c r="N1000" s="294"/>
      <c r="O1000" s="294"/>
      <c r="P1000" s="294"/>
      <c r="Q1000" s="294"/>
      <c r="R1000" s="294"/>
      <c r="S1000" s="294"/>
      <c r="T1000" s="294"/>
      <c r="U1000" s="294"/>
      <c r="V1000" s="294"/>
      <c r="W1000" s="294"/>
      <c r="X1000" s="294"/>
      <c r="Y1000" s="294"/>
      <c r="Z1000" s="294"/>
    </row>
    <row r="1001" spans="1:26" ht="15.75" customHeight="1">
      <c r="A1001" s="294"/>
      <c r="B1001" s="294"/>
      <c r="C1001" s="294"/>
      <c r="D1001" s="294"/>
      <c r="E1001" s="294"/>
      <c r="F1001" s="294"/>
      <c r="G1001" s="294"/>
      <c r="H1001" s="294"/>
      <c r="I1001" s="294"/>
      <c r="J1001" s="294"/>
      <c r="K1001" s="294"/>
      <c r="L1001" s="294"/>
      <c r="M1001" s="294"/>
      <c r="N1001" s="294"/>
      <c r="O1001" s="294"/>
      <c r="P1001" s="294"/>
      <c r="Q1001" s="294"/>
      <c r="R1001" s="294"/>
      <c r="S1001" s="294"/>
      <c r="T1001" s="294"/>
      <c r="U1001" s="294"/>
      <c r="V1001" s="294"/>
      <c r="W1001" s="294"/>
      <c r="X1001" s="294"/>
      <c r="Y1001" s="294"/>
      <c r="Z1001" s="294"/>
    </row>
    <row r="1002" spans="1:26" ht="15.75" customHeight="1">
      <c r="A1002" s="294"/>
      <c r="B1002" s="294"/>
      <c r="C1002" s="294"/>
      <c r="D1002" s="294"/>
      <c r="E1002" s="294"/>
      <c r="F1002" s="294"/>
      <c r="G1002" s="294"/>
      <c r="H1002" s="294"/>
      <c r="I1002" s="294"/>
      <c r="J1002" s="294"/>
      <c r="K1002" s="294"/>
      <c r="L1002" s="294"/>
      <c r="M1002" s="294"/>
      <c r="N1002" s="294"/>
      <c r="O1002" s="294"/>
      <c r="P1002" s="294"/>
      <c r="Q1002" s="294"/>
      <c r="R1002" s="294"/>
      <c r="S1002" s="294"/>
      <c r="T1002" s="294"/>
      <c r="U1002" s="294"/>
      <c r="V1002" s="294"/>
      <c r="W1002" s="294"/>
      <c r="X1002" s="294"/>
      <c r="Y1002" s="294"/>
      <c r="Z1002" s="294"/>
    </row>
    <row r="1003" spans="1:26" ht="15.75" customHeight="1">
      <c r="A1003" s="294"/>
      <c r="B1003" s="294"/>
      <c r="C1003" s="294"/>
      <c r="D1003" s="294"/>
      <c r="E1003" s="294"/>
      <c r="F1003" s="294"/>
      <c r="G1003" s="294"/>
      <c r="H1003" s="294"/>
      <c r="I1003" s="294"/>
      <c r="J1003" s="294"/>
      <c r="K1003" s="294"/>
      <c r="L1003" s="294"/>
      <c r="M1003" s="294"/>
      <c r="N1003" s="294"/>
      <c r="O1003" s="294"/>
      <c r="P1003" s="294"/>
      <c r="Q1003" s="294"/>
      <c r="R1003" s="294"/>
      <c r="S1003" s="294"/>
      <c r="T1003" s="294"/>
      <c r="U1003" s="294"/>
      <c r="V1003" s="294"/>
      <c r="W1003" s="294"/>
      <c r="X1003" s="294"/>
      <c r="Y1003" s="294"/>
      <c r="Z1003" s="294"/>
    </row>
    <row r="1004" spans="1:26" ht="15.75" customHeight="1">
      <c r="A1004" s="294"/>
      <c r="B1004" s="294"/>
      <c r="C1004" s="294"/>
      <c r="D1004" s="294"/>
      <c r="E1004" s="294"/>
      <c r="F1004" s="294"/>
      <c r="G1004" s="294"/>
      <c r="H1004" s="294"/>
      <c r="I1004" s="294"/>
      <c r="J1004" s="294"/>
      <c r="K1004" s="294"/>
      <c r="L1004" s="294"/>
      <c r="M1004" s="294"/>
      <c r="N1004" s="294"/>
      <c r="O1004" s="294"/>
      <c r="P1004" s="294"/>
      <c r="Q1004" s="294"/>
      <c r="R1004" s="294"/>
      <c r="S1004" s="294"/>
      <c r="T1004" s="294"/>
      <c r="U1004" s="294"/>
      <c r="V1004" s="294"/>
      <c r="W1004" s="294"/>
      <c r="X1004" s="294"/>
      <c r="Y1004" s="294"/>
      <c r="Z1004" s="294"/>
    </row>
    <row r="1005" spans="1:26" ht="15.75" customHeight="1">
      <c r="A1005" s="294"/>
      <c r="B1005" s="294"/>
      <c r="C1005" s="294"/>
      <c r="D1005" s="294"/>
      <c r="E1005" s="294"/>
      <c r="F1005" s="294"/>
      <c r="G1005" s="294"/>
      <c r="H1005" s="294"/>
      <c r="I1005" s="294"/>
      <c r="J1005" s="294"/>
      <c r="K1005" s="294"/>
      <c r="L1005" s="294"/>
      <c r="M1005" s="294"/>
      <c r="N1005" s="294"/>
      <c r="O1005" s="294"/>
      <c r="P1005" s="294"/>
      <c r="Q1005" s="294"/>
      <c r="R1005" s="294"/>
      <c r="S1005" s="294"/>
      <c r="T1005" s="294"/>
      <c r="U1005" s="294"/>
      <c r="V1005" s="294"/>
      <c r="W1005" s="294"/>
      <c r="X1005" s="294"/>
      <c r="Y1005" s="294"/>
      <c r="Z1005" s="294"/>
    </row>
    <row r="1006" spans="1:26" ht="15.75" customHeight="1">
      <c r="A1006" s="294"/>
      <c r="B1006" s="294"/>
      <c r="C1006" s="294"/>
      <c r="D1006" s="294"/>
      <c r="E1006" s="294"/>
      <c r="F1006" s="294"/>
      <c r="G1006" s="294"/>
      <c r="H1006" s="294"/>
      <c r="I1006" s="294"/>
      <c r="J1006" s="294"/>
      <c r="K1006" s="294"/>
      <c r="L1006" s="294"/>
      <c r="M1006" s="294"/>
      <c r="N1006" s="294"/>
      <c r="O1006" s="294"/>
      <c r="P1006" s="294"/>
      <c r="Q1006" s="294"/>
      <c r="R1006" s="294"/>
      <c r="S1006" s="294"/>
      <c r="T1006" s="294"/>
      <c r="U1006" s="294"/>
      <c r="V1006" s="294"/>
      <c r="W1006" s="294"/>
      <c r="X1006" s="294"/>
      <c r="Y1006" s="294"/>
      <c r="Z1006" s="294"/>
    </row>
  </sheetData>
  <mergeCells count="16">
    <mergeCell ref="C45:F45"/>
    <mergeCell ref="B47:F50"/>
    <mergeCell ref="B51:F51"/>
    <mergeCell ref="B52:F52"/>
    <mergeCell ref="B35:D35"/>
    <mergeCell ref="C39:F39"/>
    <mergeCell ref="C40:F40"/>
    <mergeCell ref="C41:F41"/>
    <mergeCell ref="C44:F44"/>
    <mergeCell ref="B2:F6"/>
    <mergeCell ref="B12:E13"/>
    <mergeCell ref="B22:B23"/>
    <mergeCell ref="C22:C23"/>
    <mergeCell ref="D22:D23"/>
    <mergeCell ref="E22:E23"/>
    <mergeCell ref="F22:F23"/>
  </mergeCells>
  <printOptions horizontalCentered="1"/>
  <pageMargins left="0.70833333333333304" right="0.70833333333333304" top="0.118055555555556" bottom="0.74791666666666701" header="0.511811023622047" footer="0.511811023622047"/>
  <pageSetup paperSize="9" fitToHeight="0" orientation="portrait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pageSetUpPr fitToPage="1"/>
  </sheetPr>
  <dimension ref="A1:AA1007"/>
  <sheetViews>
    <sheetView showGridLines="0" topLeftCell="A31" zoomScaleNormal="100" workbookViewId="0">
      <selection activeCell="C20" sqref="C20"/>
    </sheetView>
  </sheetViews>
  <sheetFormatPr defaultColWidth="12.59765625" defaultRowHeight="13.8"/>
  <cols>
    <col min="1" max="1" width="3.19921875" style="20" customWidth="1"/>
    <col min="2" max="2" width="18.59765625" style="20" customWidth="1"/>
    <col min="3" max="3" width="97.59765625" style="20" customWidth="1"/>
    <col min="4" max="4" width="20.3984375" style="20" customWidth="1"/>
    <col min="5" max="6" width="36.59765625" style="20" customWidth="1"/>
    <col min="7" max="7" width="3.19921875" style="20" customWidth="1"/>
    <col min="8" max="27" width="13" style="20" customWidth="1"/>
  </cols>
  <sheetData>
    <row r="1" spans="1:27" ht="20.25" customHeight="1">
      <c r="A1" s="100"/>
      <c r="B1" s="100"/>
      <c r="C1" s="100"/>
      <c r="D1" s="100"/>
      <c r="E1" s="100"/>
      <c r="F1" s="100"/>
      <c r="G1" s="10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</row>
    <row r="2" spans="1:27" ht="18.75" customHeight="1">
      <c r="A2" s="182"/>
      <c r="B2" s="8" t="s">
        <v>1405</v>
      </c>
      <c r="C2" s="8"/>
      <c r="D2" s="8"/>
      <c r="E2" s="8"/>
      <c r="F2" s="8"/>
      <c r="G2" s="182"/>
      <c r="H2" s="183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0"/>
      <c r="W2" s="180"/>
      <c r="X2" s="180"/>
      <c r="Y2" s="180"/>
      <c r="Z2" s="97"/>
    </row>
    <row r="3" spans="1:27" ht="18.75" customHeight="1">
      <c r="A3" s="182"/>
      <c r="B3" s="8"/>
      <c r="C3" s="8"/>
      <c r="D3" s="8"/>
      <c r="E3" s="8"/>
      <c r="F3" s="8"/>
      <c r="G3" s="182"/>
      <c r="H3" s="183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0"/>
      <c r="W3" s="180"/>
      <c r="X3" s="180"/>
      <c r="Y3" s="180"/>
      <c r="Z3" s="97"/>
    </row>
    <row r="4" spans="1:27" ht="18.75" customHeight="1">
      <c r="A4" s="182"/>
      <c r="B4" s="8"/>
      <c r="C4" s="8"/>
      <c r="D4" s="8"/>
      <c r="E4" s="8"/>
      <c r="F4" s="8"/>
      <c r="G4" s="182"/>
      <c r="H4" s="183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0"/>
      <c r="W4" s="180"/>
      <c r="X4" s="180"/>
      <c r="Y4" s="180"/>
      <c r="Z4" s="97"/>
    </row>
    <row r="5" spans="1:27" ht="18.75" customHeight="1">
      <c r="A5" s="182"/>
      <c r="B5" s="8"/>
      <c r="C5" s="8"/>
      <c r="D5" s="8"/>
      <c r="E5" s="8"/>
      <c r="F5" s="8"/>
      <c r="G5" s="182"/>
      <c r="H5" s="183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0"/>
      <c r="W5" s="180"/>
      <c r="X5" s="180"/>
      <c r="Y5" s="180"/>
      <c r="Z5" s="97"/>
    </row>
    <row r="6" spans="1:27" ht="18.75" customHeight="1">
      <c r="A6" s="182"/>
      <c r="B6" s="8"/>
      <c r="C6" s="8"/>
      <c r="D6" s="8"/>
      <c r="E6" s="8"/>
      <c r="F6" s="8"/>
      <c r="G6" s="182"/>
      <c r="H6" s="183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0"/>
      <c r="W6" s="180"/>
      <c r="X6" s="180"/>
      <c r="Y6" s="180"/>
      <c r="Z6" s="97"/>
    </row>
    <row r="7" spans="1:27" ht="15" customHeight="1">
      <c r="A7" s="184"/>
      <c r="B7" s="100"/>
      <c r="C7" s="100"/>
      <c r="D7" s="100"/>
      <c r="E7" s="100"/>
      <c r="F7" s="100"/>
      <c r="G7" s="100"/>
      <c r="H7" s="184"/>
      <c r="I7" s="185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97"/>
    </row>
    <row r="8" spans="1:27" ht="15" customHeight="1">
      <c r="A8" s="184"/>
      <c r="B8" s="186" t="str">
        <f>'DADOS GERAIS'!B8</f>
        <v>Secretaria de Atenção Especializada à Saúde</v>
      </c>
      <c r="C8" s="187"/>
      <c r="D8" s="188" t="s">
        <v>1370</v>
      </c>
      <c r="E8" s="188" t="s">
        <v>1406</v>
      </c>
      <c r="F8" s="189" t="str">
        <f>'DADOS GERAIS'!$B$22</f>
        <v>Data:</v>
      </c>
      <c r="G8" s="184"/>
      <c r="H8" s="185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97"/>
    </row>
    <row r="9" spans="1:27" ht="15" customHeight="1">
      <c r="A9" s="184"/>
      <c r="B9" s="190" t="str">
        <f>'DADOS GERAIS'!B9</f>
        <v>Unidade Básica de Saúde Porte 1 - Área Construída: 389,78m²</v>
      </c>
      <c r="C9" s="191"/>
      <c r="D9" s="192">
        <f>'DADOS GERAIS'!C19</f>
        <v>0.24518700733222065</v>
      </c>
      <c r="E9" s="192">
        <f>'ENCARGOS SOCIAIS'!F56</f>
        <v>0.47739999999999999</v>
      </c>
      <c r="F9" s="193" t="str">
        <f>'DADOS GERAIS'!$C$22</f>
        <v>30/08/2024</v>
      </c>
      <c r="G9" s="184"/>
      <c r="H9" s="185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/>
      <c r="Z9" s="97"/>
    </row>
    <row r="10" spans="1:27" ht="15" customHeight="1">
      <c r="A10" s="184"/>
      <c r="B10" s="194"/>
      <c r="C10" s="191"/>
      <c r="D10" s="97"/>
      <c r="E10" s="97"/>
      <c r="F10" s="195"/>
      <c r="G10" s="184"/>
      <c r="H10" s="185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97"/>
    </row>
    <row r="11" spans="1:27" ht="15" customHeight="1">
      <c r="A11" s="184"/>
      <c r="B11" s="196" t="str">
        <f>'DADOS GERAIS'!B11</f>
        <v>Bancos:</v>
      </c>
      <c r="C11" s="191"/>
      <c r="D11" s="197" t="s">
        <v>1407</v>
      </c>
      <c r="E11" s="197" t="s">
        <v>1408</v>
      </c>
      <c r="F11" s="195" t="str">
        <f>'DADOS GERAIS'!$B$23</f>
        <v>Revisão:</v>
      </c>
      <c r="G11" s="184"/>
      <c r="H11" s="185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97"/>
    </row>
    <row r="12" spans="1:27" ht="15" customHeight="1">
      <c r="A12" s="184"/>
      <c r="B12" s="485" t="str">
        <f>'DADOS GERAIS'!B12</f>
        <v>SINAPI (03/2024) - CPOS/CDHU (03/2024) - SBC (03/2024) - ORSE (03/2024) - IOPES (03/2024) - EMOP (03/2024)</v>
      </c>
      <c r="C12" s="485"/>
      <c r="D12" s="192">
        <f>'DADOS GERAIS'!C20</f>
        <v>0.16857590555253088</v>
      </c>
      <c r="E12" s="192">
        <f>'ENCARGOS SOCIAIS'!E56</f>
        <v>0.85795980000000005</v>
      </c>
      <c r="F12" s="331" t="str">
        <f>'DADOS GERAIS'!$C$23</f>
        <v>03</v>
      </c>
      <c r="G12" s="184"/>
      <c r="H12" s="185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84"/>
      <c r="Y12" s="184"/>
      <c r="Z12" s="97"/>
    </row>
    <row r="13" spans="1:27" ht="15" customHeight="1">
      <c r="A13" s="184"/>
      <c r="B13" s="485"/>
      <c r="C13" s="485"/>
      <c r="D13" s="332"/>
      <c r="E13" s="332"/>
      <c r="F13" s="333"/>
      <c r="G13" s="184"/>
      <c r="H13" s="185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184"/>
      <c r="Z13" s="97"/>
    </row>
    <row r="14" spans="1:27" ht="15" customHeight="1">
      <c r="A14" s="184"/>
      <c r="B14" s="100"/>
      <c r="C14" s="100"/>
      <c r="D14" s="100"/>
      <c r="E14" s="100"/>
      <c r="F14" s="100"/>
      <c r="G14" s="100"/>
      <c r="H14" s="184"/>
      <c r="I14" s="185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97"/>
    </row>
    <row r="15" spans="1:27" ht="20.25" customHeight="1">
      <c r="A15" s="100"/>
      <c r="B15" s="486" t="s">
        <v>1409</v>
      </c>
      <c r="C15" s="486"/>
      <c r="D15" s="486"/>
      <c r="E15" s="486"/>
      <c r="F15" s="486"/>
      <c r="G15" s="10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</row>
    <row r="16" spans="1:27" ht="20.25" customHeight="1">
      <c r="A16" s="100"/>
      <c r="B16" s="487" t="s">
        <v>11</v>
      </c>
      <c r="C16" s="487" t="s">
        <v>13</v>
      </c>
      <c r="D16" s="487"/>
      <c r="E16" s="487" t="s">
        <v>1410</v>
      </c>
      <c r="F16" s="487"/>
      <c r="G16" s="100"/>
      <c r="H16" s="330"/>
      <c r="I16" s="330"/>
      <c r="J16" s="330"/>
      <c r="K16" s="330"/>
      <c r="L16" s="330"/>
      <c r="M16" s="330"/>
      <c r="N16" s="330"/>
      <c r="O16" s="330"/>
      <c r="P16" s="330"/>
      <c r="Q16" s="330"/>
      <c r="R16" s="330"/>
      <c r="S16" s="330"/>
      <c r="T16" s="330"/>
      <c r="U16" s="330"/>
      <c r="V16" s="330"/>
      <c r="W16" s="330"/>
      <c r="X16" s="330"/>
      <c r="Y16" s="330"/>
      <c r="Z16" s="330"/>
      <c r="AA16" s="330"/>
    </row>
    <row r="17" spans="1:27" ht="20.25" customHeight="1">
      <c r="A17" s="100"/>
      <c r="B17" s="487"/>
      <c r="C17" s="487"/>
      <c r="D17" s="487"/>
      <c r="E17" s="334" t="s">
        <v>1411</v>
      </c>
      <c r="F17" s="334" t="s">
        <v>1412</v>
      </c>
      <c r="G17" s="100"/>
      <c r="H17" s="330"/>
      <c r="I17" s="330"/>
      <c r="J17" s="330"/>
      <c r="K17" s="330"/>
      <c r="L17" s="330"/>
      <c r="M17" s="330"/>
      <c r="N17" s="330"/>
      <c r="O17" s="330"/>
      <c r="P17" s="330"/>
      <c r="Q17" s="330"/>
      <c r="R17" s="330"/>
      <c r="S17" s="330"/>
      <c r="T17" s="330"/>
      <c r="U17" s="330"/>
      <c r="V17" s="330"/>
      <c r="W17" s="330"/>
      <c r="X17" s="330"/>
      <c r="Y17" s="330"/>
      <c r="Z17" s="330"/>
      <c r="AA17" s="330"/>
    </row>
    <row r="18" spans="1:27" ht="6" customHeight="1">
      <c r="A18" s="100"/>
      <c r="B18" s="198"/>
      <c r="C18" s="198"/>
      <c r="D18" s="198"/>
      <c r="E18" s="198"/>
      <c r="F18" s="198"/>
      <c r="G18" s="100"/>
      <c r="H18" s="330"/>
      <c r="I18" s="330"/>
      <c r="J18" s="330"/>
      <c r="K18" s="330"/>
      <c r="L18" s="330"/>
      <c r="M18" s="330"/>
      <c r="N18" s="330"/>
      <c r="O18" s="330"/>
      <c r="P18" s="330"/>
      <c r="Q18" s="330"/>
      <c r="R18" s="330"/>
      <c r="S18" s="330"/>
      <c r="T18" s="330"/>
      <c r="U18" s="330"/>
      <c r="V18" s="330"/>
      <c r="W18" s="330"/>
      <c r="X18" s="330"/>
      <c r="Y18" s="330"/>
      <c r="Z18" s="330"/>
      <c r="AA18" s="330"/>
    </row>
    <row r="19" spans="1:27" ht="20.25" customHeight="1">
      <c r="A19" s="100"/>
      <c r="B19" s="486" t="s">
        <v>1413</v>
      </c>
      <c r="C19" s="486"/>
      <c r="D19" s="486"/>
      <c r="E19" s="486"/>
      <c r="F19" s="486"/>
      <c r="G19" s="100"/>
      <c r="H19" s="330"/>
      <c r="I19" s="330"/>
      <c r="J19" s="330"/>
      <c r="K19" s="330"/>
      <c r="L19" s="330"/>
      <c r="M19" s="330"/>
      <c r="N19" s="330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</row>
    <row r="20" spans="1:27" ht="20.25" customHeight="1">
      <c r="A20" s="100"/>
      <c r="B20" s="335" t="s">
        <v>1414</v>
      </c>
      <c r="C20" s="488" t="s">
        <v>1415</v>
      </c>
      <c r="D20" s="488"/>
      <c r="E20" s="336">
        <v>0</v>
      </c>
      <c r="F20" s="336">
        <v>0</v>
      </c>
      <c r="G20" s="100"/>
      <c r="H20" s="330"/>
      <c r="I20" s="330"/>
      <c r="J20" s="330"/>
      <c r="K20" s="330"/>
      <c r="L20" s="330"/>
      <c r="M20" s="330"/>
      <c r="N20" s="330"/>
      <c r="O20" s="330"/>
      <c r="P20" s="330"/>
      <c r="Q20" s="330"/>
      <c r="R20" s="330"/>
      <c r="S20" s="330"/>
      <c r="T20" s="330"/>
      <c r="U20" s="330"/>
      <c r="V20" s="330"/>
      <c r="W20" s="330"/>
      <c r="X20" s="330"/>
      <c r="Y20" s="330"/>
      <c r="Z20" s="330"/>
      <c r="AA20" s="330"/>
    </row>
    <row r="21" spans="1:27" ht="20.25" customHeight="1">
      <c r="A21" s="100"/>
      <c r="B21" s="337" t="s">
        <v>1416</v>
      </c>
      <c r="C21" s="489" t="s">
        <v>1417</v>
      </c>
      <c r="D21" s="489"/>
      <c r="E21" s="338">
        <v>1.4999999999999999E-2</v>
      </c>
      <c r="F21" s="338">
        <v>1.4999999999999999E-2</v>
      </c>
      <c r="G21" s="100"/>
      <c r="H21" s="330"/>
      <c r="I21" s="330"/>
      <c r="J21" s="330"/>
      <c r="K21" s="330"/>
      <c r="L21" s="330"/>
      <c r="M21" s="330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</row>
    <row r="22" spans="1:27" ht="20.25" customHeight="1">
      <c r="A22" s="100"/>
      <c r="B22" s="337" t="s">
        <v>1418</v>
      </c>
      <c r="C22" s="489" t="s">
        <v>1419</v>
      </c>
      <c r="D22" s="489"/>
      <c r="E22" s="338">
        <v>0.01</v>
      </c>
      <c r="F22" s="338">
        <v>0.01</v>
      </c>
      <c r="G22" s="100"/>
      <c r="H22" s="330"/>
      <c r="I22" s="33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</row>
    <row r="23" spans="1:27" ht="20.25" customHeight="1">
      <c r="A23" s="100"/>
      <c r="B23" s="337" t="s">
        <v>1420</v>
      </c>
      <c r="C23" s="489" t="s">
        <v>1421</v>
      </c>
      <c r="D23" s="489"/>
      <c r="E23" s="338">
        <v>2E-3</v>
      </c>
      <c r="F23" s="338">
        <v>2E-3</v>
      </c>
      <c r="G23" s="10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</row>
    <row r="24" spans="1:27" ht="20.25" customHeight="1">
      <c r="A24" s="100"/>
      <c r="B24" s="337" t="s">
        <v>1422</v>
      </c>
      <c r="C24" s="489" t="s">
        <v>1423</v>
      </c>
      <c r="D24" s="489"/>
      <c r="E24" s="338">
        <v>6.0000000000000001E-3</v>
      </c>
      <c r="F24" s="338">
        <v>6.0000000000000001E-3</v>
      </c>
      <c r="G24" s="100"/>
      <c r="H24" s="330"/>
      <c r="I24" s="330"/>
      <c r="J24" s="330"/>
      <c r="K24" s="330"/>
      <c r="L24" s="330"/>
      <c r="M24" s="330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</row>
    <row r="25" spans="1:27" ht="20.25" customHeight="1">
      <c r="A25" s="100"/>
      <c r="B25" s="337" t="s">
        <v>1424</v>
      </c>
      <c r="C25" s="489" t="s">
        <v>1425</v>
      </c>
      <c r="D25" s="489"/>
      <c r="E25" s="338">
        <v>2.5000000000000001E-2</v>
      </c>
      <c r="F25" s="338">
        <v>2.5000000000000001E-2</v>
      </c>
      <c r="G25" s="100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</row>
    <row r="26" spans="1:27" ht="20.25" customHeight="1">
      <c r="A26" s="100"/>
      <c r="B26" s="337" t="s">
        <v>1426</v>
      </c>
      <c r="C26" s="489" t="s">
        <v>1427</v>
      </c>
      <c r="D26" s="489"/>
      <c r="E26" s="338">
        <v>0.03</v>
      </c>
      <c r="F26" s="338">
        <v>0.03</v>
      </c>
      <c r="G26" s="10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</row>
    <row r="27" spans="1:27" ht="20.25" customHeight="1">
      <c r="A27" s="100"/>
      <c r="B27" s="337" t="s">
        <v>1428</v>
      </c>
      <c r="C27" s="489" t="s">
        <v>1429</v>
      </c>
      <c r="D27" s="489"/>
      <c r="E27" s="338">
        <v>0.08</v>
      </c>
      <c r="F27" s="338">
        <v>0.08</v>
      </c>
      <c r="G27" s="10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</row>
    <row r="28" spans="1:27" ht="20.25" customHeight="1">
      <c r="A28" s="100"/>
      <c r="B28" s="339" t="s">
        <v>1430</v>
      </c>
      <c r="C28" s="489" t="s">
        <v>1431</v>
      </c>
      <c r="D28" s="489"/>
      <c r="E28" s="340">
        <v>0.01</v>
      </c>
      <c r="F28" s="340">
        <v>0.01</v>
      </c>
      <c r="G28" s="10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</row>
    <row r="29" spans="1:27" ht="20.25" customHeight="1">
      <c r="A29" s="100"/>
      <c r="B29" s="341" t="s">
        <v>1432</v>
      </c>
      <c r="C29" s="490" t="s">
        <v>1243</v>
      </c>
      <c r="D29" s="490"/>
      <c r="E29" s="342">
        <f>SUBTOTAL(9,E20:E28)</f>
        <v>0.17799999999999999</v>
      </c>
      <c r="F29" s="342">
        <f>SUBTOTAL(9,F20:F28)</f>
        <v>0.17799999999999999</v>
      </c>
      <c r="G29" s="10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</row>
    <row r="30" spans="1:27" ht="6" customHeight="1">
      <c r="A30" s="100"/>
      <c r="B30" s="198"/>
      <c r="C30" s="198"/>
      <c r="D30" s="198"/>
      <c r="E30" s="343"/>
      <c r="F30" s="343"/>
      <c r="G30" s="10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</row>
    <row r="31" spans="1:27" ht="20.25" customHeight="1">
      <c r="A31" s="100"/>
      <c r="B31" s="486" t="s">
        <v>1433</v>
      </c>
      <c r="C31" s="486"/>
      <c r="D31" s="486"/>
      <c r="E31" s="486"/>
      <c r="F31" s="486"/>
      <c r="G31" s="10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</row>
    <row r="32" spans="1:27" ht="20.25" customHeight="1">
      <c r="A32" s="100"/>
      <c r="B32" s="335" t="s">
        <v>1434</v>
      </c>
      <c r="C32" s="489" t="s">
        <v>1435</v>
      </c>
      <c r="D32" s="489"/>
      <c r="E32" s="338">
        <v>0.1797</v>
      </c>
      <c r="F32" s="337" t="s">
        <v>1436</v>
      </c>
      <c r="G32" s="10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0"/>
      <c r="T32" s="330"/>
      <c r="U32" s="330"/>
      <c r="V32" s="330"/>
      <c r="W32" s="330"/>
      <c r="X32" s="330"/>
      <c r="Y32" s="330"/>
      <c r="Z32" s="330"/>
      <c r="AA32" s="330"/>
    </row>
    <row r="33" spans="1:27" ht="20.25" customHeight="1">
      <c r="A33" s="100"/>
      <c r="B33" s="337" t="s">
        <v>1437</v>
      </c>
      <c r="C33" s="489" t="s">
        <v>1438</v>
      </c>
      <c r="D33" s="489"/>
      <c r="E33" s="338">
        <v>4.6899999999999997E-2</v>
      </c>
      <c r="F33" s="337" t="s">
        <v>1436</v>
      </c>
      <c r="G33" s="10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330"/>
      <c r="Z33" s="330"/>
      <c r="AA33" s="330"/>
    </row>
    <row r="34" spans="1:27" ht="20.25" customHeight="1">
      <c r="A34" s="100"/>
      <c r="B34" s="337" t="s">
        <v>1439</v>
      </c>
      <c r="C34" s="489" t="s">
        <v>1440</v>
      </c>
      <c r="D34" s="489"/>
      <c r="E34" s="338">
        <v>8.5000000000000006E-3</v>
      </c>
      <c r="F34" s="338">
        <v>6.4000000000000003E-3</v>
      </c>
      <c r="G34" s="10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</row>
    <row r="35" spans="1:27" ht="20.25" customHeight="1">
      <c r="A35" s="100"/>
      <c r="B35" s="337" t="s">
        <v>1441</v>
      </c>
      <c r="C35" s="489" t="s">
        <v>1442</v>
      </c>
      <c r="D35" s="489"/>
      <c r="E35" s="338">
        <v>0.1106</v>
      </c>
      <c r="F35" s="338">
        <v>8.3299999999999999E-2</v>
      </c>
      <c r="G35" s="10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</row>
    <row r="36" spans="1:27" ht="20.25" customHeight="1">
      <c r="A36" s="100"/>
      <c r="B36" s="337" t="s">
        <v>1443</v>
      </c>
      <c r="C36" s="489" t="s">
        <v>1444</v>
      </c>
      <c r="D36" s="489"/>
      <c r="E36" s="338">
        <v>5.9999999999999995E-4</v>
      </c>
      <c r="F36" s="338">
        <v>4.0000000000000002E-4</v>
      </c>
      <c r="G36" s="10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</row>
    <row r="37" spans="1:27" ht="20.25" customHeight="1">
      <c r="A37" s="100"/>
      <c r="B37" s="337" t="s">
        <v>1445</v>
      </c>
      <c r="C37" s="489" t="s">
        <v>1446</v>
      </c>
      <c r="D37" s="489"/>
      <c r="E37" s="338">
        <v>7.4000000000000003E-3</v>
      </c>
      <c r="F37" s="338">
        <v>5.5999999999999999E-3</v>
      </c>
      <c r="G37" s="10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</row>
    <row r="38" spans="1:27" ht="20.25" customHeight="1">
      <c r="A38" s="100"/>
      <c r="B38" s="337" t="s">
        <v>1447</v>
      </c>
      <c r="C38" s="489" t="s">
        <v>1448</v>
      </c>
      <c r="D38" s="489"/>
      <c r="E38" s="338">
        <v>1.35E-2</v>
      </c>
      <c r="F38" s="337" t="s">
        <v>1436</v>
      </c>
      <c r="G38" s="10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</row>
    <row r="39" spans="1:27" ht="20.25" customHeight="1">
      <c r="A39" s="100"/>
      <c r="B39" s="337" t="s">
        <v>1449</v>
      </c>
      <c r="C39" s="489" t="s">
        <v>1450</v>
      </c>
      <c r="D39" s="489"/>
      <c r="E39" s="338">
        <v>1E-3</v>
      </c>
      <c r="F39" s="338">
        <v>8.0000000000000004E-4</v>
      </c>
      <c r="G39" s="10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</row>
    <row r="40" spans="1:27" ht="20.25" customHeight="1">
      <c r="A40" s="100"/>
      <c r="B40" s="337" t="s">
        <v>1451</v>
      </c>
      <c r="C40" s="489" t="s">
        <v>1452</v>
      </c>
      <c r="D40" s="489"/>
      <c r="E40" s="338">
        <v>0.1174</v>
      </c>
      <c r="F40" s="338">
        <v>8.8499999999999995E-2</v>
      </c>
      <c r="G40" s="10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</row>
    <row r="41" spans="1:27" ht="20.25" customHeight="1">
      <c r="A41" s="100"/>
      <c r="B41" s="339" t="s">
        <v>1453</v>
      </c>
      <c r="C41" s="489" t="s">
        <v>1454</v>
      </c>
      <c r="D41" s="489"/>
      <c r="E41" s="340">
        <v>4.0000000000000002E-4</v>
      </c>
      <c r="F41" s="340">
        <v>2.9999999999999997E-4</v>
      </c>
      <c r="G41" s="10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</row>
    <row r="42" spans="1:27" ht="20.25" customHeight="1">
      <c r="A42" s="100"/>
      <c r="B42" s="341" t="s">
        <v>1455</v>
      </c>
      <c r="C42" s="490" t="s">
        <v>1243</v>
      </c>
      <c r="D42" s="490"/>
      <c r="E42" s="342">
        <f>SUBTOTAL(9,E32:E41)</f>
        <v>0.48600000000000004</v>
      </c>
      <c r="F42" s="342">
        <f>SUBTOTAL(9,F32:F41)</f>
        <v>0.18529999999999999</v>
      </c>
      <c r="G42" s="10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</row>
    <row r="43" spans="1:27" ht="6" customHeight="1">
      <c r="A43" s="100"/>
      <c r="B43" s="198"/>
      <c r="C43" s="198"/>
      <c r="D43" s="198"/>
      <c r="E43" s="343"/>
      <c r="F43" s="343"/>
      <c r="G43" s="10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</row>
    <row r="44" spans="1:27" ht="20.25" customHeight="1">
      <c r="A44" s="100"/>
      <c r="B44" s="486" t="s">
        <v>1456</v>
      </c>
      <c r="C44" s="486"/>
      <c r="D44" s="486"/>
      <c r="E44" s="486"/>
      <c r="F44" s="486"/>
      <c r="G44" s="10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</row>
    <row r="45" spans="1:27" ht="20.25" customHeight="1">
      <c r="A45" s="100"/>
      <c r="B45" s="335" t="s">
        <v>1457</v>
      </c>
      <c r="C45" s="489" t="s">
        <v>1458</v>
      </c>
      <c r="D45" s="489"/>
      <c r="E45" s="338">
        <v>4.8300000000000003E-2</v>
      </c>
      <c r="F45" s="338">
        <v>3.6400000000000002E-2</v>
      </c>
      <c r="G45" s="100"/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</row>
    <row r="46" spans="1:27" ht="20.25" customHeight="1">
      <c r="A46" s="100"/>
      <c r="B46" s="337" t="s">
        <v>1459</v>
      </c>
      <c r="C46" s="489" t="s">
        <v>1460</v>
      </c>
      <c r="D46" s="489"/>
      <c r="E46" s="338">
        <v>1.1000000000000001E-3</v>
      </c>
      <c r="F46" s="338">
        <v>8.9999999999999998E-4</v>
      </c>
      <c r="G46" s="10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</row>
    <row r="47" spans="1:27" ht="20.25" customHeight="1">
      <c r="A47" s="100"/>
      <c r="B47" s="337" t="s">
        <v>1461</v>
      </c>
      <c r="C47" s="489" t="s">
        <v>1462</v>
      </c>
      <c r="D47" s="489"/>
      <c r="E47" s="338">
        <v>2.3400000000000001E-2</v>
      </c>
      <c r="F47" s="338">
        <v>1.7600000000000001E-2</v>
      </c>
      <c r="G47" s="10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</row>
    <row r="48" spans="1:27" ht="20.25" customHeight="1">
      <c r="A48" s="100"/>
      <c r="B48" s="337" t="s">
        <v>1463</v>
      </c>
      <c r="C48" s="489" t="s">
        <v>1464</v>
      </c>
      <c r="D48" s="489"/>
      <c r="E48" s="338">
        <v>2.6499999999999999E-2</v>
      </c>
      <c r="F48" s="338">
        <v>0.02</v>
      </c>
      <c r="G48" s="10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</row>
    <row r="49" spans="1:27" ht="20.25" customHeight="1">
      <c r="A49" s="100"/>
      <c r="B49" s="339" t="s">
        <v>1465</v>
      </c>
      <c r="C49" s="489" t="s">
        <v>1466</v>
      </c>
      <c r="D49" s="489"/>
      <c r="E49" s="340">
        <v>4.1000000000000003E-3</v>
      </c>
      <c r="F49" s="340">
        <v>3.0999999999999999E-3</v>
      </c>
      <c r="G49" s="10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</row>
    <row r="50" spans="1:27" ht="20.25" customHeight="1">
      <c r="A50" s="100"/>
      <c r="B50" s="341" t="s">
        <v>1467</v>
      </c>
      <c r="C50" s="487" t="s">
        <v>1243</v>
      </c>
      <c r="D50" s="487"/>
      <c r="E50" s="342">
        <f>SUBTOTAL(9,E45:E49)</f>
        <v>0.10340000000000001</v>
      </c>
      <c r="F50" s="342">
        <f>SUBTOTAL(9,F45:F49)</f>
        <v>7.8000000000000014E-2</v>
      </c>
      <c r="G50" s="10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</row>
    <row r="51" spans="1:27" ht="6" customHeight="1">
      <c r="A51" s="100"/>
      <c r="B51" s="198"/>
      <c r="C51" s="198"/>
      <c r="D51" s="198"/>
      <c r="E51" s="343"/>
      <c r="F51" s="343"/>
      <c r="G51" s="100"/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</row>
    <row r="52" spans="1:27" ht="20.25" customHeight="1">
      <c r="A52" s="100"/>
      <c r="B52" s="486" t="s">
        <v>1468</v>
      </c>
      <c r="C52" s="486"/>
      <c r="D52" s="486"/>
      <c r="E52" s="486"/>
      <c r="F52" s="486"/>
      <c r="G52" s="10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</row>
    <row r="53" spans="1:27" ht="20.25" customHeight="1">
      <c r="A53" s="100"/>
      <c r="B53" s="335" t="s">
        <v>1469</v>
      </c>
      <c r="C53" s="489" t="s">
        <v>1470</v>
      </c>
      <c r="D53" s="489"/>
      <c r="E53" s="338">
        <f>ROUND(E42*E29,4)</f>
        <v>8.6499999999999994E-2</v>
      </c>
      <c r="F53" s="338">
        <f>ROUND(F42*F29,4)</f>
        <v>3.3000000000000002E-2</v>
      </c>
      <c r="G53" s="100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</row>
    <row r="54" spans="1:27" ht="28.5" customHeight="1">
      <c r="A54" s="100"/>
      <c r="B54" s="339" t="s">
        <v>1471</v>
      </c>
      <c r="C54" s="489" t="s">
        <v>1472</v>
      </c>
      <c r="D54" s="489"/>
      <c r="E54" s="338">
        <f>E29*E46+E27*E45</f>
        <v>4.0598000000000006E-3</v>
      </c>
      <c r="F54" s="338">
        <f>F29*F46+F27*F45</f>
        <v>3.0722000000000002E-3</v>
      </c>
      <c r="G54" s="10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</row>
    <row r="55" spans="1:27" ht="20.25" customHeight="1">
      <c r="A55" s="100"/>
      <c r="B55" s="344" t="s">
        <v>1473</v>
      </c>
      <c r="C55" s="487" t="s">
        <v>1243</v>
      </c>
      <c r="D55" s="487"/>
      <c r="E55" s="345">
        <f>SUBTOTAL(9,E53:E54)</f>
        <v>9.0559799999999996E-2</v>
      </c>
      <c r="F55" s="345">
        <f>ROUND(SUBTOTAL(9,F53:F54),4)</f>
        <v>3.61E-2</v>
      </c>
      <c r="G55" s="10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</row>
    <row r="56" spans="1:27" ht="26.25" customHeight="1">
      <c r="A56" s="100"/>
      <c r="B56" s="491" t="s">
        <v>1474</v>
      </c>
      <c r="C56" s="491"/>
      <c r="D56" s="491"/>
      <c r="E56" s="346">
        <f>SUM(E29,E42,E50,E55)</f>
        <v>0.85795980000000005</v>
      </c>
      <c r="F56" s="346">
        <f>SUM(F29,F42,F50,F55)</f>
        <v>0.47739999999999999</v>
      </c>
      <c r="G56" s="10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</row>
    <row r="57" spans="1:27" ht="20.25" customHeight="1">
      <c r="A57" s="100"/>
      <c r="B57" s="100"/>
      <c r="C57" s="100"/>
      <c r="D57" s="100"/>
      <c r="E57" s="100"/>
      <c r="F57" s="100"/>
      <c r="G57" s="10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</row>
    <row r="58" spans="1:27" ht="20.25" customHeight="1">
      <c r="A58" s="100"/>
      <c r="B58" s="347" t="s">
        <v>1395</v>
      </c>
      <c r="C58" s="348"/>
      <c r="D58" s="348"/>
      <c r="E58" s="349"/>
      <c r="F58" s="349"/>
      <c r="G58" s="10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</row>
    <row r="59" spans="1:27" ht="20.25" customHeight="1">
      <c r="A59" s="100"/>
      <c r="B59" s="133" t="s">
        <v>1396</v>
      </c>
      <c r="C59" s="492" t="s">
        <v>1475</v>
      </c>
      <c r="D59" s="492"/>
      <c r="E59" s="492"/>
      <c r="F59" s="492"/>
      <c r="G59" s="492"/>
      <c r="H59" s="10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</row>
    <row r="60" spans="1:27" ht="20.25" customHeight="1">
      <c r="A60" s="100"/>
      <c r="B60" s="133"/>
      <c r="C60" s="184"/>
      <c r="D60" s="184"/>
      <c r="E60" s="350"/>
      <c r="F60" s="350"/>
      <c r="G60" s="350"/>
      <c r="H60" s="10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</row>
    <row r="61" spans="1:27" ht="20.25" customHeight="1">
      <c r="A61" s="100"/>
      <c r="B61" s="347" t="s">
        <v>1402</v>
      </c>
      <c r="C61" s="348"/>
      <c r="D61" s="348"/>
      <c r="E61" s="349"/>
      <c r="F61" s="349"/>
      <c r="G61" s="10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</row>
    <row r="62" spans="1:27" ht="20.25" customHeight="1">
      <c r="A62" s="100"/>
      <c r="B62" s="133" t="s">
        <v>1396</v>
      </c>
      <c r="C62" s="492" t="s">
        <v>1403</v>
      </c>
      <c r="D62" s="492"/>
      <c r="E62" s="492"/>
      <c r="F62" s="492"/>
      <c r="G62" s="492"/>
      <c r="H62" s="10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</row>
    <row r="63" spans="1:27" ht="20.25" customHeight="1">
      <c r="A63" s="100"/>
      <c r="B63" s="133" t="s">
        <v>1398</v>
      </c>
      <c r="C63" s="492" t="s">
        <v>1404</v>
      </c>
      <c r="D63" s="492"/>
      <c r="E63" s="492"/>
      <c r="F63" s="492"/>
      <c r="G63" s="492"/>
      <c r="H63" s="10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</row>
    <row r="64" spans="1:27" ht="20.25" customHeight="1">
      <c r="A64" s="100"/>
      <c r="B64" s="351"/>
      <c r="C64" s="349"/>
      <c r="D64" s="349"/>
      <c r="E64" s="349"/>
      <c r="F64" s="349"/>
      <c r="G64" s="10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</row>
    <row r="65" spans="1:27" ht="20.25" customHeight="1">
      <c r="A65" s="100"/>
      <c r="B65" s="100"/>
      <c r="C65" s="100"/>
      <c r="D65" s="100"/>
      <c r="E65" s="349"/>
      <c r="F65" s="349"/>
      <c r="G65" s="100"/>
      <c r="H65" s="330"/>
      <c r="I65" s="330"/>
      <c r="J65" s="330"/>
      <c r="K65" s="330"/>
      <c r="L65" s="330"/>
      <c r="M65" s="330"/>
      <c r="N65" s="330"/>
      <c r="O65" s="330"/>
      <c r="P65" s="330"/>
      <c r="Q65" s="330"/>
      <c r="R65" s="330"/>
      <c r="S65" s="330"/>
      <c r="T65" s="330"/>
      <c r="U65" s="330"/>
      <c r="V65" s="330"/>
      <c r="W65" s="330"/>
      <c r="X65" s="330"/>
      <c r="Y65" s="330"/>
      <c r="Z65" s="330"/>
      <c r="AA65" s="330"/>
    </row>
    <row r="66" spans="1:27" ht="21" customHeight="1">
      <c r="A66" s="100"/>
      <c r="B66" s="493" t="s">
        <v>1212</v>
      </c>
      <c r="C66" s="493"/>
      <c r="D66" s="493"/>
      <c r="E66" s="493"/>
      <c r="F66" s="493"/>
      <c r="G66" s="100"/>
      <c r="H66" s="330"/>
      <c r="I66" s="330"/>
      <c r="J66" s="330"/>
      <c r="K66" s="330"/>
      <c r="L66" s="330"/>
      <c r="M66" s="330"/>
      <c r="N66" s="330"/>
      <c r="O66" s="330"/>
      <c r="P66" s="330"/>
      <c r="Q66" s="330"/>
      <c r="R66" s="330"/>
      <c r="S66" s="330"/>
      <c r="T66" s="330"/>
      <c r="U66" s="330"/>
      <c r="V66" s="330"/>
      <c r="W66" s="330"/>
      <c r="X66" s="330"/>
      <c r="Y66" s="330"/>
      <c r="Z66" s="330"/>
      <c r="AA66" s="330"/>
    </row>
    <row r="67" spans="1:27" ht="20.25" customHeight="1">
      <c r="A67" s="100"/>
      <c r="B67" s="493"/>
      <c r="C67" s="493"/>
      <c r="D67" s="493"/>
      <c r="E67" s="493"/>
      <c r="F67" s="493"/>
      <c r="G67" s="100"/>
      <c r="H67" s="330"/>
      <c r="I67" s="330"/>
      <c r="J67" s="330"/>
      <c r="K67" s="330"/>
      <c r="L67" s="330"/>
      <c r="M67" s="330"/>
      <c r="N67" s="330"/>
      <c r="O67" s="330"/>
      <c r="P67" s="330"/>
      <c r="Q67" s="330"/>
      <c r="R67" s="330"/>
      <c r="S67" s="330"/>
      <c r="T67" s="330"/>
      <c r="U67" s="330"/>
      <c r="V67" s="330"/>
      <c r="W67" s="330"/>
      <c r="X67" s="330"/>
      <c r="Y67" s="330"/>
      <c r="Z67" s="330"/>
      <c r="AA67" s="330"/>
    </row>
    <row r="68" spans="1:27" ht="20.25" customHeight="1">
      <c r="A68" s="100"/>
      <c r="B68" s="493"/>
      <c r="C68" s="493"/>
      <c r="D68" s="493"/>
      <c r="E68" s="493"/>
      <c r="F68" s="493"/>
      <c r="G68" s="100"/>
      <c r="H68" s="330"/>
      <c r="I68" s="330"/>
      <c r="J68" s="330"/>
      <c r="K68" s="330"/>
      <c r="L68" s="330"/>
      <c r="M68" s="330"/>
      <c r="N68" s="330"/>
      <c r="O68" s="330"/>
      <c r="P68" s="330"/>
      <c r="Q68" s="330"/>
      <c r="R68" s="330"/>
      <c r="S68" s="330"/>
      <c r="T68" s="330"/>
      <c r="U68" s="330"/>
      <c r="V68" s="330"/>
      <c r="W68" s="330"/>
      <c r="X68" s="330"/>
      <c r="Y68" s="330"/>
      <c r="Z68" s="330"/>
      <c r="AA68" s="330"/>
    </row>
    <row r="69" spans="1:27" ht="20.25" customHeight="1">
      <c r="A69" s="100"/>
      <c r="B69" s="493"/>
      <c r="C69" s="493"/>
      <c r="D69" s="493"/>
      <c r="E69" s="493"/>
      <c r="F69" s="493"/>
      <c r="G69" s="100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0"/>
      <c r="S69" s="330"/>
      <c r="T69" s="330"/>
      <c r="U69" s="330"/>
      <c r="V69" s="330"/>
      <c r="W69" s="330"/>
      <c r="X69" s="330"/>
      <c r="Y69" s="330"/>
      <c r="Z69" s="330"/>
      <c r="AA69" s="330"/>
    </row>
    <row r="70" spans="1:27" ht="20.25" customHeight="1">
      <c r="A70" s="100"/>
      <c r="B70" s="493"/>
      <c r="C70" s="493"/>
      <c r="D70" s="493"/>
      <c r="E70" s="493"/>
      <c r="F70" s="493"/>
      <c r="G70" s="100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0"/>
      <c r="S70" s="330"/>
      <c r="T70" s="330"/>
      <c r="U70" s="330"/>
      <c r="V70" s="330"/>
      <c r="W70" s="330"/>
      <c r="X70" s="330"/>
      <c r="Y70" s="330"/>
      <c r="Z70" s="330"/>
      <c r="AA70" s="330"/>
    </row>
    <row r="71" spans="1:27" ht="20.25" customHeight="1">
      <c r="A71" s="100"/>
      <c r="B71" s="5" t="str">
        <f>'DADOS GERAIS'!C24</f>
        <v>Thaís Ferreira Pellaquim</v>
      </c>
      <c r="C71" s="5"/>
      <c r="D71" s="5"/>
      <c r="E71" s="5"/>
      <c r="F71" s="5"/>
      <c r="G71" s="100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</row>
    <row r="72" spans="1:27" ht="20.25" customHeight="1">
      <c r="A72" s="100"/>
      <c r="B72" s="467" t="str">
        <f>'DADOS GERAIS'!C25</f>
        <v>Engenheira Civil  - CREA MG 247749/D</v>
      </c>
      <c r="C72" s="467"/>
      <c r="D72" s="467"/>
      <c r="E72" s="467"/>
      <c r="F72" s="467"/>
      <c r="G72" s="100"/>
      <c r="H72" s="330"/>
      <c r="I72" s="330"/>
      <c r="J72" s="330"/>
      <c r="K72" s="330"/>
      <c r="L72" s="330"/>
      <c r="M72" s="330"/>
      <c r="N72" s="330"/>
      <c r="O72" s="330"/>
      <c r="P72" s="330"/>
      <c r="Q72" s="330"/>
      <c r="R72" s="330"/>
      <c r="S72" s="330"/>
      <c r="T72" s="330"/>
      <c r="U72" s="330"/>
      <c r="V72" s="330"/>
      <c r="W72" s="330"/>
      <c r="X72" s="330"/>
      <c r="Y72" s="330"/>
      <c r="Z72" s="330"/>
      <c r="AA72" s="330"/>
    </row>
    <row r="73" spans="1:27" ht="15.75" customHeight="1">
      <c r="A73" s="100"/>
      <c r="B73" s="226"/>
      <c r="C73" s="143"/>
      <c r="D73" s="143"/>
      <c r="E73" s="143"/>
      <c r="F73" s="144"/>
      <c r="G73" s="100"/>
      <c r="H73" s="330"/>
      <c r="I73" s="330"/>
      <c r="J73" s="330"/>
      <c r="K73" s="330"/>
      <c r="L73" s="330"/>
      <c r="M73" s="330"/>
      <c r="N73" s="330"/>
      <c r="O73" s="330"/>
      <c r="P73" s="330"/>
      <c r="Q73" s="330"/>
      <c r="R73" s="330"/>
      <c r="S73" s="330"/>
      <c r="T73" s="330"/>
      <c r="U73" s="330"/>
      <c r="V73" s="330"/>
      <c r="W73" s="330"/>
      <c r="X73" s="330"/>
      <c r="Y73" s="330"/>
      <c r="Z73" s="330"/>
      <c r="AA73" s="330"/>
    </row>
    <row r="74" spans="1:27" ht="20.25" customHeight="1">
      <c r="A74" s="100"/>
      <c r="B74" s="100"/>
      <c r="C74" s="100"/>
      <c r="D74" s="100"/>
      <c r="E74" s="100"/>
      <c r="F74" s="100"/>
      <c r="G74" s="100"/>
      <c r="H74" s="330"/>
      <c r="I74" s="330"/>
      <c r="J74" s="330"/>
      <c r="K74" s="330"/>
      <c r="L74" s="330"/>
      <c r="M74" s="330"/>
      <c r="N74" s="330"/>
      <c r="O74" s="330"/>
      <c r="P74" s="330"/>
      <c r="Q74" s="330"/>
      <c r="R74" s="330"/>
      <c r="S74" s="330"/>
      <c r="T74" s="330"/>
      <c r="U74" s="330"/>
      <c r="V74" s="330"/>
      <c r="W74" s="330"/>
      <c r="X74" s="330"/>
      <c r="Y74" s="330"/>
      <c r="Z74" s="330"/>
      <c r="AA74" s="330"/>
    </row>
    <row r="75" spans="1:27" ht="15.75" customHeight="1">
      <c r="A75" s="330"/>
      <c r="B75" s="330"/>
      <c r="C75" s="330"/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30"/>
      <c r="V75" s="330"/>
      <c r="W75" s="330"/>
      <c r="X75" s="330"/>
      <c r="Y75" s="330"/>
      <c r="Z75" s="330"/>
      <c r="AA75" s="330"/>
    </row>
    <row r="76" spans="1:27" ht="15.75" customHeight="1">
      <c r="A76" s="330"/>
      <c r="B76" s="330"/>
      <c r="C76" s="330"/>
      <c r="D76" s="330"/>
      <c r="E76" s="330"/>
      <c r="F76" s="330"/>
      <c r="G76" s="330"/>
      <c r="H76" s="330"/>
      <c r="I76" s="330"/>
      <c r="J76" s="330"/>
      <c r="K76" s="330"/>
      <c r="L76" s="330"/>
      <c r="M76" s="330"/>
      <c r="N76" s="330"/>
      <c r="O76" s="330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</row>
    <row r="77" spans="1:27" ht="15.75" customHeight="1">
      <c r="A77" s="330"/>
      <c r="B77" s="330"/>
      <c r="C77" s="330"/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330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</row>
    <row r="78" spans="1:27" ht="15.75" customHeight="1">
      <c r="A78" s="330"/>
      <c r="B78" s="330"/>
      <c r="C78" s="330"/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</row>
    <row r="79" spans="1:27" ht="15.75" customHeight="1">
      <c r="A79" s="330"/>
      <c r="B79" s="330"/>
      <c r="C79" s="330"/>
      <c r="D79" s="330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330"/>
      <c r="P79" s="330"/>
      <c r="Q79" s="330"/>
      <c r="R79" s="330"/>
      <c r="S79" s="330"/>
      <c r="T79" s="330"/>
      <c r="U79" s="330"/>
      <c r="V79" s="330"/>
      <c r="W79" s="330"/>
      <c r="X79" s="330"/>
      <c r="Y79" s="330"/>
      <c r="Z79" s="330"/>
      <c r="AA79" s="330"/>
    </row>
    <row r="80" spans="1:27" ht="15.75" customHeight="1">
      <c r="A80" s="330"/>
      <c r="B80" s="330"/>
      <c r="C80" s="330"/>
      <c r="D80" s="330"/>
      <c r="E80" s="330"/>
      <c r="F80" s="330"/>
      <c r="G80" s="330"/>
      <c r="H80" s="330"/>
      <c r="I80" s="330"/>
      <c r="J80" s="330"/>
      <c r="K80" s="330"/>
      <c r="L80" s="330"/>
      <c r="M80" s="330"/>
      <c r="N80" s="330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</row>
    <row r="81" spans="1:27" ht="15.75" customHeight="1">
      <c r="A81" s="330"/>
      <c r="B81" s="330"/>
      <c r="C81" s="330"/>
      <c r="D81" s="330"/>
      <c r="E81" s="330"/>
      <c r="F81" s="330"/>
      <c r="G81" s="330"/>
      <c r="H81" s="330"/>
      <c r="I81" s="330"/>
      <c r="J81" s="330"/>
      <c r="K81" s="330"/>
      <c r="L81" s="330"/>
      <c r="M81" s="330"/>
      <c r="N81" s="330"/>
      <c r="O81" s="330"/>
      <c r="P81" s="330"/>
      <c r="Q81" s="330"/>
      <c r="R81" s="330"/>
      <c r="S81" s="330"/>
      <c r="T81" s="330"/>
      <c r="U81" s="330"/>
      <c r="V81" s="330"/>
      <c r="W81" s="330"/>
      <c r="X81" s="330"/>
      <c r="Y81" s="330"/>
      <c r="Z81" s="330"/>
      <c r="AA81" s="330"/>
    </row>
    <row r="82" spans="1:27" ht="15.75" customHeight="1">
      <c r="A82" s="330"/>
      <c r="B82" s="330"/>
      <c r="C82" s="330"/>
      <c r="D82" s="330"/>
      <c r="E82" s="330"/>
      <c r="F82" s="330"/>
      <c r="G82" s="330"/>
      <c r="H82" s="330"/>
      <c r="I82" s="330"/>
      <c r="J82" s="330"/>
      <c r="K82" s="330"/>
      <c r="L82" s="330"/>
      <c r="M82" s="330"/>
      <c r="N82" s="330"/>
      <c r="O82" s="330"/>
      <c r="P82" s="330"/>
      <c r="Q82" s="330"/>
      <c r="R82" s="330"/>
      <c r="S82" s="330"/>
      <c r="T82" s="330"/>
      <c r="U82" s="330"/>
      <c r="V82" s="330"/>
      <c r="W82" s="330"/>
      <c r="X82" s="330"/>
      <c r="Y82" s="330"/>
      <c r="Z82" s="330"/>
      <c r="AA82" s="330"/>
    </row>
    <row r="83" spans="1:27" ht="15.75" customHeight="1">
      <c r="A83" s="330"/>
      <c r="B83" s="330"/>
      <c r="C83" s="330"/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0"/>
      <c r="AA83" s="330"/>
    </row>
    <row r="84" spans="1:27" ht="15.75" customHeight="1">
      <c r="A84" s="330"/>
      <c r="B84" s="330"/>
      <c r="C84" s="330"/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330"/>
      <c r="Z84" s="330"/>
      <c r="AA84" s="330"/>
    </row>
    <row r="85" spans="1:27" ht="15.75" customHeight="1">
      <c r="A85" s="330"/>
      <c r="B85" s="330"/>
      <c r="C85" s="330"/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  <c r="P85" s="330"/>
      <c r="Q85" s="330"/>
      <c r="R85" s="330"/>
      <c r="S85" s="330"/>
      <c r="T85" s="330"/>
      <c r="U85" s="330"/>
      <c r="V85" s="330"/>
      <c r="W85" s="330"/>
      <c r="X85" s="330"/>
      <c r="Y85" s="330"/>
      <c r="Z85" s="330"/>
      <c r="AA85" s="330"/>
    </row>
    <row r="86" spans="1:27" ht="15.75" customHeight="1">
      <c r="A86" s="330"/>
      <c r="B86" s="330"/>
      <c r="C86" s="330"/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0"/>
      <c r="S86" s="330"/>
      <c r="T86" s="330"/>
      <c r="U86" s="330"/>
      <c r="V86" s="330"/>
      <c r="W86" s="330"/>
      <c r="X86" s="330"/>
      <c r="Y86" s="330"/>
      <c r="Z86" s="330"/>
      <c r="AA86" s="330"/>
    </row>
    <row r="87" spans="1:27" ht="15.75" customHeight="1">
      <c r="A87" s="330"/>
      <c r="B87" s="330"/>
      <c r="C87" s="330"/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330"/>
      <c r="O87" s="330"/>
      <c r="P87" s="330"/>
      <c r="Q87" s="330"/>
      <c r="R87" s="330"/>
      <c r="S87" s="330"/>
      <c r="T87" s="330"/>
      <c r="U87" s="330"/>
      <c r="V87" s="330"/>
      <c r="W87" s="330"/>
      <c r="X87" s="330"/>
      <c r="Y87" s="330"/>
      <c r="Z87" s="330"/>
      <c r="AA87" s="330"/>
    </row>
    <row r="88" spans="1:27" ht="15.75" customHeight="1">
      <c r="A88" s="330"/>
      <c r="B88" s="330"/>
      <c r="C88" s="330"/>
      <c r="D88" s="330"/>
      <c r="E88" s="330"/>
      <c r="F88" s="330"/>
      <c r="G88" s="330"/>
      <c r="H88" s="330"/>
      <c r="I88" s="330"/>
      <c r="J88" s="330"/>
      <c r="K88" s="330"/>
      <c r="L88" s="330"/>
      <c r="M88" s="330"/>
      <c r="N88" s="330"/>
      <c r="O88" s="330"/>
      <c r="P88" s="330"/>
      <c r="Q88" s="330"/>
      <c r="R88" s="330"/>
      <c r="S88" s="330"/>
      <c r="T88" s="330"/>
      <c r="U88" s="330"/>
      <c r="V88" s="330"/>
      <c r="W88" s="330"/>
      <c r="X88" s="330"/>
      <c r="Y88" s="330"/>
      <c r="Z88" s="330"/>
      <c r="AA88" s="330"/>
    </row>
    <row r="89" spans="1:27" ht="15.75" customHeight="1">
      <c r="A89" s="330"/>
      <c r="B89" s="330"/>
      <c r="C89" s="330"/>
      <c r="D89" s="330"/>
      <c r="E89" s="330"/>
      <c r="F89" s="330"/>
      <c r="G89" s="330"/>
      <c r="H89" s="330"/>
      <c r="I89" s="330"/>
      <c r="J89" s="330"/>
      <c r="K89" s="330"/>
      <c r="L89" s="330"/>
      <c r="M89" s="330"/>
      <c r="N89" s="330"/>
      <c r="O89" s="330"/>
      <c r="P89" s="330"/>
      <c r="Q89" s="330"/>
      <c r="R89" s="330"/>
      <c r="S89" s="330"/>
      <c r="T89" s="330"/>
      <c r="U89" s="330"/>
      <c r="V89" s="330"/>
      <c r="W89" s="330"/>
      <c r="X89" s="330"/>
      <c r="Y89" s="330"/>
      <c r="Z89" s="330"/>
      <c r="AA89" s="330"/>
    </row>
    <row r="90" spans="1:27" ht="15.75" customHeight="1">
      <c r="A90" s="330"/>
      <c r="B90" s="330"/>
      <c r="C90" s="330"/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  <c r="O90" s="330"/>
      <c r="P90" s="330"/>
      <c r="Q90" s="330"/>
      <c r="R90" s="330"/>
      <c r="S90" s="330"/>
      <c r="T90" s="330"/>
      <c r="U90" s="330"/>
      <c r="V90" s="330"/>
      <c r="W90" s="330"/>
      <c r="X90" s="330"/>
      <c r="Y90" s="330"/>
      <c r="Z90" s="330"/>
      <c r="AA90" s="330"/>
    </row>
    <row r="91" spans="1:27" ht="15.75" customHeight="1">
      <c r="A91" s="330"/>
      <c r="B91" s="330"/>
      <c r="C91" s="330"/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</row>
    <row r="92" spans="1:27" ht="15.75" customHeight="1">
      <c r="A92" s="330"/>
      <c r="B92" s="330"/>
      <c r="C92" s="330"/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  <c r="T92" s="330"/>
      <c r="U92" s="330"/>
      <c r="V92" s="330"/>
      <c r="W92" s="330"/>
      <c r="X92" s="330"/>
      <c r="Y92" s="330"/>
      <c r="Z92" s="330"/>
      <c r="AA92" s="330"/>
    </row>
    <row r="93" spans="1:27" ht="15.75" customHeight="1">
      <c r="A93" s="330"/>
      <c r="B93" s="330"/>
      <c r="C93" s="330"/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</row>
    <row r="94" spans="1:27" ht="15.75" customHeight="1">
      <c r="A94" s="330"/>
      <c r="B94" s="330"/>
      <c r="C94" s="330"/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30"/>
      <c r="U94" s="330"/>
      <c r="V94" s="330"/>
      <c r="W94" s="330"/>
      <c r="X94" s="330"/>
      <c r="Y94" s="330"/>
      <c r="Z94" s="330"/>
      <c r="AA94" s="330"/>
    </row>
    <row r="95" spans="1:27" ht="15.75" customHeight="1">
      <c r="A95" s="330"/>
      <c r="B95" s="330"/>
      <c r="C95" s="330"/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0"/>
      <c r="O95" s="330"/>
      <c r="P95" s="330"/>
      <c r="Q95" s="330"/>
      <c r="R95" s="330"/>
      <c r="S95" s="330"/>
      <c r="T95" s="330"/>
      <c r="U95" s="330"/>
      <c r="V95" s="330"/>
      <c r="W95" s="330"/>
      <c r="X95" s="330"/>
      <c r="Y95" s="330"/>
      <c r="Z95" s="330"/>
      <c r="AA95" s="330"/>
    </row>
    <row r="96" spans="1:27" ht="15.75" customHeight="1">
      <c r="A96" s="330"/>
      <c r="B96" s="330"/>
      <c r="C96" s="330"/>
      <c r="D96" s="330"/>
      <c r="E96" s="330"/>
      <c r="F96" s="330"/>
      <c r="G96" s="330"/>
      <c r="H96" s="330"/>
      <c r="I96" s="330"/>
      <c r="J96" s="330"/>
      <c r="K96" s="330"/>
      <c r="L96" s="330"/>
      <c r="M96" s="330"/>
      <c r="N96" s="330"/>
      <c r="O96" s="330"/>
      <c r="P96" s="330"/>
      <c r="Q96" s="330"/>
      <c r="R96" s="330"/>
      <c r="S96" s="330"/>
      <c r="T96" s="330"/>
      <c r="U96" s="330"/>
      <c r="V96" s="330"/>
      <c r="W96" s="330"/>
      <c r="X96" s="330"/>
      <c r="Y96" s="330"/>
      <c r="Z96" s="330"/>
      <c r="AA96" s="330"/>
    </row>
    <row r="97" spans="1:27" ht="15.75" customHeight="1">
      <c r="A97" s="330"/>
      <c r="B97" s="330"/>
      <c r="C97" s="330"/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30"/>
      <c r="U97" s="330"/>
      <c r="V97" s="330"/>
      <c r="W97" s="330"/>
      <c r="X97" s="330"/>
      <c r="Y97" s="330"/>
      <c r="Z97" s="330"/>
      <c r="AA97" s="330"/>
    </row>
    <row r="98" spans="1:27" ht="15.75" customHeight="1">
      <c r="A98" s="330"/>
      <c r="B98" s="330"/>
      <c r="C98" s="330"/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30"/>
      <c r="U98" s="330"/>
      <c r="V98" s="330"/>
      <c r="W98" s="330"/>
      <c r="X98" s="330"/>
      <c r="Y98" s="330"/>
      <c r="Z98" s="330"/>
      <c r="AA98" s="330"/>
    </row>
    <row r="99" spans="1:27" ht="15.75" customHeight="1">
      <c r="A99" s="330"/>
      <c r="B99" s="330"/>
      <c r="C99" s="330"/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30"/>
      <c r="U99" s="330"/>
      <c r="V99" s="330"/>
      <c r="W99" s="330"/>
      <c r="X99" s="330"/>
      <c r="Y99" s="330"/>
      <c r="Z99" s="330"/>
      <c r="AA99" s="330"/>
    </row>
    <row r="100" spans="1:27" ht="15.75" customHeight="1">
      <c r="A100" s="330"/>
      <c r="B100" s="330"/>
      <c r="C100" s="330"/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30"/>
      <c r="U100" s="330"/>
      <c r="V100" s="330"/>
      <c r="W100" s="330"/>
      <c r="X100" s="330"/>
      <c r="Y100" s="330"/>
      <c r="Z100" s="330"/>
      <c r="AA100" s="330"/>
    </row>
    <row r="101" spans="1:27" ht="15.75" customHeight="1">
      <c r="A101" s="330"/>
      <c r="B101" s="330"/>
      <c r="C101" s="330"/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30"/>
      <c r="U101" s="330"/>
      <c r="V101" s="330"/>
      <c r="W101" s="330"/>
      <c r="X101" s="330"/>
      <c r="Y101" s="330"/>
      <c r="Z101" s="330"/>
      <c r="AA101" s="330"/>
    </row>
    <row r="102" spans="1:27" ht="15.75" customHeight="1">
      <c r="A102" s="330"/>
      <c r="B102" s="330"/>
      <c r="C102" s="330"/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0"/>
      <c r="S102" s="330"/>
      <c r="T102" s="330"/>
      <c r="U102" s="330"/>
      <c r="V102" s="330"/>
      <c r="W102" s="330"/>
      <c r="X102" s="330"/>
      <c r="Y102" s="330"/>
      <c r="Z102" s="330"/>
      <c r="AA102" s="330"/>
    </row>
    <row r="103" spans="1:27" ht="15.75" customHeight="1">
      <c r="A103" s="330"/>
      <c r="B103" s="330"/>
      <c r="C103" s="330"/>
      <c r="D103" s="330"/>
      <c r="E103" s="330"/>
      <c r="F103" s="330"/>
      <c r="G103" s="330"/>
      <c r="H103" s="330"/>
      <c r="I103" s="330"/>
      <c r="J103" s="330"/>
      <c r="K103" s="330"/>
      <c r="L103" s="330"/>
      <c r="M103" s="330"/>
      <c r="N103" s="330"/>
      <c r="O103" s="330"/>
      <c r="P103" s="330"/>
      <c r="Q103" s="330"/>
      <c r="R103" s="330"/>
      <c r="S103" s="330"/>
      <c r="T103" s="330"/>
      <c r="U103" s="330"/>
      <c r="V103" s="330"/>
      <c r="W103" s="330"/>
      <c r="X103" s="330"/>
      <c r="Y103" s="330"/>
      <c r="Z103" s="330"/>
      <c r="AA103" s="330"/>
    </row>
    <row r="104" spans="1:27" ht="15.75" customHeight="1">
      <c r="A104" s="330"/>
      <c r="B104" s="330"/>
      <c r="C104" s="330"/>
      <c r="D104" s="330"/>
      <c r="E104" s="330"/>
      <c r="F104" s="330"/>
      <c r="G104" s="330"/>
      <c r="H104" s="330"/>
      <c r="I104" s="330"/>
      <c r="J104" s="330"/>
      <c r="K104" s="330"/>
      <c r="L104" s="330"/>
      <c r="M104" s="330"/>
      <c r="N104" s="330"/>
      <c r="O104" s="330"/>
      <c r="P104" s="330"/>
      <c r="Q104" s="330"/>
      <c r="R104" s="330"/>
      <c r="S104" s="330"/>
      <c r="T104" s="330"/>
      <c r="U104" s="330"/>
      <c r="V104" s="330"/>
      <c r="W104" s="330"/>
      <c r="X104" s="330"/>
      <c r="Y104" s="330"/>
      <c r="Z104" s="330"/>
      <c r="AA104" s="330"/>
    </row>
    <row r="105" spans="1:27" ht="15.75" customHeight="1">
      <c r="A105" s="330"/>
      <c r="B105" s="330"/>
      <c r="C105" s="330"/>
      <c r="D105" s="330"/>
      <c r="E105" s="330"/>
      <c r="F105" s="330"/>
      <c r="G105" s="330"/>
      <c r="H105" s="330"/>
      <c r="I105" s="330"/>
      <c r="J105" s="330"/>
      <c r="K105" s="330"/>
      <c r="L105" s="330"/>
      <c r="M105" s="330"/>
      <c r="N105" s="330"/>
      <c r="O105" s="330"/>
      <c r="P105" s="330"/>
      <c r="Q105" s="330"/>
      <c r="R105" s="330"/>
      <c r="S105" s="330"/>
      <c r="T105" s="330"/>
      <c r="U105" s="330"/>
      <c r="V105" s="330"/>
      <c r="W105" s="330"/>
      <c r="X105" s="330"/>
      <c r="Y105" s="330"/>
      <c r="Z105" s="330"/>
      <c r="AA105" s="330"/>
    </row>
    <row r="106" spans="1:27" ht="15.75" customHeight="1">
      <c r="A106" s="330"/>
      <c r="B106" s="330"/>
      <c r="C106" s="330"/>
      <c r="D106" s="330"/>
      <c r="E106" s="330"/>
      <c r="F106" s="330"/>
      <c r="G106" s="330"/>
      <c r="H106" s="330"/>
      <c r="I106" s="330"/>
      <c r="J106" s="330"/>
      <c r="K106" s="330"/>
      <c r="L106" s="330"/>
      <c r="M106" s="330"/>
      <c r="N106" s="330"/>
      <c r="O106" s="330"/>
      <c r="P106" s="330"/>
      <c r="Q106" s="330"/>
      <c r="R106" s="330"/>
      <c r="S106" s="330"/>
      <c r="T106" s="330"/>
      <c r="U106" s="330"/>
      <c r="V106" s="330"/>
      <c r="W106" s="330"/>
      <c r="X106" s="330"/>
      <c r="Y106" s="330"/>
      <c r="Z106" s="330"/>
      <c r="AA106" s="330"/>
    </row>
    <row r="107" spans="1:27" ht="15.75" customHeight="1">
      <c r="A107" s="330"/>
      <c r="B107" s="330"/>
      <c r="C107" s="330"/>
      <c r="D107" s="330"/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30"/>
      <c r="U107" s="330"/>
      <c r="V107" s="330"/>
      <c r="W107" s="330"/>
      <c r="X107" s="330"/>
      <c r="Y107" s="330"/>
      <c r="Z107" s="330"/>
      <c r="AA107" s="330"/>
    </row>
    <row r="108" spans="1:27" ht="15.75" customHeight="1">
      <c r="A108" s="330"/>
      <c r="B108" s="330"/>
      <c r="C108" s="330"/>
      <c r="D108" s="330"/>
      <c r="E108" s="330"/>
      <c r="F108" s="330"/>
      <c r="G108" s="330"/>
      <c r="H108" s="330"/>
      <c r="I108" s="330"/>
      <c r="J108" s="330"/>
      <c r="K108" s="330"/>
      <c r="L108" s="330"/>
      <c r="M108" s="330"/>
      <c r="N108" s="330"/>
      <c r="O108" s="330"/>
      <c r="P108" s="330"/>
      <c r="Q108" s="330"/>
      <c r="R108" s="330"/>
      <c r="S108" s="330"/>
      <c r="T108" s="330"/>
      <c r="U108" s="330"/>
      <c r="V108" s="330"/>
      <c r="W108" s="330"/>
      <c r="X108" s="330"/>
      <c r="Y108" s="330"/>
      <c r="Z108" s="330"/>
      <c r="AA108" s="330"/>
    </row>
    <row r="109" spans="1:27" ht="15.75" customHeight="1">
      <c r="A109" s="330"/>
      <c r="B109" s="330"/>
      <c r="C109" s="330"/>
      <c r="D109" s="330"/>
      <c r="E109" s="330"/>
      <c r="F109" s="330"/>
      <c r="G109" s="330"/>
      <c r="H109" s="330"/>
      <c r="I109" s="330"/>
      <c r="J109" s="330"/>
      <c r="K109" s="330"/>
      <c r="L109" s="330"/>
      <c r="M109" s="330"/>
      <c r="N109" s="330"/>
      <c r="O109" s="330"/>
      <c r="P109" s="330"/>
      <c r="Q109" s="330"/>
      <c r="R109" s="330"/>
      <c r="S109" s="330"/>
      <c r="T109" s="330"/>
      <c r="U109" s="330"/>
      <c r="V109" s="330"/>
      <c r="W109" s="330"/>
      <c r="X109" s="330"/>
      <c r="Y109" s="330"/>
      <c r="Z109" s="330"/>
      <c r="AA109" s="330"/>
    </row>
    <row r="110" spans="1:27" ht="15.75" customHeight="1">
      <c r="A110" s="330"/>
      <c r="B110" s="330"/>
      <c r="C110" s="330"/>
      <c r="D110" s="330"/>
      <c r="E110" s="330"/>
      <c r="F110" s="330"/>
      <c r="G110" s="330"/>
      <c r="H110" s="330"/>
      <c r="I110" s="330"/>
      <c r="J110" s="330"/>
      <c r="K110" s="330"/>
      <c r="L110" s="330"/>
      <c r="M110" s="330"/>
      <c r="N110" s="330"/>
      <c r="O110" s="330"/>
      <c r="P110" s="330"/>
      <c r="Q110" s="330"/>
      <c r="R110" s="330"/>
      <c r="S110" s="330"/>
      <c r="T110" s="330"/>
      <c r="U110" s="330"/>
      <c r="V110" s="330"/>
      <c r="W110" s="330"/>
      <c r="X110" s="330"/>
      <c r="Y110" s="330"/>
      <c r="Z110" s="330"/>
      <c r="AA110" s="330"/>
    </row>
    <row r="111" spans="1:27" ht="15.75" customHeight="1">
      <c r="A111" s="330"/>
      <c r="B111" s="330"/>
      <c r="C111" s="330"/>
      <c r="D111" s="330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0"/>
      <c r="U111" s="330"/>
      <c r="V111" s="330"/>
      <c r="W111" s="330"/>
      <c r="X111" s="330"/>
      <c r="Y111" s="330"/>
      <c r="Z111" s="330"/>
      <c r="AA111" s="330"/>
    </row>
    <row r="112" spans="1:27" ht="15.75" customHeight="1">
      <c r="A112" s="330"/>
      <c r="B112" s="330"/>
      <c r="C112" s="330"/>
      <c r="D112" s="330"/>
      <c r="E112" s="330"/>
      <c r="F112" s="330"/>
      <c r="G112" s="330"/>
      <c r="H112" s="330"/>
      <c r="I112" s="330"/>
      <c r="J112" s="330"/>
      <c r="K112" s="330"/>
      <c r="L112" s="330"/>
      <c r="M112" s="330"/>
      <c r="N112" s="330"/>
      <c r="O112" s="330"/>
      <c r="P112" s="330"/>
      <c r="Q112" s="330"/>
      <c r="R112" s="330"/>
      <c r="S112" s="330"/>
      <c r="T112" s="330"/>
      <c r="U112" s="330"/>
      <c r="V112" s="330"/>
      <c r="W112" s="330"/>
      <c r="X112" s="330"/>
      <c r="Y112" s="330"/>
      <c r="Z112" s="330"/>
      <c r="AA112" s="330"/>
    </row>
    <row r="113" spans="1:27" ht="15.75" customHeight="1">
      <c r="A113" s="330"/>
      <c r="B113" s="330"/>
      <c r="C113" s="330"/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30"/>
      <c r="U113" s="330"/>
      <c r="V113" s="330"/>
      <c r="W113" s="330"/>
      <c r="X113" s="330"/>
      <c r="Y113" s="330"/>
      <c r="Z113" s="330"/>
      <c r="AA113" s="330"/>
    </row>
    <row r="114" spans="1:27" ht="15.75" customHeight="1">
      <c r="A114" s="330"/>
      <c r="B114" s="330"/>
      <c r="C114" s="330"/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0"/>
      <c r="S114" s="330"/>
      <c r="T114" s="330"/>
      <c r="U114" s="330"/>
      <c r="V114" s="330"/>
      <c r="W114" s="330"/>
      <c r="X114" s="330"/>
      <c r="Y114" s="330"/>
      <c r="Z114" s="330"/>
      <c r="AA114" s="330"/>
    </row>
    <row r="115" spans="1:27" ht="15.75" customHeight="1">
      <c r="A115" s="330"/>
      <c r="B115" s="330"/>
      <c r="C115" s="330"/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0"/>
      <c r="S115" s="330"/>
      <c r="T115" s="330"/>
      <c r="U115" s="330"/>
      <c r="V115" s="330"/>
      <c r="W115" s="330"/>
      <c r="X115" s="330"/>
      <c r="Y115" s="330"/>
      <c r="Z115" s="330"/>
      <c r="AA115" s="330"/>
    </row>
    <row r="116" spans="1:27" ht="15.75" customHeight="1">
      <c r="A116" s="330"/>
      <c r="B116" s="330"/>
      <c r="C116" s="330"/>
      <c r="D116" s="330"/>
      <c r="E116" s="330"/>
      <c r="F116" s="330"/>
      <c r="G116" s="330"/>
      <c r="H116" s="330"/>
      <c r="I116" s="330"/>
      <c r="J116" s="330"/>
      <c r="K116" s="330"/>
      <c r="L116" s="330"/>
      <c r="M116" s="330"/>
      <c r="N116" s="330"/>
      <c r="O116" s="330"/>
      <c r="P116" s="330"/>
      <c r="Q116" s="330"/>
      <c r="R116" s="330"/>
      <c r="S116" s="330"/>
      <c r="T116" s="330"/>
      <c r="U116" s="330"/>
      <c r="V116" s="330"/>
      <c r="W116" s="330"/>
      <c r="X116" s="330"/>
      <c r="Y116" s="330"/>
      <c r="Z116" s="330"/>
      <c r="AA116" s="330"/>
    </row>
    <row r="117" spans="1:27" ht="15.75" customHeight="1">
      <c r="A117" s="330"/>
      <c r="B117" s="330"/>
      <c r="C117" s="330"/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30"/>
      <c r="U117" s="330"/>
      <c r="V117" s="330"/>
      <c r="W117" s="330"/>
      <c r="X117" s="330"/>
      <c r="Y117" s="330"/>
      <c r="Z117" s="330"/>
      <c r="AA117" s="330"/>
    </row>
    <row r="118" spans="1:27" ht="15.75" customHeight="1">
      <c r="A118" s="330"/>
      <c r="B118" s="330"/>
      <c r="C118" s="330"/>
      <c r="D118" s="330"/>
      <c r="E118" s="330"/>
      <c r="F118" s="330"/>
      <c r="G118" s="330"/>
      <c r="H118" s="330"/>
      <c r="I118" s="330"/>
      <c r="J118" s="330"/>
      <c r="K118" s="330"/>
      <c r="L118" s="330"/>
      <c r="M118" s="330"/>
      <c r="N118" s="330"/>
      <c r="O118" s="330"/>
      <c r="P118" s="330"/>
      <c r="Q118" s="330"/>
      <c r="R118" s="330"/>
      <c r="S118" s="330"/>
      <c r="T118" s="330"/>
      <c r="U118" s="330"/>
      <c r="V118" s="330"/>
      <c r="W118" s="330"/>
      <c r="X118" s="330"/>
      <c r="Y118" s="330"/>
      <c r="Z118" s="330"/>
      <c r="AA118" s="330"/>
    </row>
    <row r="119" spans="1:27" ht="15.75" customHeight="1">
      <c r="A119" s="330"/>
      <c r="B119" s="330"/>
      <c r="C119" s="330"/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0"/>
      <c r="S119" s="330"/>
      <c r="T119" s="330"/>
      <c r="U119" s="330"/>
      <c r="V119" s="330"/>
      <c r="W119" s="330"/>
      <c r="X119" s="330"/>
      <c r="Y119" s="330"/>
      <c r="Z119" s="330"/>
      <c r="AA119" s="330"/>
    </row>
    <row r="120" spans="1:27" ht="15.75" customHeight="1">
      <c r="A120" s="330"/>
      <c r="B120" s="330"/>
      <c r="C120" s="330"/>
      <c r="D120" s="330"/>
      <c r="E120" s="330"/>
      <c r="F120" s="330"/>
      <c r="G120" s="330"/>
      <c r="H120" s="330"/>
      <c r="I120" s="330"/>
      <c r="J120" s="330"/>
      <c r="K120" s="330"/>
      <c r="L120" s="330"/>
      <c r="M120" s="330"/>
      <c r="N120" s="330"/>
      <c r="O120" s="330"/>
      <c r="P120" s="330"/>
      <c r="Q120" s="330"/>
      <c r="R120" s="330"/>
      <c r="S120" s="330"/>
      <c r="T120" s="330"/>
      <c r="U120" s="330"/>
      <c r="V120" s="330"/>
      <c r="W120" s="330"/>
      <c r="X120" s="330"/>
      <c r="Y120" s="330"/>
      <c r="Z120" s="330"/>
      <c r="AA120" s="330"/>
    </row>
    <row r="121" spans="1:27" ht="15.75" customHeight="1">
      <c r="A121" s="330"/>
      <c r="B121" s="330"/>
      <c r="C121" s="330"/>
      <c r="D121" s="330"/>
      <c r="E121" s="330"/>
      <c r="F121" s="330"/>
      <c r="G121" s="330"/>
      <c r="H121" s="330"/>
      <c r="I121" s="330"/>
      <c r="J121" s="330"/>
      <c r="K121" s="330"/>
      <c r="L121" s="330"/>
      <c r="M121" s="330"/>
      <c r="N121" s="330"/>
      <c r="O121" s="330"/>
      <c r="P121" s="330"/>
      <c r="Q121" s="330"/>
      <c r="R121" s="330"/>
      <c r="S121" s="330"/>
      <c r="T121" s="330"/>
      <c r="U121" s="330"/>
      <c r="V121" s="330"/>
      <c r="W121" s="330"/>
      <c r="X121" s="330"/>
      <c r="Y121" s="330"/>
      <c r="Z121" s="330"/>
      <c r="AA121" s="330"/>
    </row>
    <row r="122" spans="1:27" ht="15.75" customHeight="1">
      <c r="A122" s="330"/>
      <c r="B122" s="330"/>
      <c r="C122" s="330"/>
      <c r="D122" s="330"/>
      <c r="E122" s="330"/>
      <c r="F122" s="330"/>
      <c r="G122" s="330"/>
      <c r="H122" s="330"/>
      <c r="I122" s="330"/>
      <c r="J122" s="330"/>
      <c r="K122" s="330"/>
      <c r="L122" s="330"/>
      <c r="M122" s="330"/>
      <c r="N122" s="330"/>
      <c r="O122" s="330"/>
      <c r="P122" s="330"/>
      <c r="Q122" s="330"/>
      <c r="R122" s="330"/>
      <c r="S122" s="330"/>
      <c r="T122" s="330"/>
      <c r="U122" s="330"/>
      <c r="V122" s="330"/>
      <c r="W122" s="330"/>
      <c r="X122" s="330"/>
      <c r="Y122" s="330"/>
      <c r="Z122" s="330"/>
      <c r="AA122" s="330"/>
    </row>
    <row r="123" spans="1:27" ht="15.75" customHeight="1">
      <c r="A123" s="330"/>
      <c r="B123" s="330"/>
      <c r="C123" s="330"/>
      <c r="D123" s="330"/>
      <c r="E123" s="330"/>
      <c r="F123" s="330"/>
      <c r="G123" s="330"/>
      <c r="H123" s="330"/>
      <c r="I123" s="330"/>
      <c r="J123" s="330"/>
      <c r="K123" s="330"/>
      <c r="L123" s="330"/>
      <c r="M123" s="330"/>
      <c r="N123" s="330"/>
      <c r="O123" s="330"/>
      <c r="P123" s="330"/>
      <c r="Q123" s="330"/>
      <c r="R123" s="330"/>
      <c r="S123" s="330"/>
      <c r="T123" s="330"/>
      <c r="U123" s="330"/>
      <c r="V123" s="330"/>
      <c r="W123" s="330"/>
      <c r="X123" s="330"/>
      <c r="Y123" s="330"/>
      <c r="Z123" s="330"/>
      <c r="AA123" s="330"/>
    </row>
    <row r="124" spans="1:27" ht="15.75" customHeight="1">
      <c r="A124" s="330"/>
      <c r="B124" s="330"/>
      <c r="C124" s="330"/>
      <c r="D124" s="330"/>
      <c r="E124" s="330"/>
      <c r="F124" s="330"/>
      <c r="G124" s="330"/>
      <c r="H124" s="330"/>
      <c r="I124" s="330"/>
      <c r="J124" s="330"/>
      <c r="K124" s="330"/>
      <c r="L124" s="330"/>
      <c r="M124" s="330"/>
      <c r="N124" s="330"/>
      <c r="O124" s="330"/>
      <c r="P124" s="330"/>
      <c r="Q124" s="330"/>
      <c r="R124" s="330"/>
      <c r="S124" s="330"/>
      <c r="T124" s="330"/>
      <c r="U124" s="330"/>
      <c r="V124" s="330"/>
      <c r="W124" s="330"/>
      <c r="X124" s="330"/>
      <c r="Y124" s="330"/>
      <c r="Z124" s="330"/>
      <c r="AA124" s="330"/>
    </row>
    <row r="125" spans="1:27" ht="15.75" customHeight="1">
      <c r="A125" s="330"/>
      <c r="B125" s="330"/>
      <c r="C125" s="330"/>
      <c r="D125" s="330"/>
      <c r="E125" s="330"/>
      <c r="F125" s="330"/>
      <c r="G125" s="330"/>
      <c r="H125" s="330"/>
      <c r="I125" s="330"/>
      <c r="J125" s="330"/>
      <c r="K125" s="330"/>
      <c r="L125" s="330"/>
      <c r="M125" s="330"/>
      <c r="N125" s="330"/>
      <c r="O125" s="330"/>
      <c r="P125" s="330"/>
      <c r="Q125" s="330"/>
      <c r="R125" s="330"/>
      <c r="S125" s="330"/>
      <c r="T125" s="330"/>
      <c r="U125" s="330"/>
      <c r="V125" s="330"/>
      <c r="W125" s="330"/>
      <c r="X125" s="330"/>
      <c r="Y125" s="330"/>
      <c r="Z125" s="330"/>
      <c r="AA125" s="330"/>
    </row>
    <row r="126" spans="1:27" ht="15.75" customHeight="1">
      <c r="A126" s="330"/>
      <c r="B126" s="330"/>
      <c r="C126" s="330"/>
      <c r="D126" s="330"/>
      <c r="E126" s="330"/>
      <c r="F126" s="330"/>
      <c r="G126" s="330"/>
      <c r="H126" s="330"/>
      <c r="I126" s="330"/>
      <c r="J126" s="330"/>
      <c r="K126" s="330"/>
      <c r="L126" s="330"/>
      <c r="M126" s="330"/>
      <c r="N126" s="330"/>
      <c r="O126" s="330"/>
      <c r="P126" s="330"/>
      <c r="Q126" s="330"/>
      <c r="R126" s="330"/>
      <c r="S126" s="330"/>
      <c r="T126" s="330"/>
      <c r="U126" s="330"/>
      <c r="V126" s="330"/>
      <c r="W126" s="330"/>
      <c r="X126" s="330"/>
      <c r="Y126" s="330"/>
      <c r="Z126" s="330"/>
      <c r="AA126" s="330"/>
    </row>
    <row r="127" spans="1:27" ht="15.75" customHeight="1">
      <c r="A127" s="330"/>
      <c r="B127" s="330"/>
      <c r="C127" s="330"/>
      <c r="D127" s="330"/>
      <c r="E127" s="330"/>
      <c r="F127" s="330"/>
      <c r="G127" s="330"/>
      <c r="H127" s="330"/>
      <c r="I127" s="330"/>
      <c r="J127" s="330"/>
      <c r="K127" s="330"/>
      <c r="L127" s="330"/>
      <c r="M127" s="330"/>
      <c r="N127" s="330"/>
      <c r="O127" s="330"/>
      <c r="P127" s="330"/>
      <c r="Q127" s="330"/>
      <c r="R127" s="330"/>
      <c r="S127" s="330"/>
      <c r="T127" s="330"/>
      <c r="U127" s="330"/>
      <c r="V127" s="330"/>
      <c r="W127" s="330"/>
      <c r="X127" s="330"/>
      <c r="Y127" s="330"/>
      <c r="Z127" s="330"/>
      <c r="AA127" s="330"/>
    </row>
    <row r="128" spans="1:27" ht="15.75" customHeight="1">
      <c r="A128" s="330"/>
      <c r="B128" s="330"/>
      <c r="C128" s="330"/>
      <c r="D128" s="330"/>
      <c r="E128" s="330"/>
      <c r="F128" s="330"/>
      <c r="G128" s="330"/>
      <c r="H128" s="330"/>
      <c r="I128" s="330"/>
      <c r="J128" s="330"/>
      <c r="K128" s="330"/>
      <c r="L128" s="330"/>
      <c r="M128" s="330"/>
      <c r="N128" s="330"/>
      <c r="O128" s="330"/>
      <c r="P128" s="330"/>
      <c r="Q128" s="330"/>
      <c r="R128" s="330"/>
      <c r="S128" s="330"/>
      <c r="T128" s="330"/>
      <c r="U128" s="330"/>
      <c r="V128" s="330"/>
      <c r="W128" s="330"/>
      <c r="X128" s="330"/>
      <c r="Y128" s="330"/>
      <c r="Z128" s="330"/>
      <c r="AA128" s="330"/>
    </row>
    <row r="129" spans="1:27" ht="15.75" customHeight="1">
      <c r="A129" s="330"/>
      <c r="B129" s="330"/>
      <c r="C129" s="330"/>
      <c r="D129" s="330"/>
      <c r="E129" s="330"/>
      <c r="F129" s="330"/>
      <c r="G129" s="330"/>
      <c r="H129" s="330"/>
      <c r="I129" s="330"/>
      <c r="J129" s="330"/>
      <c r="K129" s="330"/>
      <c r="L129" s="330"/>
      <c r="M129" s="330"/>
      <c r="N129" s="330"/>
      <c r="O129" s="330"/>
      <c r="P129" s="330"/>
      <c r="Q129" s="330"/>
      <c r="R129" s="330"/>
      <c r="S129" s="330"/>
      <c r="T129" s="330"/>
      <c r="U129" s="330"/>
      <c r="V129" s="330"/>
      <c r="W129" s="330"/>
      <c r="X129" s="330"/>
      <c r="Y129" s="330"/>
      <c r="Z129" s="330"/>
      <c r="AA129" s="330"/>
    </row>
    <row r="130" spans="1:27" ht="15.75" customHeight="1">
      <c r="A130" s="330"/>
      <c r="B130" s="330"/>
      <c r="C130" s="330"/>
      <c r="D130" s="330"/>
      <c r="E130" s="330"/>
      <c r="F130" s="330"/>
      <c r="G130" s="330"/>
      <c r="H130" s="330"/>
      <c r="I130" s="330"/>
      <c r="J130" s="330"/>
      <c r="K130" s="330"/>
      <c r="L130" s="330"/>
      <c r="M130" s="330"/>
      <c r="N130" s="330"/>
      <c r="O130" s="330"/>
      <c r="P130" s="330"/>
      <c r="Q130" s="330"/>
      <c r="R130" s="330"/>
      <c r="S130" s="330"/>
      <c r="T130" s="330"/>
      <c r="U130" s="330"/>
      <c r="V130" s="330"/>
      <c r="W130" s="330"/>
      <c r="X130" s="330"/>
      <c r="Y130" s="330"/>
      <c r="Z130" s="330"/>
      <c r="AA130" s="330"/>
    </row>
    <row r="131" spans="1:27" ht="15.75" customHeight="1">
      <c r="A131" s="330"/>
      <c r="B131" s="330"/>
      <c r="C131" s="330"/>
      <c r="D131" s="330"/>
      <c r="E131" s="330"/>
      <c r="F131" s="330"/>
      <c r="G131" s="330"/>
      <c r="H131" s="330"/>
      <c r="I131" s="330"/>
      <c r="J131" s="330"/>
      <c r="K131" s="330"/>
      <c r="L131" s="330"/>
      <c r="M131" s="330"/>
      <c r="N131" s="330"/>
      <c r="O131" s="330"/>
      <c r="P131" s="330"/>
      <c r="Q131" s="330"/>
      <c r="R131" s="330"/>
      <c r="S131" s="330"/>
      <c r="T131" s="330"/>
      <c r="U131" s="330"/>
      <c r="V131" s="330"/>
      <c r="W131" s="330"/>
      <c r="X131" s="330"/>
      <c r="Y131" s="330"/>
      <c r="Z131" s="330"/>
      <c r="AA131" s="330"/>
    </row>
    <row r="132" spans="1:27" ht="15.75" customHeight="1">
      <c r="A132" s="330"/>
      <c r="B132" s="330"/>
      <c r="C132" s="330"/>
      <c r="D132" s="330"/>
      <c r="E132" s="330"/>
      <c r="F132" s="330"/>
      <c r="G132" s="330"/>
      <c r="H132" s="330"/>
      <c r="I132" s="330"/>
      <c r="J132" s="330"/>
      <c r="K132" s="330"/>
      <c r="L132" s="330"/>
      <c r="M132" s="330"/>
      <c r="N132" s="330"/>
      <c r="O132" s="330"/>
      <c r="P132" s="330"/>
      <c r="Q132" s="330"/>
      <c r="R132" s="330"/>
      <c r="S132" s="330"/>
      <c r="T132" s="330"/>
      <c r="U132" s="330"/>
      <c r="V132" s="330"/>
      <c r="W132" s="330"/>
      <c r="X132" s="330"/>
      <c r="Y132" s="330"/>
      <c r="Z132" s="330"/>
      <c r="AA132" s="330"/>
    </row>
    <row r="133" spans="1:27" ht="15.75" customHeight="1">
      <c r="A133" s="330"/>
      <c r="B133" s="330"/>
      <c r="C133" s="330"/>
      <c r="D133" s="330"/>
      <c r="E133" s="330"/>
      <c r="F133" s="330"/>
      <c r="G133" s="330"/>
      <c r="H133" s="330"/>
      <c r="I133" s="330"/>
      <c r="J133" s="330"/>
      <c r="K133" s="330"/>
      <c r="L133" s="330"/>
      <c r="M133" s="330"/>
      <c r="N133" s="330"/>
      <c r="O133" s="330"/>
      <c r="P133" s="330"/>
      <c r="Q133" s="330"/>
      <c r="R133" s="330"/>
      <c r="S133" s="330"/>
      <c r="T133" s="330"/>
      <c r="U133" s="330"/>
      <c r="V133" s="330"/>
      <c r="W133" s="330"/>
      <c r="X133" s="330"/>
      <c r="Y133" s="330"/>
      <c r="Z133" s="330"/>
      <c r="AA133" s="330"/>
    </row>
    <row r="134" spans="1:27" ht="15.75" customHeight="1">
      <c r="A134" s="330"/>
      <c r="B134" s="330"/>
      <c r="C134" s="330"/>
      <c r="D134" s="330"/>
      <c r="E134" s="330"/>
      <c r="F134" s="330"/>
      <c r="G134" s="330"/>
      <c r="H134" s="330"/>
      <c r="I134" s="330"/>
      <c r="J134" s="330"/>
      <c r="K134" s="330"/>
      <c r="L134" s="330"/>
      <c r="M134" s="330"/>
      <c r="N134" s="330"/>
      <c r="O134" s="330"/>
      <c r="P134" s="330"/>
      <c r="Q134" s="330"/>
      <c r="R134" s="330"/>
      <c r="S134" s="330"/>
      <c r="T134" s="330"/>
      <c r="U134" s="330"/>
      <c r="V134" s="330"/>
      <c r="W134" s="330"/>
      <c r="X134" s="330"/>
      <c r="Y134" s="330"/>
      <c r="Z134" s="330"/>
      <c r="AA134" s="330"/>
    </row>
    <row r="135" spans="1:27" ht="15.75" customHeight="1">
      <c r="A135" s="330"/>
      <c r="B135" s="330"/>
      <c r="C135" s="330"/>
      <c r="D135" s="330"/>
      <c r="E135" s="330"/>
      <c r="F135" s="330"/>
      <c r="G135" s="330"/>
      <c r="H135" s="330"/>
      <c r="I135" s="330"/>
      <c r="J135" s="330"/>
      <c r="K135" s="330"/>
      <c r="L135" s="330"/>
      <c r="M135" s="330"/>
      <c r="N135" s="330"/>
      <c r="O135" s="330"/>
      <c r="P135" s="330"/>
      <c r="Q135" s="330"/>
      <c r="R135" s="330"/>
      <c r="S135" s="330"/>
      <c r="T135" s="330"/>
      <c r="U135" s="330"/>
      <c r="V135" s="330"/>
      <c r="W135" s="330"/>
      <c r="X135" s="330"/>
      <c r="Y135" s="330"/>
      <c r="Z135" s="330"/>
      <c r="AA135" s="330"/>
    </row>
    <row r="136" spans="1:27" ht="15.75" customHeight="1">
      <c r="A136" s="330"/>
      <c r="B136" s="330"/>
      <c r="C136" s="330"/>
      <c r="D136" s="330"/>
      <c r="E136" s="330"/>
      <c r="F136" s="330"/>
      <c r="G136" s="330"/>
      <c r="H136" s="330"/>
      <c r="I136" s="330"/>
      <c r="J136" s="330"/>
      <c r="K136" s="330"/>
      <c r="L136" s="330"/>
      <c r="M136" s="330"/>
      <c r="N136" s="330"/>
      <c r="O136" s="330"/>
      <c r="P136" s="330"/>
      <c r="Q136" s="330"/>
      <c r="R136" s="330"/>
      <c r="S136" s="330"/>
      <c r="T136" s="330"/>
      <c r="U136" s="330"/>
      <c r="V136" s="330"/>
      <c r="W136" s="330"/>
      <c r="X136" s="330"/>
      <c r="Y136" s="330"/>
      <c r="Z136" s="330"/>
      <c r="AA136" s="330"/>
    </row>
    <row r="137" spans="1:27" ht="15.75" customHeight="1">
      <c r="A137" s="330"/>
      <c r="B137" s="330"/>
      <c r="C137" s="330"/>
      <c r="D137" s="330"/>
      <c r="E137" s="330"/>
      <c r="F137" s="330"/>
      <c r="G137" s="330"/>
      <c r="H137" s="330"/>
      <c r="I137" s="330"/>
      <c r="J137" s="330"/>
      <c r="K137" s="330"/>
      <c r="L137" s="330"/>
      <c r="M137" s="330"/>
      <c r="N137" s="330"/>
      <c r="O137" s="330"/>
      <c r="P137" s="330"/>
      <c r="Q137" s="330"/>
      <c r="R137" s="330"/>
      <c r="S137" s="330"/>
      <c r="T137" s="330"/>
      <c r="U137" s="330"/>
      <c r="V137" s="330"/>
      <c r="W137" s="330"/>
      <c r="X137" s="330"/>
      <c r="Y137" s="330"/>
      <c r="Z137" s="330"/>
      <c r="AA137" s="330"/>
    </row>
    <row r="138" spans="1:27" ht="15.75" customHeight="1">
      <c r="A138" s="330"/>
      <c r="B138" s="330"/>
      <c r="C138" s="330"/>
      <c r="D138" s="330"/>
      <c r="E138" s="330"/>
      <c r="F138" s="330"/>
      <c r="G138" s="330"/>
      <c r="H138" s="330"/>
      <c r="I138" s="330"/>
      <c r="J138" s="330"/>
      <c r="K138" s="330"/>
      <c r="L138" s="330"/>
      <c r="M138" s="330"/>
      <c r="N138" s="330"/>
      <c r="O138" s="330"/>
      <c r="P138" s="330"/>
      <c r="Q138" s="330"/>
      <c r="R138" s="330"/>
      <c r="S138" s="330"/>
      <c r="T138" s="330"/>
      <c r="U138" s="330"/>
      <c r="V138" s="330"/>
      <c r="W138" s="330"/>
      <c r="X138" s="330"/>
      <c r="Y138" s="330"/>
      <c r="Z138" s="330"/>
      <c r="AA138" s="330"/>
    </row>
    <row r="139" spans="1:27" ht="15.75" customHeight="1">
      <c r="A139" s="330"/>
      <c r="B139" s="330"/>
      <c r="C139" s="330"/>
      <c r="D139" s="330"/>
      <c r="E139" s="330"/>
      <c r="F139" s="330"/>
      <c r="G139" s="330"/>
      <c r="H139" s="330"/>
      <c r="I139" s="330"/>
      <c r="J139" s="330"/>
      <c r="K139" s="330"/>
      <c r="L139" s="330"/>
      <c r="M139" s="330"/>
      <c r="N139" s="330"/>
      <c r="O139" s="330"/>
      <c r="P139" s="330"/>
      <c r="Q139" s="330"/>
      <c r="R139" s="330"/>
      <c r="S139" s="330"/>
      <c r="T139" s="330"/>
      <c r="U139" s="330"/>
      <c r="V139" s="330"/>
      <c r="W139" s="330"/>
      <c r="X139" s="330"/>
      <c r="Y139" s="330"/>
      <c r="Z139" s="330"/>
      <c r="AA139" s="330"/>
    </row>
    <row r="140" spans="1:27" ht="15.75" customHeight="1">
      <c r="A140" s="330"/>
      <c r="B140" s="330"/>
      <c r="C140" s="330"/>
      <c r="D140" s="330"/>
      <c r="E140" s="330"/>
      <c r="F140" s="330"/>
      <c r="G140" s="330"/>
      <c r="H140" s="330"/>
      <c r="I140" s="330"/>
      <c r="J140" s="330"/>
      <c r="K140" s="330"/>
      <c r="L140" s="330"/>
      <c r="M140" s="330"/>
      <c r="N140" s="330"/>
      <c r="O140" s="330"/>
      <c r="P140" s="330"/>
      <c r="Q140" s="330"/>
      <c r="R140" s="330"/>
      <c r="S140" s="330"/>
      <c r="T140" s="330"/>
      <c r="U140" s="330"/>
      <c r="V140" s="330"/>
      <c r="W140" s="330"/>
      <c r="X140" s="330"/>
      <c r="Y140" s="330"/>
      <c r="Z140" s="330"/>
      <c r="AA140" s="330"/>
    </row>
    <row r="141" spans="1:27" ht="15.75" customHeight="1">
      <c r="A141" s="330"/>
      <c r="B141" s="330"/>
      <c r="C141" s="330"/>
      <c r="D141" s="330"/>
      <c r="E141" s="330"/>
      <c r="F141" s="330"/>
      <c r="G141" s="330"/>
      <c r="H141" s="330"/>
      <c r="I141" s="330"/>
      <c r="J141" s="330"/>
      <c r="K141" s="330"/>
      <c r="L141" s="330"/>
      <c r="M141" s="330"/>
      <c r="N141" s="330"/>
      <c r="O141" s="330"/>
      <c r="P141" s="330"/>
      <c r="Q141" s="330"/>
      <c r="R141" s="330"/>
      <c r="S141" s="330"/>
      <c r="T141" s="330"/>
      <c r="U141" s="330"/>
      <c r="V141" s="330"/>
      <c r="W141" s="330"/>
      <c r="X141" s="330"/>
      <c r="Y141" s="330"/>
      <c r="Z141" s="330"/>
      <c r="AA141" s="330"/>
    </row>
    <row r="142" spans="1:27" ht="15.75" customHeight="1">
      <c r="A142" s="330"/>
      <c r="B142" s="330"/>
      <c r="C142" s="330"/>
      <c r="D142" s="330"/>
      <c r="E142" s="330"/>
      <c r="F142" s="330"/>
      <c r="G142" s="330"/>
      <c r="H142" s="330"/>
      <c r="I142" s="330"/>
      <c r="J142" s="330"/>
      <c r="K142" s="330"/>
      <c r="L142" s="330"/>
      <c r="M142" s="330"/>
      <c r="N142" s="330"/>
      <c r="O142" s="330"/>
      <c r="P142" s="330"/>
      <c r="Q142" s="330"/>
      <c r="R142" s="330"/>
      <c r="S142" s="330"/>
      <c r="T142" s="330"/>
      <c r="U142" s="330"/>
      <c r="V142" s="330"/>
      <c r="W142" s="330"/>
      <c r="X142" s="330"/>
      <c r="Y142" s="330"/>
      <c r="Z142" s="330"/>
      <c r="AA142" s="330"/>
    </row>
    <row r="143" spans="1:27" ht="15.75" customHeight="1">
      <c r="A143" s="330"/>
      <c r="B143" s="330"/>
      <c r="C143" s="330"/>
      <c r="D143" s="330"/>
      <c r="E143" s="330"/>
      <c r="F143" s="330"/>
      <c r="G143" s="330"/>
      <c r="H143" s="330"/>
      <c r="I143" s="330"/>
      <c r="J143" s="330"/>
      <c r="K143" s="330"/>
      <c r="L143" s="330"/>
      <c r="M143" s="330"/>
      <c r="N143" s="330"/>
      <c r="O143" s="330"/>
      <c r="P143" s="330"/>
      <c r="Q143" s="330"/>
      <c r="R143" s="330"/>
      <c r="S143" s="330"/>
      <c r="T143" s="330"/>
      <c r="U143" s="330"/>
      <c r="V143" s="330"/>
      <c r="W143" s="330"/>
      <c r="X143" s="330"/>
      <c r="Y143" s="330"/>
      <c r="Z143" s="330"/>
      <c r="AA143" s="330"/>
    </row>
    <row r="144" spans="1:27" ht="15.75" customHeight="1">
      <c r="A144" s="330"/>
      <c r="B144" s="330"/>
      <c r="C144" s="330"/>
      <c r="D144" s="330"/>
      <c r="E144" s="330"/>
      <c r="F144" s="330"/>
      <c r="G144" s="330"/>
      <c r="H144" s="330"/>
      <c r="I144" s="330"/>
      <c r="J144" s="330"/>
      <c r="K144" s="330"/>
      <c r="L144" s="330"/>
      <c r="M144" s="330"/>
      <c r="N144" s="330"/>
      <c r="O144" s="330"/>
      <c r="P144" s="330"/>
      <c r="Q144" s="330"/>
      <c r="R144" s="330"/>
      <c r="S144" s="330"/>
      <c r="T144" s="330"/>
      <c r="U144" s="330"/>
      <c r="V144" s="330"/>
      <c r="W144" s="330"/>
      <c r="X144" s="330"/>
      <c r="Y144" s="330"/>
      <c r="Z144" s="330"/>
      <c r="AA144" s="330"/>
    </row>
    <row r="145" spans="1:27" ht="15.75" customHeight="1">
      <c r="A145" s="330"/>
      <c r="B145" s="330"/>
      <c r="C145" s="330"/>
      <c r="D145" s="330"/>
      <c r="E145" s="330"/>
      <c r="F145" s="330"/>
      <c r="G145" s="330"/>
      <c r="H145" s="330"/>
      <c r="I145" s="330"/>
      <c r="J145" s="330"/>
      <c r="K145" s="330"/>
      <c r="L145" s="330"/>
      <c r="M145" s="330"/>
      <c r="N145" s="330"/>
      <c r="O145" s="330"/>
      <c r="P145" s="330"/>
      <c r="Q145" s="330"/>
      <c r="R145" s="330"/>
      <c r="S145" s="330"/>
      <c r="T145" s="330"/>
      <c r="U145" s="330"/>
      <c r="V145" s="330"/>
      <c r="W145" s="330"/>
      <c r="X145" s="330"/>
      <c r="Y145" s="330"/>
      <c r="Z145" s="330"/>
      <c r="AA145" s="330"/>
    </row>
    <row r="146" spans="1:27" ht="15.75" customHeight="1">
      <c r="A146" s="330"/>
      <c r="B146" s="330"/>
      <c r="C146" s="330"/>
      <c r="D146" s="330"/>
      <c r="E146" s="330"/>
      <c r="F146" s="330"/>
      <c r="G146" s="330"/>
      <c r="H146" s="330"/>
      <c r="I146" s="330"/>
      <c r="J146" s="330"/>
      <c r="K146" s="330"/>
      <c r="L146" s="330"/>
      <c r="M146" s="330"/>
      <c r="N146" s="330"/>
      <c r="O146" s="330"/>
      <c r="P146" s="330"/>
      <c r="Q146" s="330"/>
      <c r="R146" s="330"/>
      <c r="S146" s="330"/>
      <c r="T146" s="330"/>
      <c r="U146" s="330"/>
      <c r="V146" s="330"/>
      <c r="W146" s="330"/>
      <c r="X146" s="330"/>
      <c r="Y146" s="330"/>
      <c r="Z146" s="330"/>
      <c r="AA146" s="330"/>
    </row>
    <row r="147" spans="1:27" ht="15.75" customHeight="1">
      <c r="A147" s="330"/>
      <c r="B147" s="330"/>
      <c r="C147" s="330"/>
      <c r="D147" s="330"/>
      <c r="E147" s="330"/>
      <c r="F147" s="330"/>
      <c r="G147" s="330"/>
      <c r="H147" s="330"/>
      <c r="I147" s="330"/>
      <c r="J147" s="330"/>
      <c r="K147" s="330"/>
      <c r="L147" s="330"/>
      <c r="M147" s="330"/>
      <c r="N147" s="330"/>
      <c r="O147" s="330"/>
      <c r="P147" s="330"/>
      <c r="Q147" s="330"/>
      <c r="R147" s="330"/>
      <c r="S147" s="330"/>
      <c r="T147" s="330"/>
      <c r="U147" s="330"/>
      <c r="V147" s="330"/>
      <c r="W147" s="330"/>
      <c r="X147" s="330"/>
      <c r="Y147" s="330"/>
      <c r="Z147" s="330"/>
      <c r="AA147" s="330"/>
    </row>
    <row r="148" spans="1:27" ht="15.75" customHeight="1">
      <c r="A148" s="330"/>
      <c r="B148" s="330"/>
      <c r="C148" s="330"/>
      <c r="D148" s="330"/>
      <c r="E148" s="330"/>
      <c r="F148" s="330"/>
      <c r="G148" s="330"/>
      <c r="H148" s="330"/>
      <c r="I148" s="330"/>
      <c r="J148" s="330"/>
      <c r="K148" s="330"/>
      <c r="L148" s="330"/>
      <c r="M148" s="330"/>
      <c r="N148" s="330"/>
      <c r="O148" s="330"/>
      <c r="P148" s="330"/>
      <c r="Q148" s="330"/>
      <c r="R148" s="330"/>
      <c r="S148" s="330"/>
      <c r="T148" s="330"/>
      <c r="U148" s="330"/>
      <c r="V148" s="330"/>
      <c r="W148" s="330"/>
      <c r="X148" s="330"/>
      <c r="Y148" s="330"/>
      <c r="Z148" s="330"/>
      <c r="AA148" s="330"/>
    </row>
    <row r="149" spans="1:27" ht="15.75" customHeight="1">
      <c r="A149" s="330"/>
      <c r="B149" s="330"/>
      <c r="C149" s="330"/>
      <c r="D149" s="330"/>
      <c r="E149" s="330"/>
      <c r="F149" s="330"/>
      <c r="G149" s="330"/>
      <c r="H149" s="330"/>
      <c r="I149" s="330"/>
      <c r="J149" s="330"/>
      <c r="K149" s="330"/>
      <c r="L149" s="330"/>
      <c r="M149" s="330"/>
      <c r="N149" s="330"/>
      <c r="O149" s="330"/>
      <c r="P149" s="330"/>
      <c r="Q149" s="330"/>
      <c r="R149" s="330"/>
      <c r="S149" s="330"/>
      <c r="T149" s="330"/>
      <c r="U149" s="330"/>
      <c r="V149" s="330"/>
      <c r="W149" s="330"/>
      <c r="X149" s="330"/>
      <c r="Y149" s="330"/>
      <c r="Z149" s="330"/>
      <c r="AA149" s="330"/>
    </row>
    <row r="150" spans="1:27" ht="15.75" customHeight="1">
      <c r="A150" s="330"/>
      <c r="B150" s="330"/>
      <c r="C150" s="330"/>
      <c r="D150" s="330"/>
      <c r="E150" s="330"/>
      <c r="F150" s="330"/>
      <c r="G150" s="330"/>
      <c r="H150" s="330"/>
      <c r="I150" s="330"/>
      <c r="J150" s="330"/>
      <c r="K150" s="330"/>
      <c r="L150" s="330"/>
      <c r="M150" s="330"/>
      <c r="N150" s="330"/>
      <c r="O150" s="330"/>
      <c r="P150" s="330"/>
      <c r="Q150" s="330"/>
      <c r="R150" s="330"/>
      <c r="S150" s="330"/>
      <c r="T150" s="330"/>
      <c r="U150" s="330"/>
      <c r="V150" s="330"/>
      <c r="W150" s="330"/>
      <c r="X150" s="330"/>
      <c r="Y150" s="330"/>
      <c r="Z150" s="330"/>
      <c r="AA150" s="330"/>
    </row>
    <row r="151" spans="1:27" ht="15.75" customHeight="1">
      <c r="A151" s="330"/>
      <c r="B151" s="330"/>
      <c r="C151" s="330"/>
      <c r="D151" s="330"/>
      <c r="E151" s="330"/>
      <c r="F151" s="330"/>
      <c r="G151" s="330"/>
      <c r="H151" s="330"/>
      <c r="I151" s="330"/>
      <c r="J151" s="330"/>
      <c r="K151" s="330"/>
      <c r="L151" s="330"/>
      <c r="M151" s="330"/>
      <c r="N151" s="330"/>
      <c r="O151" s="330"/>
      <c r="P151" s="330"/>
      <c r="Q151" s="330"/>
      <c r="R151" s="330"/>
      <c r="S151" s="330"/>
      <c r="T151" s="330"/>
      <c r="U151" s="330"/>
      <c r="V151" s="330"/>
      <c r="W151" s="330"/>
      <c r="X151" s="330"/>
      <c r="Y151" s="330"/>
      <c r="Z151" s="330"/>
      <c r="AA151" s="330"/>
    </row>
    <row r="152" spans="1:27" ht="15.75" customHeight="1">
      <c r="A152" s="330"/>
      <c r="B152" s="330"/>
      <c r="C152" s="330"/>
      <c r="D152" s="330"/>
      <c r="E152" s="330"/>
      <c r="F152" s="330"/>
      <c r="G152" s="330"/>
      <c r="H152" s="330"/>
      <c r="I152" s="330"/>
      <c r="J152" s="330"/>
      <c r="K152" s="330"/>
      <c r="L152" s="330"/>
      <c r="M152" s="330"/>
      <c r="N152" s="330"/>
      <c r="O152" s="330"/>
      <c r="P152" s="330"/>
      <c r="Q152" s="330"/>
      <c r="R152" s="330"/>
      <c r="S152" s="330"/>
      <c r="T152" s="330"/>
      <c r="U152" s="330"/>
      <c r="V152" s="330"/>
      <c r="W152" s="330"/>
      <c r="X152" s="330"/>
      <c r="Y152" s="330"/>
      <c r="Z152" s="330"/>
      <c r="AA152" s="330"/>
    </row>
    <row r="153" spans="1:27" ht="15.75" customHeight="1">
      <c r="A153" s="330"/>
      <c r="B153" s="330"/>
      <c r="C153" s="330"/>
      <c r="D153" s="330"/>
      <c r="E153" s="330"/>
      <c r="F153" s="330"/>
      <c r="G153" s="330"/>
      <c r="H153" s="330"/>
      <c r="I153" s="330"/>
      <c r="J153" s="330"/>
      <c r="K153" s="330"/>
      <c r="L153" s="330"/>
      <c r="M153" s="330"/>
      <c r="N153" s="330"/>
      <c r="O153" s="330"/>
      <c r="P153" s="330"/>
      <c r="Q153" s="330"/>
      <c r="R153" s="330"/>
      <c r="S153" s="330"/>
      <c r="T153" s="330"/>
      <c r="U153" s="330"/>
      <c r="V153" s="330"/>
      <c r="W153" s="330"/>
      <c r="X153" s="330"/>
      <c r="Y153" s="330"/>
      <c r="Z153" s="330"/>
      <c r="AA153" s="330"/>
    </row>
    <row r="154" spans="1:27" ht="15.75" customHeight="1">
      <c r="A154" s="330"/>
      <c r="B154" s="330"/>
      <c r="C154" s="330"/>
      <c r="D154" s="330"/>
      <c r="E154" s="330"/>
      <c r="F154" s="330"/>
      <c r="G154" s="330"/>
      <c r="H154" s="330"/>
      <c r="I154" s="330"/>
      <c r="J154" s="330"/>
      <c r="K154" s="330"/>
      <c r="L154" s="330"/>
      <c r="M154" s="330"/>
      <c r="N154" s="330"/>
      <c r="O154" s="330"/>
      <c r="P154" s="330"/>
      <c r="Q154" s="330"/>
      <c r="R154" s="330"/>
      <c r="S154" s="330"/>
      <c r="T154" s="330"/>
      <c r="U154" s="330"/>
      <c r="V154" s="330"/>
      <c r="W154" s="330"/>
      <c r="X154" s="330"/>
      <c r="Y154" s="330"/>
      <c r="Z154" s="330"/>
      <c r="AA154" s="330"/>
    </row>
    <row r="155" spans="1:27" ht="15.75" customHeight="1">
      <c r="A155" s="330"/>
      <c r="B155" s="330"/>
      <c r="C155" s="330"/>
      <c r="D155" s="330"/>
      <c r="E155" s="330"/>
      <c r="F155" s="330"/>
      <c r="G155" s="330"/>
      <c r="H155" s="330"/>
      <c r="I155" s="330"/>
      <c r="J155" s="330"/>
      <c r="K155" s="330"/>
      <c r="L155" s="330"/>
      <c r="M155" s="330"/>
      <c r="N155" s="330"/>
      <c r="O155" s="330"/>
      <c r="P155" s="330"/>
      <c r="Q155" s="330"/>
      <c r="R155" s="330"/>
      <c r="S155" s="330"/>
      <c r="T155" s="330"/>
      <c r="U155" s="330"/>
      <c r="V155" s="330"/>
      <c r="W155" s="330"/>
      <c r="X155" s="330"/>
      <c r="Y155" s="330"/>
      <c r="Z155" s="330"/>
      <c r="AA155" s="330"/>
    </row>
    <row r="156" spans="1:27" ht="15.75" customHeight="1">
      <c r="A156" s="330"/>
      <c r="B156" s="330"/>
      <c r="C156" s="330"/>
      <c r="D156" s="330"/>
      <c r="E156" s="330"/>
      <c r="F156" s="330"/>
      <c r="G156" s="330"/>
      <c r="H156" s="330"/>
      <c r="I156" s="330"/>
      <c r="J156" s="330"/>
      <c r="K156" s="330"/>
      <c r="L156" s="330"/>
      <c r="M156" s="330"/>
      <c r="N156" s="330"/>
      <c r="O156" s="330"/>
      <c r="P156" s="330"/>
      <c r="Q156" s="330"/>
      <c r="R156" s="330"/>
      <c r="S156" s="330"/>
      <c r="T156" s="330"/>
      <c r="U156" s="330"/>
      <c r="V156" s="330"/>
      <c r="W156" s="330"/>
      <c r="X156" s="330"/>
      <c r="Y156" s="330"/>
      <c r="Z156" s="330"/>
      <c r="AA156" s="330"/>
    </row>
    <row r="157" spans="1:27" ht="15.75" customHeight="1">
      <c r="A157" s="330"/>
      <c r="B157" s="330"/>
      <c r="C157" s="330"/>
      <c r="D157" s="330"/>
      <c r="E157" s="330"/>
      <c r="F157" s="330"/>
      <c r="G157" s="330"/>
      <c r="H157" s="330"/>
      <c r="I157" s="330"/>
      <c r="J157" s="330"/>
      <c r="K157" s="330"/>
      <c r="L157" s="330"/>
      <c r="M157" s="330"/>
      <c r="N157" s="330"/>
      <c r="O157" s="330"/>
      <c r="P157" s="330"/>
      <c r="Q157" s="330"/>
      <c r="R157" s="330"/>
      <c r="S157" s="330"/>
      <c r="T157" s="330"/>
      <c r="U157" s="330"/>
      <c r="V157" s="330"/>
      <c r="W157" s="330"/>
      <c r="X157" s="330"/>
      <c r="Y157" s="330"/>
      <c r="Z157" s="330"/>
      <c r="AA157" s="330"/>
    </row>
    <row r="158" spans="1:27" ht="15.75" customHeight="1">
      <c r="A158" s="330"/>
      <c r="B158" s="330"/>
      <c r="C158" s="330"/>
      <c r="D158" s="330"/>
      <c r="E158" s="330"/>
      <c r="F158" s="330"/>
      <c r="G158" s="330"/>
      <c r="H158" s="330"/>
      <c r="I158" s="330"/>
      <c r="J158" s="330"/>
      <c r="K158" s="330"/>
      <c r="L158" s="330"/>
      <c r="M158" s="330"/>
      <c r="N158" s="330"/>
      <c r="O158" s="330"/>
      <c r="P158" s="330"/>
      <c r="Q158" s="330"/>
      <c r="R158" s="330"/>
      <c r="S158" s="330"/>
      <c r="T158" s="330"/>
      <c r="U158" s="330"/>
      <c r="V158" s="330"/>
      <c r="W158" s="330"/>
      <c r="X158" s="330"/>
      <c r="Y158" s="330"/>
      <c r="Z158" s="330"/>
      <c r="AA158" s="330"/>
    </row>
    <row r="159" spans="1:27" ht="15.75" customHeight="1">
      <c r="A159" s="330"/>
      <c r="B159" s="330"/>
      <c r="C159" s="330"/>
      <c r="D159" s="330"/>
      <c r="E159" s="330"/>
      <c r="F159" s="330"/>
      <c r="G159" s="330"/>
      <c r="H159" s="330"/>
      <c r="I159" s="330"/>
      <c r="J159" s="330"/>
      <c r="K159" s="330"/>
      <c r="L159" s="330"/>
      <c r="M159" s="330"/>
      <c r="N159" s="330"/>
      <c r="O159" s="330"/>
      <c r="P159" s="330"/>
      <c r="Q159" s="330"/>
      <c r="R159" s="330"/>
      <c r="S159" s="330"/>
      <c r="T159" s="330"/>
      <c r="U159" s="330"/>
      <c r="V159" s="330"/>
      <c r="W159" s="330"/>
      <c r="X159" s="330"/>
      <c r="Y159" s="330"/>
      <c r="Z159" s="330"/>
      <c r="AA159" s="330"/>
    </row>
    <row r="160" spans="1:27" ht="15.75" customHeight="1">
      <c r="A160" s="330"/>
      <c r="B160" s="330"/>
      <c r="C160" s="330"/>
      <c r="D160" s="330"/>
      <c r="E160" s="330"/>
      <c r="F160" s="330"/>
      <c r="G160" s="330"/>
      <c r="H160" s="330"/>
      <c r="I160" s="330"/>
      <c r="J160" s="330"/>
      <c r="K160" s="330"/>
      <c r="L160" s="330"/>
      <c r="M160" s="330"/>
      <c r="N160" s="330"/>
      <c r="O160" s="330"/>
      <c r="P160" s="330"/>
      <c r="Q160" s="330"/>
      <c r="R160" s="330"/>
      <c r="S160" s="330"/>
      <c r="T160" s="330"/>
      <c r="U160" s="330"/>
      <c r="V160" s="330"/>
      <c r="W160" s="330"/>
      <c r="X160" s="330"/>
      <c r="Y160" s="330"/>
      <c r="Z160" s="330"/>
      <c r="AA160" s="330"/>
    </row>
    <row r="161" spans="1:27" ht="15.75" customHeight="1">
      <c r="A161" s="330"/>
      <c r="B161" s="330"/>
      <c r="C161" s="330"/>
      <c r="D161" s="330"/>
      <c r="E161" s="330"/>
      <c r="F161" s="330"/>
      <c r="G161" s="330"/>
      <c r="H161" s="330"/>
      <c r="I161" s="330"/>
      <c r="J161" s="330"/>
      <c r="K161" s="330"/>
      <c r="L161" s="330"/>
      <c r="M161" s="330"/>
      <c r="N161" s="330"/>
      <c r="O161" s="330"/>
      <c r="P161" s="330"/>
      <c r="Q161" s="330"/>
      <c r="R161" s="330"/>
      <c r="S161" s="330"/>
      <c r="T161" s="330"/>
      <c r="U161" s="330"/>
      <c r="V161" s="330"/>
      <c r="W161" s="330"/>
      <c r="X161" s="330"/>
      <c r="Y161" s="330"/>
      <c r="Z161" s="330"/>
      <c r="AA161" s="330"/>
    </row>
    <row r="162" spans="1:27" ht="15.75" customHeight="1">
      <c r="A162" s="330"/>
      <c r="B162" s="330"/>
      <c r="C162" s="330"/>
      <c r="D162" s="330"/>
      <c r="E162" s="330"/>
      <c r="F162" s="330"/>
      <c r="G162" s="330"/>
      <c r="H162" s="330"/>
      <c r="I162" s="330"/>
      <c r="J162" s="330"/>
      <c r="K162" s="330"/>
      <c r="L162" s="330"/>
      <c r="M162" s="330"/>
      <c r="N162" s="330"/>
      <c r="O162" s="330"/>
      <c r="P162" s="330"/>
      <c r="Q162" s="330"/>
      <c r="R162" s="330"/>
      <c r="S162" s="330"/>
      <c r="T162" s="330"/>
      <c r="U162" s="330"/>
      <c r="V162" s="330"/>
      <c r="W162" s="330"/>
      <c r="X162" s="330"/>
      <c r="Y162" s="330"/>
      <c r="Z162" s="330"/>
      <c r="AA162" s="330"/>
    </row>
    <row r="163" spans="1:27" ht="15.75" customHeight="1">
      <c r="A163" s="330"/>
      <c r="B163" s="330"/>
      <c r="C163" s="330"/>
      <c r="D163" s="330"/>
      <c r="E163" s="330"/>
      <c r="F163" s="330"/>
      <c r="G163" s="330"/>
      <c r="H163" s="330"/>
      <c r="I163" s="330"/>
      <c r="J163" s="330"/>
      <c r="K163" s="330"/>
      <c r="L163" s="330"/>
      <c r="M163" s="330"/>
      <c r="N163" s="330"/>
      <c r="O163" s="330"/>
      <c r="P163" s="330"/>
      <c r="Q163" s="330"/>
      <c r="R163" s="330"/>
      <c r="S163" s="330"/>
      <c r="T163" s="330"/>
      <c r="U163" s="330"/>
      <c r="V163" s="330"/>
      <c r="W163" s="330"/>
      <c r="X163" s="330"/>
      <c r="Y163" s="330"/>
      <c r="Z163" s="330"/>
      <c r="AA163" s="330"/>
    </row>
    <row r="164" spans="1:27" ht="15.75" customHeight="1">
      <c r="A164" s="330"/>
      <c r="B164" s="330"/>
      <c r="C164" s="330"/>
      <c r="D164" s="330"/>
      <c r="E164" s="330"/>
      <c r="F164" s="330"/>
      <c r="G164" s="330"/>
      <c r="H164" s="330"/>
      <c r="I164" s="330"/>
      <c r="J164" s="330"/>
      <c r="K164" s="330"/>
      <c r="L164" s="330"/>
      <c r="M164" s="330"/>
      <c r="N164" s="330"/>
      <c r="O164" s="330"/>
      <c r="P164" s="330"/>
      <c r="Q164" s="330"/>
      <c r="R164" s="330"/>
      <c r="S164" s="330"/>
      <c r="T164" s="330"/>
      <c r="U164" s="330"/>
      <c r="V164" s="330"/>
      <c r="W164" s="330"/>
      <c r="X164" s="330"/>
      <c r="Y164" s="330"/>
      <c r="Z164" s="330"/>
      <c r="AA164" s="330"/>
    </row>
    <row r="165" spans="1:27" ht="15.75" customHeight="1">
      <c r="A165" s="330"/>
      <c r="B165" s="330"/>
      <c r="C165" s="330"/>
      <c r="D165" s="330"/>
      <c r="E165" s="330"/>
      <c r="F165" s="330"/>
      <c r="G165" s="330"/>
      <c r="H165" s="330"/>
      <c r="I165" s="330"/>
      <c r="J165" s="330"/>
      <c r="K165" s="330"/>
      <c r="L165" s="330"/>
      <c r="M165" s="330"/>
      <c r="N165" s="330"/>
      <c r="O165" s="330"/>
      <c r="P165" s="330"/>
      <c r="Q165" s="330"/>
      <c r="R165" s="330"/>
      <c r="S165" s="330"/>
      <c r="T165" s="330"/>
      <c r="U165" s="330"/>
      <c r="V165" s="330"/>
      <c r="W165" s="330"/>
      <c r="X165" s="330"/>
      <c r="Y165" s="330"/>
      <c r="Z165" s="330"/>
      <c r="AA165" s="330"/>
    </row>
    <row r="166" spans="1:27" ht="15.75" customHeight="1">
      <c r="A166" s="330"/>
      <c r="B166" s="330"/>
      <c r="C166" s="330"/>
      <c r="D166" s="330"/>
      <c r="E166" s="330"/>
      <c r="F166" s="330"/>
      <c r="G166" s="330"/>
      <c r="H166" s="330"/>
      <c r="I166" s="330"/>
      <c r="J166" s="330"/>
      <c r="K166" s="330"/>
      <c r="L166" s="330"/>
      <c r="M166" s="330"/>
      <c r="N166" s="330"/>
      <c r="O166" s="330"/>
      <c r="P166" s="330"/>
      <c r="Q166" s="330"/>
      <c r="R166" s="330"/>
      <c r="S166" s="330"/>
      <c r="T166" s="330"/>
      <c r="U166" s="330"/>
      <c r="V166" s="330"/>
      <c r="W166" s="330"/>
      <c r="X166" s="330"/>
      <c r="Y166" s="330"/>
      <c r="Z166" s="330"/>
      <c r="AA166" s="330"/>
    </row>
    <row r="167" spans="1:27" ht="15.75" customHeight="1">
      <c r="A167" s="330"/>
      <c r="B167" s="330"/>
      <c r="C167" s="330"/>
      <c r="D167" s="330"/>
      <c r="E167" s="330"/>
      <c r="F167" s="330"/>
      <c r="G167" s="330"/>
      <c r="H167" s="330"/>
      <c r="I167" s="330"/>
      <c r="J167" s="330"/>
      <c r="K167" s="330"/>
      <c r="L167" s="330"/>
      <c r="M167" s="330"/>
      <c r="N167" s="330"/>
      <c r="O167" s="330"/>
      <c r="P167" s="330"/>
      <c r="Q167" s="330"/>
      <c r="R167" s="330"/>
      <c r="S167" s="330"/>
      <c r="T167" s="330"/>
      <c r="U167" s="330"/>
      <c r="V167" s="330"/>
      <c r="W167" s="330"/>
      <c r="X167" s="330"/>
      <c r="Y167" s="330"/>
      <c r="Z167" s="330"/>
      <c r="AA167" s="330"/>
    </row>
    <row r="168" spans="1:27" ht="15.75" customHeight="1">
      <c r="A168" s="330"/>
      <c r="B168" s="330"/>
      <c r="C168" s="330"/>
      <c r="D168" s="330"/>
      <c r="E168" s="330"/>
      <c r="F168" s="330"/>
      <c r="G168" s="330"/>
      <c r="H168" s="330"/>
      <c r="I168" s="330"/>
      <c r="J168" s="330"/>
      <c r="K168" s="330"/>
      <c r="L168" s="330"/>
      <c r="M168" s="330"/>
      <c r="N168" s="330"/>
      <c r="O168" s="330"/>
      <c r="P168" s="330"/>
      <c r="Q168" s="330"/>
      <c r="R168" s="330"/>
      <c r="S168" s="330"/>
      <c r="T168" s="330"/>
      <c r="U168" s="330"/>
      <c r="V168" s="330"/>
      <c r="W168" s="330"/>
      <c r="X168" s="330"/>
      <c r="Y168" s="330"/>
      <c r="Z168" s="330"/>
      <c r="AA168" s="330"/>
    </row>
    <row r="169" spans="1:27" ht="15.75" customHeight="1">
      <c r="A169" s="330"/>
      <c r="B169" s="330"/>
      <c r="C169" s="330"/>
      <c r="D169" s="330"/>
      <c r="E169" s="330"/>
      <c r="F169" s="330"/>
      <c r="G169" s="330"/>
      <c r="H169" s="330"/>
      <c r="I169" s="330"/>
      <c r="J169" s="330"/>
      <c r="K169" s="330"/>
      <c r="L169" s="330"/>
      <c r="M169" s="330"/>
      <c r="N169" s="330"/>
      <c r="O169" s="330"/>
      <c r="P169" s="330"/>
      <c r="Q169" s="330"/>
      <c r="R169" s="330"/>
      <c r="S169" s="330"/>
      <c r="T169" s="330"/>
      <c r="U169" s="330"/>
      <c r="V169" s="330"/>
      <c r="W169" s="330"/>
      <c r="X169" s="330"/>
      <c r="Y169" s="330"/>
      <c r="Z169" s="330"/>
      <c r="AA169" s="330"/>
    </row>
    <row r="170" spans="1:27" ht="15.75" customHeight="1">
      <c r="A170" s="330"/>
      <c r="B170" s="330"/>
      <c r="C170" s="330"/>
      <c r="D170" s="330"/>
      <c r="E170" s="330"/>
      <c r="F170" s="330"/>
      <c r="G170" s="330"/>
      <c r="H170" s="330"/>
      <c r="I170" s="330"/>
      <c r="J170" s="330"/>
      <c r="K170" s="330"/>
      <c r="L170" s="330"/>
      <c r="M170" s="330"/>
      <c r="N170" s="330"/>
      <c r="O170" s="330"/>
      <c r="P170" s="330"/>
      <c r="Q170" s="330"/>
      <c r="R170" s="330"/>
      <c r="S170" s="330"/>
      <c r="T170" s="330"/>
      <c r="U170" s="330"/>
      <c r="V170" s="330"/>
      <c r="W170" s="330"/>
      <c r="X170" s="330"/>
      <c r="Y170" s="330"/>
      <c r="Z170" s="330"/>
      <c r="AA170" s="330"/>
    </row>
    <row r="171" spans="1:27" ht="15.75" customHeight="1">
      <c r="A171" s="330"/>
      <c r="B171" s="330"/>
      <c r="C171" s="330"/>
      <c r="D171" s="330"/>
      <c r="E171" s="330"/>
      <c r="F171" s="330"/>
      <c r="G171" s="330"/>
      <c r="H171" s="330"/>
      <c r="I171" s="330"/>
      <c r="J171" s="330"/>
      <c r="K171" s="330"/>
      <c r="L171" s="330"/>
      <c r="M171" s="330"/>
      <c r="N171" s="330"/>
      <c r="O171" s="330"/>
      <c r="P171" s="330"/>
      <c r="Q171" s="330"/>
      <c r="R171" s="330"/>
      <c r="S171" s="330"/>
      <c r="T171" s="330"/>
      <c r="U171" s="330"/>
      <c r="V171" s="330"/>
      <c r="W171" s="330"/>
      <c r="X171" s="330"/>
      <c r="Y171" s="330"/>
      <c r="Z171" s="330"/>
      <c r="AA171" s="330"/>
    </row>
    <row r="172" spans="1:27" ht="15.75" customHeight="1">
      <c r="A172" s="330"/>
      <c r="B172" s="330"/>
      <c r="C172" s="330"/>
      <c r="D172" s="330"/>
      <c r="E172" s="330"/>
      <c r="F172" s="330"/>
      <c r="G172" s="330"/>
      <c r="H172" s="330"/>
      <c r="I172" s="330"/>
      <c r="J172" s="330"/>
      <c r="K172" s="330"/>
      <c r="L172" s="330"/>
      <c r="M172" s="330"/>
      <c r="N172" s="330"/>
      <c r="O172" s="330"/>
      <c r="P172" s="330"/>
      <c r="Q172" s="330"/>
      <c r="R172" s="330"/>
      <c r="S172" s="330"/>
      <c r="T172" s="330"/>
      <c r="U172" s="330"/>
      <c r="V172" s="330"/>
      <c r="W172" s="330"/>
      <c r="X172" s="330"/>
      <c r="Y172" s="330"/>
      <c r="Z172" s="330"/>
      <c r="AA172" s="330"/>
    </row>
    <row r="173" spans="1:27" ht="15.75" customHeight="1">
      <c r="A173" s="330"/>
      <c r="B173" s="330"/>
      <c r="C173" s="330"/>
      <c r="D173" s="330"/>
      <c r="E173" s="330"/>
      <c r="F173" s="330"/>
      <c r="G173" s="330"/>
      <c r="H173" s="330"/>
      <c r="I173" s="330"/>
      <c r="J173" s="330"/>
      <c r="K173" s="330"/>
      <c r="L173" s="330"/>
      <c r="M173" s="330"/>
      <c r="N173" s="330"/>
      <c r="O173" s="330"/>
      <c r="P173" s="330"/>
      <c r="Q173" s="330"/>
      <c r="R173" s="330"/>
      <c r="S173" s="330"/>
      <c r="T173" s="330"/>
      <c r="U173" s="330"/>
      <c r="V173" s="330"/>
      <c r="W173" s="330"/>
      <c r="X173" s="330"/>
      <c r="Y173" s="330"/>
      <c r="Z173" s="330"/>
      <c r="AA173" s="330"/>
    </row>
    <row r="174" spans="1:27" ht="15.75" customHeight="1">
      <c r="A174" s="330"/>
      <c r="B174" s="330"/>
      <c r="C174" s="330"/>
      <c r="D174" s="330"/>
      <c r="E174" s="330"/>
      <c r="F174" s="330"/>
      <c r="G174" s="330"/>
      <c r="H174" s="330"/>
      <c r="I174" s="330"/>
      <c r="J174" s="330"/>
      <c r="K174" s="330"/>
      <c r="L174" s="330"/>
      <c r="M174" s="330"/>
      <c r="N174" s="330"/>
      <c r="O174" s="330"/>
      <c r="P174" s="330"/>
      <c r="Q174" s="330"/>
      <c r="R174" s="330"/>
      <c r="S174" s="330"/>
      <c r="T174" s="330"/>
      <c r="U174" s="330"/>
      <c r="V174" s="330"/>
      <c r="W174" s="330"/>
      <c r="X174" s="330"/>
      <c r="Y174" s="330"/>
      <c r="Z174" s="330"/>
      <c r="AA174" s="330"/>
    </row>
    <row r="175" spans="1:27" ht="15.75" customHeight="1">
      <c r="A175" s="330"/>
      <c r="B175" s="330"/>
      <c r="C175" s="330"/>
      <c r="D175" s="330"/>
      <c r="E175" s="330"/>
      <c r="F175" s="330"/>
      <c r="G175" s="330"/>
      <c r="H175" s="330"/>
      <c r="I175" s="330"/>
      <c r="J175" s="330"/>
      <c r="K175" s="330"/>
      <c r="L175" s="330"/>
      <c r="M175" s="330"/>
      <c r="N175" s="330"/>
      <c r="O175" s="330"/>
      <c r="P175" s="330"/>
      <c r="Q175" s="330"/>
      <c r="R175" s="330"/>
      <c r="S175" s="330"/>
      <c r="T175" s="330"/>
      <c r="U175" s="330"/>
      <c r="V175" s="330"/>
      <c r="W175" s="330"/>
      <c r="X175" s="330"/>
      <c r="Y175" s="330"/>
      <c r="Z175" s="330"/>
      <c r="AA175" s="330"/>
    </row>
    <row r="176" spans="1:27" ht="15.75" customHeight="1">
      <c r="A176" s="330"/>
      <c r="B176" s="330"/>
      <c r="C176" s="330"/>
      <c r="D176" s="330"/>
      <c r="E176" s="330"/>
      <c r="F176" s="330"/>
      <c r="G176" s="330"/>
      <c r="H176" s="330"/>
      <c r="I176" s="330"/>
      <c r="J176" s="330"/>
      <c r="K176" s="330"/>
      <c r="L176" s="330"/>
      <c r="M176" s="330"/>
      <c r="N176" s="330"/>
      <c r="O176" s="330"/>
      <c r="P176" s="330"/>
      <c r="Q176" s="330"/>
      <c r="R176" s="330"/>
      <c r="S176" s="330"/>
      <c r="T176" s="330"/>
      <c r="U176" s="330"/>
      <c r="V176" s="330"/>
      <c r="W176" s="330"/>
      <c r="X176" s="330"/>
      <c r="Y176" s="330"/>
      <c r="Z176" s="330"/>
      <c r="AA176" s="330"/>
    </row>
    <row r="177" spans="1:27" ht="15.75" customHeight="1">
      <c r="A177" s="330"/>
      <c r="B177" s="330"/>
      <c r="C177" s="330"/>
      <c r="D177" s="330"/>
      <c r="E177" s="330"/>
      <c r="F177" s="330"/>
      <c r="G177" s="330"/>
      <c r="H177" s="330"/>
      <c r="I177" s="330"/>
      <c r="J177" s="330"/>
      <c r="K177" s="330"/>
      <c r="L177" s="330"/>
      <c r="M177" s="330"/>
      <c r="N177" s="330"/>
      <c r="O177" s="330"/>
      <c r="P177" s="330"/>
      <c r="Q177" s="330"/>
      <c r="R177" s="330"/>
      <c r="S177" s="330"/>
      <c r="T177" s="330"/>
      <c r="U177" s="330"/>
      <c r="V177" s="330"/>
      <c r="W177" s="330"/>
      <c r="X177" s="330"/>
      <c r="Y177" s="330"/>
      <c r="Z177" s="330"/>
      <c r="AA177" s="330"/>
    </row>
    <row r="178" spans="1:27" ht="15.75" customHeight="1">
      <c r="A178" s="330"/>
      <c r="B178" s="330"/>
      <c r="C178" s="330"/>
      <c r="D178" s="330"/>
      <c r="E178" s="330"/>
      <c r="F178" s="330"/>
      <c r="G178" s="330"/>
      <c r="H178" s="330"/>
      <c r="I178" s="330"/>
      <c r="J178" s="330"/>
      <c r="K178" s="330"/>
      <c r="L178" s="330"/>
      <c r="M178" s="330"/>
      <c r="N178" s="330"/>
      <c r="O178" s="330"/>
      <c r="P178" s="330"/>
      <c r="Q178" s="330"/>
      <c r="R178" s="330"/>
      <c r="S178" s="330"/>
      <c r="T178" s="330"/>
      <c r="U178" s="330"/>
      <c r="V178" s="330"/>
      <c r="W178" s="330"/>
      <c r="X178" s="330"/>
      <c r="Y178" s="330"/>
      <c r="Z178" s="330"/>
      <c r="AA178" s="330"/>
    </row>
    <row r="179" spans="1:27" ht="15.75" customHeight="1">
      <c r="A179" s="330"/>
      <c r="B179" s="330"/>
      <c r="C179" s="330"/>
      <c r="D179" s="330"/>
      <c r="E179" s="330"/>
      <c r="F179" s="330"/>
      <c r="G179" s="330"/>
      <c r="H179" s="330"/>
      <c r="I179" s="330"/>
      <c r="J179" s="330"/>
      <c r="K179" s="330"/>
      <c r="L179" s="330"/>
      <c r="M179" s="330"/>
      <c r="N179" s="330"/>
      <c r="O179" s="330"/>
      <c r="P179" s="330"/>
      <c r="Q179" s="330"/>
      <c r="R179" s="330"/>
      <c r="S179" s="330"/>
      <c r="T179" s="330"/>
      <c r="U179" s="330"/>
      <c r="V179" s="330"/>
      <c r="W179" s="330"/>
      <c r="X179" s="330"/>
      <c r="Y179" s="330"/>
      <c r="Z179" s="330"/>
      <c r="AA179" s="330"/>
    </row>
    <row r="180" spans="1:27" ht="15.75" customHeight="1">
      <c r="A180" s="330"/>
      <c r="B180" s="330"/>
      <c r="C180" s="330"/>
      <c r="D180" s="330"/>
      <c r="E180" s="330"/>
      <c r="F180" s="330"/>
      <c r="G180" s="330"/>
      <c r="H180" s="330"/>
      <c r="I180" s="330"/>
      <c r="J180" s="330"/>
      <c r="K180" s="330"/>
      <c r="L180" s="330"/>
      <c r="M180" s="330"/>
      <c r="N180" s="330"/>
      <c r="O180" s="330"/>
      <c r="P180" s="330"/>
      <c r="Q180" s="330"/>
      <c r="R180" s="330"/>
      <c r="S180" s="330"/>
      <c r="T180" s="330"/>
      <c r="U180" s="330"/>
      <c r="V180" s="330"/>
      <c r="W180" s="330"/>
      <c r="X180" s="330"/>
      <c r="Y180" s="330"/>
      <c r="Z180" s="330"/>
      <c r="AA180" s="330"/>
    </row>
    <row r="181" spans="1:27" ht="15.75" customHeight="1">
      <c r="A181" s="330"/>
      <c r="B181" s="330"/>
      <c r="C181" s="330"/>
      <c r="D181" s="330"/>
      <c r="E181" s="330"/>
      <c r="F181" s="330"/>
      <c r="G181" s="330"/>
      <c r="H181" s="330"/>
      <c r="I181" s="330"/>
      <c r="J181" s="330"/>
      <c r="K181" s="330"/>
      <c r="L181" s="330"/>
      <c r="M181" s="330"/>
      <c r="N181" s="330"/>
      <c r="O181" s="330"/>
      <c r="P181" s="330"/>
      <c r="Q181" s="330"/>
      <c r="R181" s="330"/>
      <c r="S181" s="330"/>
      <c r="T181" s="330"/>
      <c r="U181" s="330"/>
      <c r="V181" s="330"/>
      <c r="W181" s="330"/>
      <c r="X181" s="330"/>
      <c r="Y181" s="330"/>
      <c r="Z181" s="330"/>
      <c r="AA181" s="330"/>
    </row>
    <row r="182" spans="1:27" ht="15.75" customHeight="1">
      <c r="A182" s="330"/>
      <c r="B182" s="330"/>
      <c r="C182" s="330"/>
      <c r="D182" s="330"/>
      <c r="E182" s="330"/>
      <c r="F182" s="330"/>
      <c r="G182" s="330"/>
      <c r="H182" s="330"/>
      <c r="I182" s="330"/>
      <c r="J182" s="330"/>
      <c r="K182" s="330"/>
      <c r="L182" s="330"/>
      <c r="M182" s="330"/>
      <c r="N182" s="330"/>
      <c r="O182" s="330"/>
      <c r="P182" s="330"/>
      <c r="Q182" s="330"/>
      <c r="R182" s="330"/>
      <c r="S182" s="330"/>
      <c r="T182" s="330"/>
      <c r="U182" s="330"/>
      <c r="V182" s="330"/>
      <c r="W182" s="330"/>
      <c r="X182" s="330"/>
      <c r="Y182" s="330"/>
      <c r="Z182" s="330"/>
      <c r="AA182" s="330"/>
    </row>
    <row r="183" spans="1:27" ht="15.75" customHeight="1">
      <c r="A183" s="330"/>
      <c r="B183" s="330"/>
      <c r="C183" s="330"/>
      <c r="D183" s="330"/>
      <c r="E183" s="330"/>
      <c r="F183" s="330"/>
      <c r="G183" s="330"/>
      <c r="H183" s="330"/>
      <c r="I183" s="330"/>
      <c r="J183" s="330"/>
      <c r="K183" s="330"/>
      <c r="L183" s="330"/>
      <c r="M183" s="330"/>
      <c r="N183" s="330"/>
      <c r="O183" s="330"/>
      <c r="P183" s="330"/>
      <c r="Q183" s="330"/>
      <c r="R183" s="330"/>
      <c r="S183" s="330"/>
      <c r="T183" s="330"/>
      <c r="U183" s="330"/>
      <c r="V183" s="330"/>
      <c r="W183" s="330"/>
      <c r="X183" s="330"/>
      <c r="Y183" s="330"/>
      <c r="Z183" s="330"/>
      <c r="AA183" s="330"/>
    </row>
    <row r="184" spans="1:27" ht="15.75" customHeight="1">
      <c r="A184" s="330"/>
      <c r="B184" s="330"/>
      <c r="C184" s="330"/>
      <c r="D184" s="330"/>
      <c r="E184" s="330"/>
      <c r="F184" s="330"/>
      <c r="G184" s="330"/>
      <c r="H184" s="330"/>
      <c r="I184" s="330"/>
      <c r="J184" s="330"/>
      <c r="K184" s="330"/>
      <c r="L184" s="330"/>
      <c r="M184" s="330"/>
      <c r="N184" s="330"/>
      <c r="O184" s="330"/>
      <c r="P184" s="330"/>
      <c r="Q184" s="330"/>
      <c r="R184" s="330"/>
      <c r="S184" s="330"/>
      <c r="T184" s="330"/>
      <c r="U184" s="330"/>
      <c r="V184" s="330"/>
      <c r="W184" s="330"/>
      <c r="X184" s="330"/>
      <c r="Y184" s="330"/>
      <c r="Z184" s="330"/>
      <c r="AA184" s="330"/>
    </row>
    <row r="185" spans="1:27" ht="15.75" customHeight="1">
      <c r="A185" s="330"/>
      <c r="B185" s="330"/>
      <c r="C185" s="330"/>
      <c r="D185" s="330"/>
      <c r="E185" s="330"/>
      <c r="F185" s="330"/>
      <c r="G185" s="330"/>
      <c r="H185" s="330"/>
      <c r="I185" s="330"/>
      <c r="J185" s="330"/>
      <c r="K185" s="330"/>
      <c r="L185" s="330"/>
      <c r="M185" s="330"/>
      <c r="N185" s="330"/>
      <c r="O185" s="330"/>
      <c r="P185" s="330"/>
      <c r="Q185" s="330"/>
      <c r="R185" s="330"/>
      <c r="S185" s="330"/>
      <c r="T185" s="330"/>
      <c r="U185" s="330"/>
      <c r="V185" s="330"/>
      <c r="W185" s="330"/>
      <c r="X185" s="330"/>
      <c r="Y185" s="330"/>
      <c r="Z185" s="330"/>
      <c r="AA185" s="330"/>
    </row>
    <row r="186" spans="1:27" ht="15.75" customHeight="1">
      <c r="A186" s="330"/>
      <c r="B186" s="330"/>
      <c r="C186" s="330"/>
      <c r="D186" s="330"/>
      <c r="E186" s="330"/>
      <c r="F186" s="330"/>
      <c r="G186" s="330"/>
      <c r="H186" s="330"/>
      <c r="I186" s="330"/>
      <c r="J186" s="330"/>
      <c r="K186" s="330"/>
      <c r="L186" s="330"/>
      <c r="M186" s="330"/>
      <c r="N186" s="330"/>
      <c r="O186" s="330"/>
      <c r="P186" s="330"/>
      <c r="Q186" s="330"/>
      <c r="R186" s="330"/>
      <c r="S186" s="330"/>
      <c r="T186" s="330"/>
      <c r="U186" s="330"/>
      <c r="V186" s="330"/>
      <c r="W186" s="330"/>
      <c r="X186" s="330"/>
      <c r="Y186" s="330"/>
      <c r="Z186" s="330"/>
      <c r="AA186" s="330"/>
    </row>
    <row r="187" spans="1:27" ht="15.75" customHeight="1">
      <c r="A187" s="330"/>
      <c r="B187" s="330"/>
      <c r="C187" s="330"/>
      <c r="D187" s="330"/>
      <c r="E187" s="330"/>
      <c r="F187" s="330"/>
      <c r="G187" s="330"/>
      <c r="H187" s="330"/>
      <c r="I187" s="330"/>
      <c r="J187" s="330"/>
      <c r="K187" s="330"/>
      <c r="L187" s="330"/>
      <c r="M187" s="330"/>
      <c r="N187" s="330"/>
      <c r="O187" s="330"/>
      <c r="P187" s="330"/>
      <c r="Q187" s="330"/>
      <c r="R187" s="330"/>
      <c r="S187" s="330"/>
      <c r="T187" s="330"/>
      <c r="U187" s="330"/>
      <c r="V187" s="330"/>
      <c r="W187" s="330"/>
      <c r="X187" s="330"/>
      <c r="Y187" s="330"/>
      <c r="Z187" s="330"/>
      <c r="AA187" s="330"/>
    </row>
    <row r="188" spans="1:27" ht="15.75" customHeight="1">
      <c r="A188" s="330"/>
      <c r="B188" s="330"/>
      <c r="C188" s="330"/>
      <c r="D188" s="330"/>
      <c r="E188" s="330"/>
      <c r="F188" s="330"/>
      <c r="G188" s="330"/>
      <c r="H188" s="330"/>
      <c r="I188" s="330"/>
      <c r="J188" s="330"/>
      <c r="K188" s="330"/>
      <c r="L188" s="330"/>
      <c r="M188" s="330"/>
      <c r="N188" s="330"/>
      <c r="O188" s="330"/>
      <c r="P188" s="330"/>
      <c r="Q188" s="330"/>
      <c r="R188" s="330"/>
      <c r="S188" s="330"/>
      <c r="T188" s="330"/>
      <c r="U188" s="330"/>
      <c r="V188" s="330"/>
      <c r="W188" s="330"/>
      <c r="X188" s="330"/>
      <c r="Y188" s="330"/>
      <c r="Z188" s="330"/>
      <c r="AA188" s="330"/>
    </row>
    <row r="189" spans="1:27" ht="15.75" customHeight="1">
      <c r="A189" s="330"/>
      <c r="B189" s="330"/>
      <c r="C189" s="330"/>
      <c r="D189" s="330"/>
      <c r="E189" s="330"/>
      <c r="F189" s="330"/>
      <c r="G189" s="330"/>
      <c r="H189" s="330"/>
      <c r="I189" s="330"/>
      <c r="J189" s="330"/>
      <c r="K189" s="330"/>
      <c r="L189" s="330"/>
      <c r="M189" s="330"/>
      <c r="N189" s="330"/>
      <c r="O189" s="330"/>
      <c r="P189" s="330"/>
      <c r="Q189" s="330"/>
      <c r="R189" s="330"/>
      <c r="S189" s="330"/>
      <c r="T189" s="330"/>
      <c r="U189" s="330"/>
      <c r="V189" s="330"/>
      <c r="W189" s="330"/>
      <c r="X189" s="330"/>
      <c r="Y189" s="330"/>
      <c r="Z189" s="330"/>
      <c r="AA189" s="330"/>
    </row>
    <row r="190" spans="1:27" ht="15.75" customHeight="1">
      <c r="A190" s="330"/>
      <c r="B190" s="330"/>
      <c r="C190" s="330"/>
      <c r="D190" s="330"/>
      <c r="E190" s="330"/>
      <c r="F190" s="330"/>
      <c r="G190" s="330"/>
      <c r="H190" s="330"/>
      <c r="I190" s="330"/>
      <c r="J190" s="330"/>
      <c r="K190" s="330"/>
      <c r="L190" s="330"/>
      <c r="M190" s="330"/>
      <c r="N190" s="330"/>
      <c r="O190" s="330"/>
      <c r="P190" s="330"/>
      <c r="Q190" s="330"/>
      <c r="R190" s="330"/>
      <c r="S190" s="330"/>
      <c r="T190" s="330"/>
      <c r="U190" s="330"/>
      <c r="V190" s="330"/>
      <c r="W190" s="330"/>
      <c r="X190" s="330"/>
      <c r="Y190" s="330"/>
      <c r="Z190" s="330"/>
      <c r="AA190" s="330"/>
    </row>
    <row r="191" spans="1:27" ht="15.75" customHeight="1">
      <c r="A191" s="330"/>
      <c r="B191" s="330"/>
      <c r="C191" s="330"/>
      <c r="D191" s="330"/>
      <c r="E191" s="330"/>
      <c r="F191" s="330"/>
      <c r="G191" s="330"/>
      <c r="H191" s="330"/>
      <c r="I191" s="330"/>
      <c r="J191" s="330"/>
      <c r="K191" s="330"/>
      <c r="L191" s="330"/>
      <c r="M191" s="330"/>
      <c r="N191" s="330"/>
      <c r="O191" s="330"/>
      <c r="P191" s="330"/>
      <c r="Q191" s="330"/>
      <c r="R191" s="330"/>
      <c r="S191" s="330"/>
      <c r="T191" s="330"/>
      <c r="U191" s="330"/>
      <c r="V191" s="330"/>
      <c r="W191" s="330"/>
      <c r="X191" s="330"/>
      <c r="Y191" s="330"/>
      <c r="Z191" s="330"/>
      <c r="AA191" s="330"/>
    </row>
    <row r="192" spans="1:27" ht="15.75" customHeight="1">
      <c r="A192" s="330"/>
      <c r="B192" s="330"/>
      <c r="C192" s="330"/>
      <c r="D192" s="330"/>
      <c r="E192" s="330"/>
      <c r="F192" s="330"/>
      <c r="G192" s="330"/>
      <c r="H192" s="330"/>
      <c r="I192" s="330"/>
      <c r="J192" s="330"/>
      <c r="K192" s="330"/>
      <c r="L192" s="330"/>
      <c r="M192" s="330"/>
      <c r="N192" s="330"/>
      <c r="O192" s="330"/>
      <c r="P192" s="330"/>
      <c r="Q192" s="330"/>
      <c r="R192" s="330"/>
      <c r="S192" s="330"/>
      <c r="T192" s="330"/>
      <c r="U192" s="330"/>
      <c r="V192" s="330"/>
      <c r="W192" s="330"/>
      <c r="X192" s="330"/>
      <c r="Y192" s="330"/>
      <c r="Z192" s="330"/>
      <c r="AA192" s="330"/>
    </row>
    <row r="193" spans="1:27" ht="15.75" customHeight="1">
      <c r="A193" s="330"/>
      <c r="B193" s="330"/>
      <c r="C193" s="330"/>
      <c r="D193" s="330"/>
      <c r="E193" s="330"/>
      <c r="F193" s="330"/>
      <c r="G193" s="330"/>
      <c r="H193" s="330"/>
      <c r="I193" s="330"/>
      <c r="J193" s="330"/>
      <c r="K193" s="330"/>
      <c r="L193" s="330"/>
      <c r="M193" s="330"/>
      <c r="N193" s="330"/>
      <c r="O193" s="330"/>
      <c r="P193" s="330"/>
      <c r="Q193" s="330"/>
      <c r="R193" s="330"/>
      <c r="S193" s="330"/>
      <c r="T193" s="330"/>
      <c r="U193" s="330"/>
      <c r="V193" s="330"/>
      <c r="W193" s="330"/>
      <c r="X193" s="330"/>
      <c r="Y193" s="330"/>
      <c r="Z193" s="330"/>
      <c r="AA193" s="330"/>
    </row>
    <row r="194" spans="1:27" ht="15.75" customHeight="1">
      <c r="A194" s="330"/>
      <c r="B194" s="330"/>
      <c r="C194" s="330"/>
      <c r="D194" s="330"/>
      <c r="E194" s="330"/>
      <c r="F194" s="330"/>
      <c r="G194" s="330"/>
      <c r="H194" s="330"/>
      <c r="I194" s="330"/>
      <c r="J194" s="330"/>
      <c r="K194" s="330"/>
      <c r="L194" s="330"/>
      <c r="M194" s="330"/>
      <c r="N194" s="330"/>
      <c r="O194" s="330"/>
      <c r="P194" s="330"/>
      <c r="Q194" s="330"/>
      <c r="R194" s="330"/>
      <c r="S194" s="330"/>
      <c r="T194" s="330"/>
      <c r="U194" s="330"/>
      <c r="V194" s="330"/>
      <c r="W194" s="330"/>
      <c r="X194" s="330"/>
      <c r="Y194" s="330"/>
      <c r="Z194" s="330"/>
      <c r="AA194" s="330"/>
    </row>
    <row r="195" spans="1:27" ht="15.75" customHeight="1">
      <c r="A195" s="330"/>
      <c r="B195" s="330"/>
      <c r="C195" s="330"/>
      <c r="D195" s="330"/>
      <c r="E195" s="330"/>
      <c r="F195" s="330"/>
      <c r="G195" s="330"/>
      <c r="H195" s="330"/>
      <c r="I195" s="330"/>
      <c r="J195" s="330"/>
      <c r="K195" s="330"/>
      <c r="L195" s="330"/>
      <c r="M195" s="330"/>
      <c r="N195" s="330"/>
      <c r="O195" s="330"/>
      <c r="P195" s="330"/>
      <c r="Q195" s="330"/>
      <c r="R195" s="330"/>
      <c r="S195" s="330"/>
      <c r="T195" s="330"/>
      <c r="U195" s="330"/>
      <c r="V195" s="330"/>
      <c r="W195" s="330"/>
      <c r="X195" s="330"/>
      <c r="Y195" s="330"/>
      <c r="Z195" s="330"/>
      <c r="AA195" s="330"/>
    </row>
    <row r="196" spans="1:27" ht="15.75" customHeight="1">
      <c r="A196" s="330"/>
      <c r="B196" s="330"/>
      <c r="C196" s="330"/>
      <c r="D196" s="330"/>
      <c r="E196" s="330"/>
      <c r="F196" s="330"/>
      <c r="G196" s="330"/>
      <c r="H196" s="330"/>
      <c r="I196" s="330"/>
      <c r="J196" s="330"/>
      <c r="K196" s="330"/>
      <c r="L196" s="330"/>
      <c r="M196" s="330"/>
      <c r="N196" s="330"/>
      <c r="O196" s="330"/>
      <c r="P196" s="330"/>
      <c r="Q196" s="330"/>
      <c r="R196" s="330"/>
      <c r="S196" s="330"/>
      <c r="T196" s="330"/>
      <c r="U196" s="330"/>
      <c r="V196" s="330"/>
      <c r="W196" s="330"/>
      <c r="X196" s="330"/>
      <c r="Y196" s="330"/>
      <c r="Z196" s="330"/>
      <c r="AA196" s="330"/>
    </row>
    <row r="197" spans="1:27" ht="15.75" customHeight="1">
      <c r="A197" s="330"/>
      <c r="B197" s="330"/>
      <c r="C197" s="330"/>
      <c r="D197" s="330"/>
      <c r="E197" s="330"/>
      <c r="F197" s="330"/>
      <c r="G197" s="330"/>
      <c r="H197" s="330"/>
      <c r="I197" s="330"/>
      <c r="J197" s="330"/>
      <c r="K197" s="330"/>
      <c r="L197" s="330"/>
      <c r="M197" s="330"/>
      <c r="N197" s="330"/>
      <c r="O197" s="330"/>
      <c r="P197" s="330"/>
      <c r="Q197" s="330"/>
      <c r="R197" s="330"/>
      <c r="S197" s="330"/>
      <c r="T197" s="330"/>
      <c r="U197" s="330"/>
      <c r="V197" s="330"/>
      <c r="W197" s="330"/>
      <c r="X197" s="330"/>
      <c r="Y197" s="330"/>
      <c r="Z197" s="330"/>
      <c r="AA197" s="330"/>
    </row>
    <row r="198" spans="1:27" ht="15.75" customHeight="1">
      <c r="A198" s="330"/>
      <c r="B198" s="330"/>
      <c r="C198" s="330"/>
      <c r="D198" s="330"/>
      <c r="E198" s="330"/>
      <c r="F198" s="330"/>
      <c r="G198" s="330"/>
      <c r="H198" s="330"/>
      <c r="I198" s="330"/>
      <c r="J198" s="330"/>
      <c r="K198" s="330"/>
      <c r="L198" s="330"/>
      <c r="M198" s="330"/>
      <c r="N198" s="330"/>
      <c r="O198" s="330"/>
      <c r="P198" s="330"/>
      <c r="Q198" s="330"/>
      <c r="R198" s="330"/>
      <c r="S198" s="330"/>
      <c r="T198" s="330"/>
      <c r="U198" s="330"/>
      <c r="V198" s="330"/>
      <c r="W198" s="330"/>
      <c r="X198" s="330"/>
      <c r="Y198" s="330"/>
      <c r="Z198" s="330"/>
      <c r="AA198" s="330"/>
    </row>
    <row r="199" spans="1:27" ht="15.75" customHeight="1">
      <c r="A199" s="330"/>
      <c r="B199" s="330"/>
      <c r="C199" s="330"/>
      <c r="D199" s="330"/>
      <c r="E199" s="330"/>
      <c r="F199" s="330"/>
      <c r="G199" s="330"/>
      <c r="H199" s="330"/>
      <c r="I199" s="330"/>
      <c r="J199" s="330"/>
      <c r="K199" s="330"/>
      <c r="L199" s="330"/>
      <c r="M199" s="330"/>
      <c r="N199" s="330"/>
      <c r="O199" s="330"/>
      <c r="P199" s="330"/>
      <c r="Q199" s="330"/>
      <c r="R199" s="330"/>
      <c r="S199" s="330"/>
      <c r="T199" s="330"/>
      <c r="U199" s="330"/>
      <c r="V199" s="330"/>
      <c r="W199" s="330"/>
      <c r="X199" s="330"/>
      <c r="Y199" s="330"/>
      <c r="Z199" s="330"/>
      <c r="AA199" s="330"/>
    </row>
    <row r="200" spans="1:27" ht="15.75" customHeight="1">
      <c r="A200" s="330"/>
      <c r="B200" s="330"/>
      <c r="C200" s="330"/>
      <c r="D200" s="330"/>
      <c r="E200" s="330"/>
      <c r="F200" s="330"/>
      <c r="G200" s="330"/>
      <c r="H200" s="330"/>
      <c r="I200" s="330"/>
      <c r="J200" s="330"/>
      <c r="K200" s="330"/>
      <c r="L200" s="330"/>
      <c r="M200" s="330"/>
      <c r="N200" s="330"/>
      <c r="O200" s="330"/>
      <c r="P200" s="330"/>
      <c r="Q200" s="330"/>
      <c r="R200" s="330"/>
      <c r="S200" s="330"/>
      <c r="T200" s="330"/>
      <c r="U200" s="330"/>
      <c r="V200" s="330"/>
      <c r="W200" s="330"/>
      <c r="X200" s="330"/>
      <c r="Y200" s="330"/>
      <c r="Z200" s="330"/>
      <c r="AA200" s="330"/>
    </row>
    <row r="201" spans="1:27" ht="15.75" customHeight="1">
      <c r="A201" s="330"/>
      <c r="B201" s="330"/>
      <c r="C201" s="330"/>
      <c r="D201" s="330"/>
      <c r="E201" s="330"/>
      <c r="F201" s="330"/>
      <c r="G201" s="330"/>
      <c r="H201" s="330"/>
      <c r="I201" s="330"/>
      <c r="J201" s="330"/>
      <c r="K201" s="330"/>
      <c r="L201" s="330"/>
      <c r="M201" s="330"/>
      <c r="N201" s="330"/>
      <c r="O201" s="330"/>
      <c r="P201" s="330"/>
      <c r="Q201" s="330"/>
      <c r="R201" s="330"/>
      <c r="S201" s="330"/>
      <c r="T201" s="330"/>
      <c r="U201" s="330"/>
      <c r="V201" s="330"/>
      <c r="W201" s="330"/>
      <c r="X201" s="330"/>
      <c r="Y201" s="330"/>
      <c r="Z201" s="330"/>
      <c r="AA201" s="330"/>
    </row>
    <row r="202" spans="1:27" ht="15.75" customHeight="1">
      <c r="A202" s="330"/>
      <c r="B202" s="330"/>
      <c r="C202" s="330"/>
      <c r="D202" s="330"/>
      <c r="E202" s="330"/>
      <c r="F202" s="330"/>
      <c r="G202" s="330"/>
      <c r="H202" s="330"/>
      <c r="I202" s="330"/>
      <c r="J202" s="330"/>
      <c r="K202" s="330"/>
      <c r="L202" s="330"/>
      <c r="M202" s="330"/>
      <c r="N202" s="330"/>
      <c r="O202" s="330"/>
      <c r="P202" s="330"/>
      <c r="Q202" s="330"/>
      <c r="R202" s="330"/>
      <c r="S202" s="330"/>
      <c r="T202" s="330"/>
      <c r="U202" s="330"/>
      <c r="V202" s="330"/>
      <c r="W202" s="330"/>
      <c r="X202" s="330"/>
      <c r="Y202" s="330"/>
      <c r="Z202" s="330"/>
      <c r="AA202" s="330"/>
    </row>
    <row r="203" spans="1:27" ht="15.75" customHeight="1">
      <c r="A203" s="330"/>
      <c r="B203" s="330"/>
      <c r="C203" s="330"/>
      <c r="D203" s="330"/>
      <c r="E203" s="330"/>
      <c r="F203" s="330"/>
      <c r="G203" s="330"/>
      <c r="H203" s="330"/>
      <c r="I203" s="330"/>
      <c r="J203" s="330"/>
      <c r="K203" s="330"/>
      <c r="L203" s="330"/>
      <c r="M203" s="330"/>
      <c r="N203" s="330"/>
      <c r="O203" s="330"/>
      <c r="P203" s="330"/>
      <c r="Q203" s="330"/>
      <c r="R203" s="330"/>
      <c r="S203" s="330"/>
      <c r="T203" s="330"/>
      <c r="U203" s="330"/>
      <c r="V203" s="330"/>
      <c r="W203" s="330"/>
      <c r="X203" s="330"/>
      <c r="Y203" s="330"/>
      <c r="Z203" s="330"/>
      <c r="AA203" s="330"/>
    </row>
    <row r="204" spans="1:27" ht="15.75" customHeight="1">
      <c r="A204" s="330"/>
      <c r="B204" s="330"/>
      <c r="C204" s="330"/>
      <c r="D204" s="330"/>
      <c r="E204" s="330"/>
      <c r="F204" s="330"/>
      <c r="G204" s="330"/>
      <c r="H204" s="330"/>
      <c r="I204" s="330"/>
      <c r="J204" s="330"/>
      <c r="K204" s="330"/>
      <c r="L204" s="330"/>
      <c r="M204" s="330"/>
      <c r="N204" s="330"/>
      <c r="O204" s="330"/>
      <c r="P204" s="330"/>
      <c r="Q204" s="330"/>
      <c r="R204" s="330"/>
      <c r="S204" s="330"/>
      <c r="T204" s="330"/>
      <c r="U204" s="330"/>
      <c r="V204" s="330"/>
      <c r="W204" s="330"/>
      <c r="X204" s="330"/>
      <c r="Y204" s="330"/>
      <c r="Z204" s="330"/>
      <c r="AA204" s="330"/>
    </row>
    <row r="205" spans="1:27" ht="15.75" customHeight="1">
      <c r="A205" s="330"/>
      <c r="B205" s="330"/>
      <c r="C205" s="330"/>
      <c r="D205" s="330"/>
      <c r="E205" s="330"/>
      <c r="F205" s="330"/>
      <c r="G205" s="330"/>
      <c r="H205" s="330"/>
      <c r="I205" s="330"/>
      <c r="J205" s="330"/>
      <c r="K205" s="330"/>
      <c r="L205" s="330"/>
      <c r="M205" s="330"/>
      <c r="N205" s="330"/>
      <c r="O205" s="330"/>
      <c r="P205" s="330"/>
      <c r="Q205" s="330"/>
      <c r="R205" s="330"/>
      <c r="S205" s="330"/>
      <c r="T205" s="330"/>
      <c r="U205" s="330"/>
      <c r="V205" s="330"/>
      <c r="W205" s="330"/>
      <c r="X205" s="330"/>
      <c r="Y205" s="330"/>
      <c r="Z205" s="330"/>
      <c r="AA205" s="330"/>
    </row>
    <row r="206" spans="1:27" ht="15.75" customHeight="1">
      <c r="A206" s="330"/>
      <c r="B206" s="330"/>
      <c r="C206" s="330"/>
      <c r="D206" s="330"/>
      <c r="E206" s="330"/>
      <c r="F206" s="330"/>
      <c r="G206" s="330"/>
      <c r="H206" s="330"/>
      <c r="I206" s="330"/>
      <c r="J206" s="330"/>
      <c r="K206" s="330"/>
      <c r="L206" s="330"/>
      <c r="M206" s="330"/>
      <c r="N206" s="330"/>
      <c r="O206" s="330"/>
      <c r="P206" s="330"/>
      <c r="Q206" s="330"/>
      <c r="R206" s="330"/>
      <c r="S206" s="330"/>
      <c r="T206" s="330"/>
      <c r="U206" s="330"/>
      <c r="V206" s="330"/>
      <c r="W206" s="330"/>
      <c r="X206" s="330"/>
      <c r="Y206" s="330"/>
      <c r="Z206" s="330"/>
      <c r="AA206" s="330"/>
    </row>
    <row r="207" spans="1:27" ht="15.75" customHeight="1">
      <c r="A207" s="330"/>
      <c r="B207" s="330"/>
      <c r="C207" s="330"/>
      <c r="D207" s="330"/>
      <c r="E207" s="330"/>
      <c r="F207" s="330"/>
      <c r="G207" s="330"/>
      <c r="H207" s="330"/>
      <c r="I207" s="330"/>
      <c r="J207" s="330"/>
      <c r="K207" s="330"/>
      <c r="L207" s="330"/>
      <c r="M207" s="330"/>
      <c r="N207" s="330"/>
      <c r="O207" s="330"/>
      <c r="P207" s="330"/>
      <c r="Q207" s="330"/>
      <c r="R207" s="330"/>
      <c r="S207" s="330"/>
      <c r="T207" s="330"/>
      <c r="U207" s="330"/>
      <c r="V207" s="330"/>
      <c r="W207" s="330"/>
      <c r="X207" s="330"/>
      <c r="Y207" s="330"/>
      <c r="Z207" s="330"/>
      <c r="AA207" s="330"/>
    </row>
    <row r="208" spans="1:27" ht="15.75" customHeight="1">
      <c r="A208" s="330"/>
      <c r="B208" s="330"/>
      <c r="C208" s="330"/>
      <c r="D208" s="330"/>
      <c r="E208" s="330"/>
      <c r="F208" s="330"/>
      <c r="G208" s="330"/>
      <c r="H208" s="330"/>
      <c r="I208" s="330"/>
      <c r="J208" s="330"/>
      <c r="K208" s="330"/>
      <c r="L208" s="330"/>
      <c r="M208" s="330"/>
      <c r="N208" s="330"/>
      <c r="O208" s="330"/>
      <c r="P208" s="330"/>
      <c r="Q208" s="330"/>
      <c r="R208" s="330"/>
      <c r="S208" s="330"/>
      <c r="T208" s="330"/>
      <c r="U208" s="330"/>
      <c r="V208" s="330"/>
      <c r="W208" s="330"/>
      <c r="X208" s="330"/>
      <c r="Y208" s="330"/>
      <c r="Z208" s="330"/>
      <c r="AA208" s="330"/>
    </row>
    <row r="209" spans="1:27" ht="15.75" customHeight="1">
      <c r="A209" s="330"/>
      <c r="B209" s="330"/>
      <c r="C209" s="330"/>
      <c r="D209" s="330"/>
      <c r="E209" s="330"/>
      <c r="F209" s="330"/>
      <c r="G209" s="330"/>
      <c r="H209" s="330"/>
      <c r="I209" s="330"/>
      <c r="J209" s="330"/>
      <c r="K209" s="330"/>
      <c r="L209" s="330"/>
      <c r="M209" s="330"/>
      <c r="N209" s="330"/>
      <c r="O209" s="330"/>
      <c r="P209" s="330"/>
      <c r="Q209" s="330"/>
      <c r="R209" s="330"/>
      <c r="S209" s="330"/>
      <c r="T209" s="330"/>
      <c r="U209" s="330"/>
      <c r="V209" s="330"/>
      <c r="W209" s="330"/>
      <c r="X209" s="330"/>
      <c r="Y209" s="330"/>
      <c r="Z209" s="330"/>
      <c r="AA209" s="330"/>
    </row>
    <row r="210" spans="1:27" ht="15.75" customHeight="1">
      <c r="A210" s="330"/>
      <c r="B210" s="330"/>
      <c r="C210" s="330"/>
      <c r="D210" s="330"/>
      <c r="E210" s="330"/>
      <c r="F210" s="330"/>
      <c r="G210" s="330"/>
      <c r="H210" s="330"/>
      <c r="I210" s="330"/>
      <c r="J210" s="330"/>
      <c r="K210" s="330"/>
      <c r="L210" s="330"/>
      <c r="M210" s="330"/>
      <c r="N210" s="330"/>
      <c r="O210" s="330"/>
      <c r="P210" s="330"/>
      <c r="Q210" s="330"/>
      <c r="R210" s="330"/>
      <c r="S210" s="330"/>
      <c r="T210" s="330"/>
      <c r="U210" s="330"/>
      <c r="V210" s="330"/>
      <c r="W210" s="330"/>
      <c r="X210" s="330"/>
      <c r="Y210" s="330"/>
      <c r="Z210" s="330"/>
      <c r="AA210" s="330"/>
    </row>
    <row r="211" spans="1:27" ht="15.75" customHeight="1">
      <c r="A211" s="330"/>
      <c r="B211" s="330"/>
      <c r="C211" s="330"/>
      <c r="D211" s="330"/>
      <c r="E211" s="330"/>
      <c r="F211" s="330"/>
      <c r="G211" s="330"/>
      <c r="H211" s="330"/>
      <c r="I211" s="330"/>
      <c r="J211" s="330"/>
      <c r="K211" s="330"/>
      <c r="L211" s="330"/>
      <c r="M211" s="330"/>
      <c r="N211" s="330"/>
      <c r="O211" s="330"/>
      <c r="P211" s="330"/>
      <c r="Q211" s="330"/>
      <c r="R211" s="330"/>
      <c r="S211" s="330"/>
      <c r="T211" s="330"/>
      <c r="U211" s="330"/>
      <c r="V211" s="330"/>
      <c r="W211" s="330"/>
      <c r="X211" s="330"/>
      <c r="Y211" s="330"/>
      <c r="Z211" s="330"/>
      <c r="AA211" s="330"/>
    </row>
    <row r="212" spans="1:27" ht="15.75" customHeight="1">
      <c r="A212" s="330"/>
      <c r="B212" s="330"/>
      <c r="C212" s="330"/>
      <c r="D212" s="330"/>
      <c r="E212" s="330"/>
      <c r="F212" s="330"/>
      <c r="G212" s="330"/>
      <c r="H212" s="330"/>
      <c r="I212" s="330"/>
      <c r="J212" s="330"/>
      <c r="K212" s="330"/>
      <c r="L212" s="330"/>
      <c r="M212" s="330"/>
      <c r="N212" s="330"/>
      <c r="O212" s="330"/>
      <c r="P212" s="330"/>
      <c r="Q212" s="330"/>
      <c r="R212" s="330"/>
      <c r="S212" s="330"/>
      <c r="T212" s="330"/>
      <c r="U212" s="330"/>
      <c r="V212" s="330"/>
      <c r="W212" s="330"/>
      <c r="X212" s="330"/>
      <c r="Y212" s="330"/>
      <c r="Z212" s="330"/>
      <c r="AA212" s="330"/>
    </row>
    <row r="213" spans="1:27" ht="15.75" customHeight="1">
      <c r="A213" s="330"/>
      <c r="B213" s="330"/>
      <c r="C213" s="330"/>
      <c r="D213" s="330"/>
      <c r="E213" s="330"/>
      <c r="F213" s="330"/>
      <c r="G213" s="330"/>
      <c r="H213" s="330"/>
      <c r="I213" s="330"/>
      <c r="J213" s="330"/>
      <c r="K213" s="330"/>
      <c r="L213" s="330"/>
      <c r="M213" s="330"/>
      <c r="N213" s="330"/>
      <c r="O213" s="330"/>
      <c r="P213" s="330"/>
      <c r="Q213" s="330"/>
      <c r="R213" s="330"/>
      <c r="S213" s="330"/>
      <c r="T213" s="330"/>
      <c r="U213" s="330"/>
      <c r="V213" s="330"/>
      <c r="W213" s="330"/>
      <c r="X213" s="330"/>
      <c r="Y213" s="330"/>
      <c r="Z213" s="330"/>
      <c r="AA213" s="330"/>
    </row>
    <row r="214" spans="1:27" ht="15.75" customHeight="1">
      <c r="A214" s="330"/>
      <c r="B214" s="330"/>
      <c r="C214" s="330"/>
      <c r="D214" s="330"/>
      <c r="E214" s="330"/>
      <c r="F214" s="330"/>
      <c r="G214" s="330"/>
      <c r="H214" s="330"/>
      <c r="I214" s="330"/>
      <c r="J214" s="330"/>
      <c r="K214" s="330"/>
      <c r="L214" s="330"/>
      <c r="M214" s="330"/>
      <c r="N214" s="330"/>
      <c r="O214" s="330"/>
      <c r="P214" s="330"/>
      <c r="Q214" s="330"/>
      <c r="R214" s="330"/>
      <c r="S214" s="330"/>
      <c r="T214" s="330"/>
      <c r="U214" s="330"/>
      <c r="V214" s="330"/>
      <c r="W214" s="330"/>
      <c r="X214" s="330"/>
      <c r="Y214" s="330"/>
      <c r="Z214" s="330"/>
      <c r="AA214" s="330"/>
    </row>
    <row r="215" spans="1:27" ht="15.75" customHeight="1">
      <c r="A215" s="330"/>
      <c r="B215" s="330"/>
      <c r="C215" s="330"/>
      <c r="D215" s="330"/>
      <c r="E215" s="330"/>
      <c r="F215" s="330"/>
      <c r="G215" s="330"/>
      <c r="H215" s="330"/>
      <c r="I215" s="330"/>
      <c r="J215" s="330"/>
      <c r="K215" s="330"/>
      <c r="L215" s="330"/>
      <c r="M215" s="330"/>
      <c r="N215" s="330"/>
      <c r="O215" s="330"/>
      <c r="P215" s="330"/>
      <c r="Q215" s="330"/>
      <c r="R215" s="330"/>
      <c r="S215" s="330"/>
      <c r="T215" s="330"/>
      <c r="U215" s="330"/>
      <c r="V215" s="330"/>
      <c r="W215" s="330"/>
      <c r="X215" s="330"/>
      <c r="Y215" s="330"/>
      <c r="Z215" s="330"/>
      <c r="AA215" s="330"/>
    </row>
    <row r="216" spans="1:27" ht="15.75" customHeight="1">
      <c r="A216" s="330"/>
      <c r="B216" s="330"/>
      <c r="C216" s="330"/>
      <c r="D216" s="330"/>
      <c r="E216" s="330"/>
      <c r="F216" s="330"/>
      <c r="G216" s="330"/>
      <c r="H216" s="330"/>
      <c r="I216" s="330"/>
      <c r="J216" s="330"/>
      <c r="K216" s="330"/>
      <c r="L216" s="330"/>
      <c r="M216" s="330"/>
      <c r="N216" s="330"/>
      <c r="O216" s="330"/>
      <c r="P216" s="330"/>
      <c r="Q216" s="330"/>
      <c r="R216" s="330"/>
      <c r="S216" s="330"/>
      <c r="T216" s="330"/>
      <c r="U216" s="330"/>
      <c r="V216" s="330"/>
      <c r="W216" s="330"/>
      <c r="X216" s="330"/>
      <c r="Y216" s="330"/>
      <c r="Z216" s="330"/>
      <c r="AA216" s="330"/>
    </row>
    <row r="217" spans="1:27" ht="15.75" customHeight="1">
      <c r="A217" s="330"/>
      <c r="B217" s="330"/>
      <c r="C217" s="330"/>
      <c r="D217" s="330"/>
      <c r="E217" s="330"/>
      <c r="F217" s="330"/>
      <c r="G217" s="330"/>
      <c r="H217" s="330"/>
      <c r="I217" s="330"/>
      <c r="J217" s="330"/>
      <c r="K217" s="330"/>
      <c r="L217" s="330"/>
      <c r="M217" s="330"/>
      <c r="N217" s="330"/>
      <c r="O217" s="330"/>
      <c r="P217" s="330"/>
      <c r="Q217" s="330"/>
      <c r="R217" s="330"/>
      <c r="S217" s="330"/>
      <c r="T217" s="330"/>
      <c r="U217" s="330"/>
      <c r="V217" s="330"/>
      <c r="W217" s="330"/>
      <c r="X217" s="330"/>
      <c r="Y217" s="330"/>
      <c r="Z217" s="330"/>
      <c r="AA217" s="330"/>
    </row>
    <row r="218" spans="1:27" ht="15.75" customHeight="1">
      <c r="A218" s="330"/>
      <c r="B218" s="330"/>
      <c r="C218" s="330"/>
      <c r="D218" s="330"/>
      <c r="E218" s="330"/>
      <c r="F218" s="330"/>
      <c r="G218" s="330"/>
      <c r="H218" s="330"/>
      <c r="I218" s="330"/>
      <c r="J218" s="330"/>
      <c r="K218" s="330"/>
      <c r="L218" s="330"/>
      <c r="M218" s="330"/>
      <c r="N218" s="330"/>
      <c r="O218" s="330"/>
      <c r="P218" s="330"/>
      <c r="Q218" s="330"/>
      <c r="R218" s="330"/>
      <c r="S218" s="330"/>
      <c r="T218" s="330"/>
      <c r="U218" s="330"/>
      <c r="V218" s="330"/>
      <c r="W218" s="330"/>
      <c r="X218" s="330"/>
      <c r="Y218" s="330"/>
      <c r="Z218" s="330"/>
      <c r="AA218" s="330"/>
    </row>
    <row r="219" spans="1:27" ht="15.75" customHeight="1">
      <c r="A219" s="330"/>
      <c r="B219" s="330"/>
      <c r="C219" s="330"/>
      <c r="D219" s="330"/>
      <c r="E219" s="330"/>
      <c r="F219" s="330"/>
      <c r="G219" s="330"/>
      <c r="H219" s="330"/>
      <c r="I219" s="330"/>
      <c r="J219" s="330"/>
      <c r="K219" s="330"/>
      <c r="L219" s="330"/>
      <c r="M219" s="330"/>
      <c r="N219" s="330"/>
      <c r="O219" s="330"/>
      <c r="P219" s="330"/>
      <c r="Q219" s="330"/>
      <c r="R219" s="330"/>
      <c r="S219" s="330"/>
      <c r="T219" s="330"/>
      <c r="U219" s="330"/>
      <c r="V219" s="330"/>
      <c r="W219" s="330"/>
      <c r="X219" s="330"/>
      <c r="Y219" s="330"/>
      <c r="Z219" s="330"/>
      <c r="AA219" s="330"/>
    </row>
    <row r="220" spans="1:27" ht="15.75" customHeight="1">
      <c r="A220" s="330"/>
      <c r="B220" s="330"/>
      <c r="C220" s="330"/>
      <c r="D220" s="330"/>
      <c r="E220" s="330"/>
      <c r="F220" s="330"/>
      <c r="G220" s="330"/>
      <c r="H220" s="330"/>
      <c r="I220" s="330"/>
      <c r="J220" s="330"/>
      <c r="K220" s="330"/>
      <c r="L220" s="330"/>
      <c r="M220" s="330"/>
      <c r="N220" s="330"/>
      <c r="O220" s="330"/>
      <c r="P220" s="330"/>
      <c r="Q220" s="330"/>
      <c r="R220" s="330"/>
      <c r="S220" s="330"/>
      <c r="T220" s="330"/>
      <c r="U220" s="330"/>
      <c r="V220" s="330"/>
      <c r="W220" s="330"/>
      <c r="X220" s="330"/>
      <c r="Y220" s="330"/>
      <c r="Z220" s="330"/>
      <c r="AA220" s="330"/>
    </row>
    <row r="221" spans="1:27" ht="15.75" customHeight="1">
      <c r="A221" s="330"/>
      <c r="B221" s="330"/>
      <c r="C221" s="330"/>
      <c r="D221" s="330"/>
      <c r="E221" s="330"/>
      <c r="F221" s="330"/>
      <c r="G221" s="330"/>
      <c r="H221" s="330"/>
      <c r="I221" s="330"/>
      <c r="J221" s="330"/>
      <c r="K221" s="330"/>
      <c r="L221" s="330"/>
      <c r="M221" s="330"/>
      <c r="N221" s="330"/>
      <c r="O221" s="330"/>
      <c r="P221" s="330"/>
      <c r="Q221" s="330"/>
      <c r="R221" s="330"/>
      <c r="S221" s="330"/>
      <c r="T221" s="330"/>
      <c r="U221" s="330"/>
      <c r="V221" s="330"/>
      <c r="W221" s="330"/>
      <c r="X221" s="330"/>
      <c r="Y221" s="330"/>
      <c r="Z221" s="330"/>
      <c r="AA221" s="330"/>
    </row>
    <row r="222" spans="1:27" ht="15.75" customHeight="1">
      <c r="A222" s="330"/>
      <c r="B222" s="330"/>
      <c r="C222" s="330"/>
      <c r="D222" s="330"/>
      <c r="E222" s="330"/>
      <c r="F222" s="330"/>
      <c r="G222" s="330"/>
      <c r="H222" s="330"/>
      <c r="I222" s="330"/>
      <c r="J222" s="330"/>
      <c r="K222" s="330"/>
      <c r="L222" s="330"/>
      <c r="M222" s="330"/>
      <c r="N222" s="330"/>
      <c r="O222" s="330"/>
      <c r="P222" s="330"/>
      <c r="Q222" s="330"/>
      <c r="R222" s="330"/>
      <c r="S222" s="330"/>
      <c r="T222" s="330"/>
      <c r="U222" s="330"/>
      <c r="V222" s="330"/>
      <c r="W222" s="330"/>
      <c r="X222" s="330"/>
      <c r="Y222" s="330"/>
      <c r="Z222" s="330"/>
      <c r="AA222" s="330"/>
    </row>
    <row r="223" spans="1:27" ht="15.75" customHeight="1">
      <c r="A223" s="330"/>
      <c r="B223" s="330"/>
      <c r="C223" s="330"/>
      <c r="D223" s="330"/>
      <c r="E223" s="330"/>
      <c r="F223" s="330"/>
      <c r="G223" s="330"/>
      <c r="H223" s="330"/>
      <c r="I223" s="330"/>
      <c r="J223" s="330"/>
      <c r="K223" s="330"/>
      <c r="L223" s="330"/>
      <c r="M223" s="330"/>
      <c r="N223" s="330"/>
      <c r="O223" s="330"/>
      <c r="P223" s="330"/>
      <c r="Q223" s="330"/>
      <c r="R223" s="330"/>
      <c r="S223" s="330"/>
      <c r="T223" s="330"/>
      <c r="U223" s="330"/>
      <c r="V223" s="330"/>
      <c r="W223" s="330"/>
      <c r="X223" s="330"/>
      <c r="Y223" s="330"/>
      <c r="Z223" s="330"/>
      <c r="AA223" s="330"/>
    </row>
    <row r="224" spans="1:27" ht="15.75" customHeight="1">
      <c r="A224" s="330"/>
      <c r="B224" s="330"/>
      <c r="C224" s="330"/>
      <c r="D224" s="330"/>
      <c r="E224" s="330"/>
      <c r="F224" s="330"/>
      <c r="G224" s="330"/>
      <c r="H224" s="330"/>
      <c r="I224" s="330"/>
      <c r="J224" s="330"/>
      <c r="K224" s="330"/>
      <c r="L224" s="330"/>
      <c r="M224" s="330"/>
      <c r="N224" s="330"/>
      <c r="O224" s="330"/>
      <c r="P224" s="330"/>
      <c r="Q224" s="330"/>
      <c r="R224" s="330"/>
      <c r="S224" s="330"/>
      <c r="T224" s="330"/>
      <c r="U224" s="330"/>
      <c r="V224" s="330"/>
      <c r="W224" s="330"/>
      <c r="X224" s="330"/>
      <c r="Y224" s="330"/>
      <c r="Z224" s="330"/>
      <c r="AA224" s="330"/>
    </row>
    <row r="225" spans="1:27" ht="15.75" customHeight="1">
      <c r="A225" s="330"/>
      <c r="B225" s="330"/>
      <c r="C225" s="330"/>
      <c r="D225" s="330"/>
      <c r="E225" s="330"/>
      <c r="F225" s="330"/>
      <c r="G225" s="330"/>
      <c r="H225" s="330"/>
      <c r="I225" s="330"/>
      <c r="J225" s="330"/>
      <c r="K225" s="330"/>
      <c r="L225" s="330"/>
      <c r="M225" s="330"/>
      <c r="N225" s="330"/>
      <c r="O225" s="330"/>
      <c r="P225" s="330"/>
      <c r="Q225" s="330"/>
      <c r="R225" s="330"/>
      <c r="S225" s="330"/>
      <c r="T225" s="330"/>
      <c r="U225" s="330"/>
      <c r="V225" s="330"/>
      <c r="W225" s="330"/>
      <c r="X225" s="330"/>
      <c r="Y225" s="330"/>
      <c r="Z225" s="330"/>
      <c r="AA225" s="330"/>
    </row>
    <row r="226" spans="1:27" ht="15.75" customHeight="1">
      <c r="A226" s="330"/>
      <c r="B226" s="330"/>
      <c r="C226" s="330"/>
      <c r="D226" s="330"/>
      <c r="E226" s="330"/>
      <c r="F226" s="330"/>
      <c r="G226" s="330"/>
      <c r="H226" s="330"/>
      <c r="I226" s="330"/>
      <c r="J226" s="330"/>
      <c r="K226" s="330"/>
      <c r="L226" s="330"/>
      <c r="M226" s="330"/>
      <c r="N226" s="330"/>
      <c r="O226" s="330"/>
      <c r="P226" s="330"/>
      <c r="Q226" s="330"/>
      <c r="R226" s="330"/>
      <c r="S226" s="330"/>
      <c r="T226" s="330"/>
      <c r="U226" s="330"/>
      <c r="V226" s="330"/>
      <c r="W226" s="330"/>
      <c r="X226" s="330"/>
      <c r="Y226" s="330"/>
      <c r="Z226" s="330"/>
      <c r="AA226" s="330"/>
    </row>
    <row r="227" spans="1:27" ht="15.75" customHeight="1">
      <c r="A227" s="330"/>
      <c r="B227" s="330"/>
      <c r="C227" s="330"/>
      <c r="D227" s="330"/>
      <c r="E227" s="330"/>
      <c r="F227" s="330"/>
      <c r="G227" s="330"/>
      <c r="H227" s="330"/>
      <c r="I227" s="330"/>
      <c r="J227" s="330"/>
      <c r="K227" s="330"/>
      <c r="L227" s="330"/>
      <c r="M227" s="330"/>
      <c r="N227" s="330"/>
      <c r="O227" s="330"/>
      <c r="P227" s="330"/>
      <c r="Q227" s="330"/>
      <c r="R227" s="330"/>
      <c r="S227" s="330"/>
      <c r="T227" s="330"/>
      <c r="U227" s="330"/>
      <c r="V227" s="330"/>
      <c r="W227" s="330"/>
      <c r="X227" s="330"/>
      <c r="Y227" s="330"/>
      <c r="Z227" s="330"/>
      <c r="AA227" s="330"/>
    </row>
    <row r="228" spans="1:27" ht="15.75" customHeight="1">
      <c r="A228" s="330"/>
      <c r="B228" s="330"/>
      <c r="C228" s="330"/>
      <c r="D228" s="330"/>
      <c r="E228" s="330"/>
      <c r="F228" s="330"/>
      <c r="G228" s="330"/>
      <c r="H228" s="330"/>
      <c r="I228" s="330"/>
      <c r="J228" s="330"/>
      <c r="K228" s="330"/>
      <c r="L228" s="330"/>
      <c r="M228" s="330"/>
      <c r="N228" s="330"/>
      <c r="O228" s="330"/>
      <c r="P228" s="330"/>
      <c r="Q228" s="330"/>
      <c r="R228" s="330"/>
      <c r="S228" s="330"/>
      <c r="T228" s="330"/>
      <c r="U228" s="330"/>
      <c r="V228" s="330"/>
      <c r="W228" s="330"/>
      <c r="X228" s="330"/>
      <c r="Y228" s="330"/>
      <c r="Z228" s="330"/>
      <c r="AA228" s="330"/>
    </row>
    <row r="229" spans="1:27" ht="15.75" customHeight="1">
      <c r="A229" s="330"/>
      <c r="B229" s="330"/>
      <c r="C229" s="330"/>
      <c r="D229" s="330"/>
      <c r="E229" s="330"/>
      <c r="F229" s="330"/>
      <c r="G229" s="330"/>
      <c r="H229" s="330"/>
      <c r="I229" s="330"/>
      <c r="J229" s="330"/>
      <c r="K229" s="330"/>
      <c r="L229" s="330"/>
      <c r="M229" s="330"/>
      <c r="N229" s="330"/>
      <c r="O229" s="330"/>
      <c r="P229" s="330"/>
      <c r="Q229" s="330"/>
      <c r="R229" s="330"/>
      <c r="S229" s="330"/>
      <c r="T229" s="330"/>
      <c r="U229" s="330"/>
      <c r="V229" s="330"/>
      <c r="W229" s="330"/>
      <c r="X229" s="330"/>
      <c r="Y229" s="330"/>
      <c r="Z229" s="330"/>
      <c r="AA229" s="330"/>
    </row>
    <row r="230" spans="1:27" ht="15.75" customHeight="1">
      <c r="A230" s="330"/>
      <c r="B230" s="330"/>
      <c r="C230" s="330"/>
      <c r="D230" s="330"/>
      <c r="E230" s="330"/>
      <c r="F230" s="330"/>
      <c r="G230" s="330"/>
      <c r="H230" s="330"/>
      <c r="I230" s="330"/>
      <c r="J230" s="330"/>
      <c r="K230" s="330"/>
      <c r="L230" s="330"/>
      <c r="M230" s="330"/>
      <c r="N230" s="330"/>
      <c r="O230" s="330"/>
      <c r="P230" s="330"/>
      <c r="Q230" s="330"/>
      <c r="R230" s="330"/>
      <c r="S230" s="330"/>
      <c r="T230" s="330"/>
      <c r="U230" s="330"/>
      <c r="V230" s="330"/>
      <c r="W230" s="330"/>
      <c r="X230" s="330"/>
      <c r="Y230" s="330"/>
      <c r="Z230" s="330"/>
      <c r="AA230" s="330"/>
    </row>
    <row r="231" spans="1:27" ht="15.75" customHeight="1">
      <c r="A231" s="330"/>
      <c r="B231" s="330"/>
      <c r="C231" s="330"/>
      <c r="D231" s="330"/>
      <c r="E231" s="330"/>
      <c r="F231" s="330"/>
      <c r="G231" s="330"/>
      <c r="H231" s="330"/>
      <c r="I231" s="330"/>
      <c r="J231" s="330"/>
      <c r="K231" s="330"/>
      <c r="L231" s="330"/>
      <c r="M231" s="330"/>
      <c r="N231" s="330"/>
      <c r="O231" s="330"/>
      <c r="P231" s="330"/>
      <c r="Q231" s="330"/>
      <c r="R231" s="330"/>
      <c r="S231" s="330"/>
      <c r="T231" s="330"/>
      <c r="U231" s="330"/>
      <c r="V231" s="330"/>
      <c r="W231" s="330"/>
      <c r="X231" s="330"/>
      <c r="Y231" s="330"/>
      <c r="Z231" s="330"/>
      <c r="AA231" s="330"/>
    </row>
    <row r="232" spans="1:27" ht="15.75" customHeight="1">
      <c r="A232" s="330"/>
      <c r="B232" s="330"/>
      <c r="C232" s="330"/>
      <c r="D232" s="330"/>
      <c r="E232" s="330"/>
      <c r="F232" s="330"/>
      <c r="G232" s="330"/>
      <c r="H232" s="330"/>
      <c r="I232" s="330"/>
      <c r="J232" s="330"/>
      <c r="K232" s="330"/>
      <c r="L232" s="330"/>
      <c r="M232" s="330"/>
      <c r="N232" s="330"/>
      <c r="O232" s="330"/>
      <c r="P232" s="330"/>
      <c r="Q232" s="330"/>
      <c r="R232" s="330"/>
      <c r="S232" s="330"/>
      <c r="T232" s="330"/>
      <c r="U232" s="330"/>
      <c r="V232" s="330"/>
      <c r="W232" s="330"/>
      <c r="X232" s="330"/>
      <c r="Y232" s="330"/>
      <c r="Z232" s="330"/>
      <c r="AA232" s="330"/>
    </row>
    <row r="233" spans="1:27" ht="15.75" customHeight="1">
      <c r="A233" s="330"/>
      <c r="B233" s="330"/>
      <c r="C233" s="330"/>
      <c r="D233" s="330"/>
      <c r="E233" s="330"/>
      <c r="F233" s="330"/>
      <c r="G233" s="330"/>
      <c r="H233" s="330"/>
      <c r="I233" s="330"/>
      <c r="J233" s="330"/>
      <c r="K233" s="330"/>
      <c r="L233" s="330"/>
      <c r="M233" s="330"/>
      <c r="N233" s="330"/>
      <c r="O233" s="330"/>
      <c r="P233" s="330"/>
      <c r="Q233" s="330"/>
      <c r="R233" s="330"/>
      <c r="S233" s="330"/>
      <c r="T233" s="330"/>
      <c r="U233" s="330"/>
      <c r="V233" s="330"/>
      <c r="W233" s="330"/>
      <c r="X233" s="330"/>
      <c r="Y233" s="330"/>
      <c r="Z233" s="330"/>
      <c r="AA233" s="330"/>
    </row>
    <row r="234" spans="1:27" ht="15.75" customHeight="1">
      <c r="A234" s="330"/>
      <c r="B234" s="330"/>
      <c r="C234" s="330"/>
      <c r="D234" s="330"/>
      <c r="E234" s="330"/>
      <c r="F234" s="330"/>
      <c r="G234" s="330"/>
      <c r="H234" s="330"/>
      <c r="I234" s="330"/>
      <c r="J234" s="330"/>
      <c r="K234" s="330"/>
      <c r="L234" s="330"/>
      <c r="M234" s="330"/>
      <c r="N234" s="330"/>
      <c r="O234" s="330"/>
      <c r="P234" s="330"/>
      <c r="Q234" s="330"/>
      <c r="R234" s="330"/>
      <c r="S234" s="330"/>
      <c r="T234" s="330"/>
      <c r="U234" s="330"/>
      <c r="V234" s="330"/>
      <c r="W234" s="330"/>
      <c r="X234" s="330"/>
      <c r="Y234" s="330"/>
      <c r="Z234" s="330"/>
      <c r="AA234" s="330"/>
    </row>
    <row r="235" spans="1:27" ht="15.75" customHeight="1">
      <c r="A235" s="330"/>
      <c r="B235" s="330"/>
      <c r="C235" s="330"/>
      <c r="D235" s="330"/>
      <c r="E235" s="330"/>
      <c r="F235" s="330"/>
      <c r="G235" s="330"/>
      <c r="H235" s="330"/>
      <c r="I235" s="330"/>
      <c r="J235" s="330"/>
      <c r="K235" s="330"/>
      <c r="L235" s="330"/>
      <c r="M235" s="330"/>
      <c r="N235" s="330"/>
      <c r="O235" s="330"/>
      <c r="P235" s="330"/>
      <c r="Q235" s="330"/>
      <c r="R235" s="330"/>
      <c r="S235" s="330"/>
      <c r="T235" s="330"/>
      <c r="U235" s="330"/>
      <c r="V235" s="330"/>
      <c r="W235" s="330"/>
      <c r="X235" s="330"/>
      <c r="Y235" s="330"/>
      <c r="Z235" s="330"/>
      <c r="AA235" s="330"/>
    </row>
    <row r="236" spans="1:27" ht="15.75" customHeight="1">
      <c r="A236" s="330"/>
      <c r="B236" s="330"/>
      <c r="C236" s="330"/>
      <c r="D236" s="330"/>
      <c r="E236" s="330"/>
      <c r="F236" s="330"/>
      <c r="G236" s="330"/>
      <c r="H236" s="330"/>
      <c r="I236" s="330"/>
      <c r="J236" s="330"/>
      <c r="K236" s="330"/>
      <c r="L236" s="330"/>
      <c r="M236" s="330"/>
      <c r="N236" s="330"/>
      <c r="O236" s="330"/>
      <c r="P236" s="330"/>
      <c r="Q236" s="330"/>
      <c r="R236" s="330"/>
      <c r="S236" s="330"/>
      <c r="T236" s="330"/>
      <c r="U236" s="330"/>
      <c r="V236" s="330"/>
      <c r="W236" s="330"/>
      <c r="X236" s="330"/>
      <c r="Y236" s="330"/>
      <c r="Z236" s="330"/>
      <c r="AA236" s="330"/>
    </row>
    <row r="237" spans="1:27" ht="15.75" customHeight="1">
      <c r="A237" s="330"/>
      <c r="B237" s="330"/>
      <c r="C237" s="330"/>
      <c r="D237" s="330"/>
      <c r="E237" s="330"/>
      <c r="F237" s="330"/>
      <c r="G237" s="330"/>
      <c r="H237" s="330"/>
      <c r="I237" s="330"/>
      <c r="J237" s="330"/>
      <c r="K237" s="330"/>
      <c r="L237" s="330"/>
      <c r="M237" s="330"/>
      <c r="N237" s="330"/>
      <c r="O237" s="330"/>
      <c r="P237" s="330"/>
      <c r="Q237" s="330"/>
      <c r="R237" s="330"/>
      <c r="S237" s="330"/>
      <c r="T237" s="330"/>
      <c r="U237" s="330"/>
      <c r="V237" s="330"/>
      <c r="W237" s="330"/>
      <c r="X237" s="330"/>
      <c r="Y237" s="330"/>
      <c r="Z237" s="330"/>
      <c r="AA237" s="330"/>
    </row>
    <row r="238" spans="1:27" ht="15.75" customHeight="1">
      <c r="A238" s="330"/>
      <c r="B238" s="330"/>
      <c r="C238" s="330"/>
      <c r="D238" s="330"/>
      <c r="E238" s="330"/>
      <c r="F238" s="330"/>
      <c r="G238" s="330"/>
      <c r="H238" s="330"/>
      <c r="I238" s="330"/>
      <c r="J238" s="330"/>
      <c r="K238" s="330"/>
      <c r="L238" s="330"/>
      <c r="M238" s="330"/>
      <c r="N238" s="330"/>
      <c r="O238" s="330"/>
      <c r="P238" s="330"/>
      <c r="Q238" s="330"/>
      <c r="R238" s="330"/>
      <c r="S238" s="330"/>
      <c r="T238" s="330"/>
      <c r="U238" s="330"/>
      <c r="V238" s="330"/>
      <c r="W238" s="330"/>
      <c r="X238" s="330"/>
      <c r="Y238" s="330"/>
      <c r="Z238" s="330"/>
      <c r="AA238" s="330"/>
    </row>
    <row r="239" spans="1:27" ht="15.75" customHeight="1">
      <c r="A239" s="330"/>
      <c r="B239" s="330"/>
      <c r="C239" s="330"/>
      <c r="D239" s="330"/>
      <c r="E239" s="330"/>
      <c r="F239" s="330"/>
      <c r="G239" s="330"/>
      <c r="H239" s="330"/>
      <c r="I239" s="330"/>
      <c r="J239" s="330"/>
      <c r="K239" s="330"/>
      <c r="L239" s="330"/>
      <c r="M239" s="330"/>
      <c r="N239" s="330"/>
      <c r="O239" s="330"/>
      <c r="P239" s="330"/>
      <c r="Q239" s="330"/>
      <c r="R239" s="330"/>
      <c r="S239" s="330"/>
      <c r="T239" s="330"/>
      <c r="U239" s="330"/>
      <c r="V239" s="330"/>
      <c r="W239" s="330"/>
      <c r="X239" s="330"/>
      <c r="Y239" s="330"/>
      <c r="Z239" s="330"/>
      <c r="AA239" s="330"/>
    </row>
    <row r="240" spans="1:27" ht="15.75" customHeight="1">
      <c r="A240" s="330"/>
      <c r="B240" s="330"/>
      <c r="C240" s="330"/>
      <c r="D240" s="330"/>
      <c r="E240" s="330"/>
      <c r="F240" s="330"/>
      <c r="G240" s="330"/>
      <c r="H240" s="330"/>
      <c r="I240" s="330"/>
      <c r="J240" s="330"/>
      <c r="K240" s="330"/>
      <c r="L240" s="330"/>
      <c r="M240" s="330"/>
      <c r="N240" s="330"/>
      <c r="O240" s="330"/>
      <c r="P240" s="330"/>
      <c r="Q240" s="330"/>
      <c r="R240" s="330"/>
      <c r="S240" s="330"/>
      <c r="T240" s="330"/>
      <c r="U240" s="330"/>
      <c r="V240" s="330"/>
      <c r="W240" s="330"/>
      <c r="X240" s="330"/>
      <c r="Y240" s="330"/>
      <c r="Z240" s="330"/>
      <c r="AA240" s="330"/>
    </row>
    <row r="241" spans="1:27" ht="15.75" customHeight="1">
      <c r="A241" s="330"/>
      <c r="B241" s="330"/>
      <c r="C241" s="330"/>
      <c r="D241" s="330"/>
      <c r="E241" s="330"/>
      <c r="F241" s="330"/>
      <c r="G241" s="330"/>
      <c r="H241" s="330"/>
      <c r="I241" s="330"/>
      <c r="J241" s="330"/>
      <c r="K241" s="330"/>
      <c r="L241" s="330"/>
      <c r="M241" s="330"/>
      <c r="N241" s="330"/>
      <c r="O241" s="330"/>
      <c r="P241" s="330"/>
      <c r="Q241" s="330"/>
      <c r="R241" s="330"/>
      <c r="S241" s="330"/>
      <c r="T241" s="330"/>
      <c r="U241" s="330"/>
      <c r="V241" s="330"/>
      <c r="W241" s="330"/>
      <c r="X241" s="330"/>
      <c r="Y241" s="330"/>
      <c r="Z241" s="330"/>
      <c r="AA241" s="330"/>
    </row>
    <row r="242" spans="1:27" ht="15.75" customHeight="1">
      <c r="A242" s="330"/>
      <c r="B242" s="330"/>
      <c r="C242" s="330"/>
      <c r="D242" s="330"/>
      <c r="E242" s="330"/>
      <c r="F242" s="330"/>
      <c r="G242" s="330"/>
      <c r="H242" s="330"/>
      <c r="I242" s="330"/>
      <c r="J242" s="330"/>
      <c r="K242" s="330"/>
      <c r="L242" s="330"/>
      <c r="M242" s="330"/>
      <c r="N242" s="330"/>
      <c r="O242" s="330"/>
      <c r="P242" s="330"/>
      <c r="Q242" s="330"/>
      <c r="R242" s="330"/>
      <c r="S242" s="330"/>
      <c r="T242" s="330"/>
      <c r="U242" s="330"/>
      <c r="V242" s="330"/>
      <c r="W242" s="330"/>
      <c r="X242" s="330"/>
      <c r="Y242" s="330"/>
      <c r="Z242" s="330"/>
      <c r="AA242" s="330"/>
    </row>
    <row r="243" spans="1:27" ht="15.75" customHeight="1">
      <c r="A243" s="330"/>
      <c r="B243" s="330"/>
      <c r="C243" s="330"/>
      <c r="D243" s="330"/>
      <c r="E243" s="330"/>
      <c r="F243" s="330"/>
      <c r="G243" s="330"/>
      <c r="H243" s="330"/>
      <c r="I243" s="330"/>
      <c r="J243" s="330"/>
      <c r="K243" s="330"/>
      <c r="L243" s="330"/>
      <c r="M243" s="330"/>
      <c r="N243" s="330"/>
      <c r="O243" s="330"/>
      <c r="P243" s="330"/>
      <c r="Q243" s="330"/>
      <c r="R243" s="330"/>
      <c r="S243" s="330"/>
      <c r="T243" s="330"/>
      <c r="U243" s="330"/>
      <c r="V243" s="330"/>
      <c r="W243" s="330"/>
      <c r="X243" s="330"/>
      <c r="Y243" s="330"/>
      <c r="Z243" s="330"/>
      <c r="AA243" s="330"/>
    </row>
    <row r="244" spans="1:27" ht="15.75" customHeight="1">
      <c r="A244" s="330"/>
      <c r="B244" s="330"/>
      <c r="C244" s="330"/>
      <c r="D244" s="330"/>
      <c r="E244" s="330"/>
      <c r="F244" s="330"/>
      <c r="G244" s="330"/>
      <c r="H244" s="330"/>
      <c r="I244" s="330"/>
      <c r="J244" s="330"/>
      <c r="K244" s="330"/>
      <c r="L244" s="330"/>
      <c r="M244" s="330"/>
      <c r="N244" s="330"/>
      <c r="O244" s="330"/>
      <c r="P244" s="330"/>
      <c r="Q244" s="330"/>
      <c r="R244" s="330"/>
      <c r="S244" s="330"/>
      <c r="T244" s="330"/>
      <c r="U244" s="330"/>
      <c r="V244" s="330"/>
      <c r="W244" s="330"/>
      <c r="X244" s="330"/>
      <c r="Y244" s="330"/>
      <c r="Z244" s="330"/>
      <c r="AA244" s="330"/>
    </row>
    <row r="245" spans="1:27" ht="15.75" customHeight="1">
      <c r="A245" s="330"/>
      <c r="B245" s="330"/>
      <c r="C245" s="330"/>
      <c r="D245" s="330"/>
      <c r="E245" s="330"/>
      <c r="F245" s="330"/>
      <c r="G245" s="330"/>
      <c r="H245" s="330"/>
      <c r="I245" s="330"/>
      <c r="J245" s="330"/>
      <c r="K245" s="330"/>
      <c r="L245" s="330"/>
      <c r="M245" s="330"/>
      <c r="N245" s="330"/>
      <c r="O245" s="330"/>
      <c r="P245" s="330"/>
      <c r="Q245" s="330"/>
      <c r="R245" s="330"/>
      <c r="S245" s="330"/>
      <c r="T245" s="330"/>
      <c r="U245" s="330"/>
      <c r="V245" s="330"/>
      <c r="W245" s="330"/>
      <c r="X245" s="330"/>
      <c r="Y245" s="330"/>
      <c r="Z245" s="330"/>
      <c r="AA245" s="330"/>
    </row>
    <row r="246" spans="1:27" ht="15.75" customHeight="1">
      <c r="A246" s="330"/>
      <c r="B246" s="330"/>
      <c r="C246" s="330"/>
      <c r="D246" s="330"/>
      <c r="E246" s="330"/>
      <c r="F246" s="330"/>
      <c r="G246" s="330"/>
      <c r="H246" s="330"/>
      <c r="I246" s="330"/>
      <c r="J246" s="330"/>
      <c r="K246" s="330"/>
      <c r="L246" s="330"/>
      <c r="M246" s="330"/>
      <c r="N246" s="330"/>
      <c r="O246" s="330"/>
      <c r="P246" s="330"/>
      <c r="Q246" s="330"/>
      <c r="R246" s="330"/>
      <c r="S246" s="330"/>
      <c r="T246" s="330"/>
      <c r="U246" s="330"/>
      <c r="V246" s="330"/>
      <c r="W246" s="330"/>
      <c r="X246" s="330"/>
      <c r="Y246" s="330"/>
      <c r="Z246" s="330"/>
      <c r="AA246" s="330"/>
    </row>
    <row r="247" spans="1:27" ht="15.75" customHeight="1">
      <c r="A247" s="330"/>
      <c r="B247" s="330"/>
      <c r="C247" s="330"/>
      <c r="D247" s="330"/>
      <c r="E247" s="330"/>
      <c r="F247" s="330"/>
      <c r="G247" s="330"/>
      <c r="H247" s="330"/>
      <c r="I247" s="330"/>
      <c r="J247" s="330"/>
      <c r="K247" s="330"/>
      <c r="L247" s="330"/>
      <c r="M247" s="330"/>
      <c r="N247" s="330"/>
      <c r="O247" s="330"/>
      <c r="P247" s="330"/>
      <c r="Q247" s="330"/>
      <c r="R247" s="330"/>
      <c r="S247" s="330"/>
      <c r="T247" s="330"/>
      <c r="U247" s="330"/>
      <c r="V247" s="330"/>
      <c r="W247" s="330"/>
      <c r="X247" s="330"/>
      <c r="Y247" s="330"/>
      <c r="Z247" s="330"/>
      <c r="AA247" s="330"/>
    </row>
    <row r="248" spans="1:27" ht="15.75" customHeight="1">
      <c r="A248" s="330"/>
      <c r="B248" s="330"/>
      <c r="C248" s="330"/>
      <c r="D248" s="330"/>
      <c r="E248" s="330"/>
      <c r="F248" s="330"/>
      <c r="G248" s="330"/>
      <c r="H248" s="330"/>
      <c r="I248" s="330"/>
      <c r="J248" s="330"/>
      <c r="K248" s="330"/>
      <c r="L248" s="330"/>
      <c r="M248" s="330"/>
      <c r="N248" s="330"/>
      <c r="O248" s="330"/>
      <c r="P248" s="330"/>
      <c r="Q248" s="330"/>
      <c r="R248" s="330"/>
      <c r="S248" s="330"/>
      <c r="T248" s="330"/>
      <c r="U248" s="330"/>
      <c r="V248" s="330"/>
      <c r="W248" s="330"/>
      <c r="X248" s="330"/>
      <c r="Y248" s="330"/>
      <c r="Z248" s="330"/>
      <c r="AA248" s="330"/>
    </row>
    <row r="249" spans="1:27" ht="15.75" customHeight="1">
      <c r="A249" s="330"/>
      <c r="B249" s="330"/>
      <c r="C249" s="330"/>
      <c r="D249" s="330"/>
      <c r="E249" s="330"/>
      <c r="F249" s="330"/>
      <c r="G249" s="330"/>
      <c r="H249" s="330"/>
      <c r="I249" s="330"/>
      <c r="J249" s="330"/>
      <c r="K249" s="330"/>
      <c r="L249" s="330"/>
      <c r="M249" s="330"/>
      <c r="N249" s="330"/>
      <c r="O249" s="330"/>
      <c r="P249" s="330"/>
      <c r="Q249" s="330"/>
      <c r="R249" s="330"/>
      <c r="S249" s="330"/>
      <c r="T249" s="330"/>
      <c r="U249" s="330"/>
      <c r="V249" s="330"/>
      <c r="W249" s="330"/>
      <c r="X249" s="330"/>
      <c r="Y249" s="330"/>
      <c r="Z249" s="330"/>
      <c r="AA249" s="330"/>
    </row>
    <row r="250" spans="1:27" ht="15.75" customHeight="1">
      <c r="A250" s="330"/>
      <c r="B250" s="330"/>
      <c r="C250" s="330"/>
      <c r="D250" s="330"/>
      <c r="E250" s="330"/>
      <c r="F250" s="330"/>
      <c r="G250" s="330"/>
      <c r="H250" s="330"/>
      <c r="I250" s="330"/>
      <c r="J250" s="330"/>
      <c r="K250" s="330"/>
      <c r="L250" s="330"/>
      <c r="M250" s="330"/>
      <c r="N250" s="330"/>
      <c r="O250" s="330"/>
      <c r="P250" s="330"/>
      <c r="Q250" s="330"/>
      <c r="R250" s="330"/>
      <c r="S250" s="330"/>
      <c r="T250" s="330"/>
      <c r="U250" s="330"/>
      <c r="V250" s="330"/>
      <c r="W250" s="330"/>
      <c r="X250" s="330"/>
      <c r="Y250" s="330"/>
      <c r="Z250" s="330"/>
      <c r="AA250" s="330"/>
    </row>
    <row r="251" spans="1:27" ht="15.75" customHeight="1">
      <c r="A251" s="330"/>
      <c r="B251" s="330"/>
      <c r="C251" s="330"/>
      <c r="D251" s="330"/>
      <c r="E251" s="330"/>
      <c r="F251" s="330"/>
      <c r="G251" s="330"/>
      <c r="H251" s="330"/>
      <c r="I251" s="330"/>
      <c r="J251" s="330"/>
      <c r="K251" s="330"/>
      <c r="L251" s="330"/>
      <c r="M251" s="330"/>
      <c r="N251" s="330"/>
      <c r="O251" s="330"/>
      <c r="P251" s="330"/>
      <c r="Q251" s="330"/>
      <c r="R251" s="330"/>
      <c r="S251" s="330"/>
      <c r="T251" s="330"/>
      <c r="U251" s="330"/>
      <c r="V251" s="330"/>
      <c r="W251" s="330"/>
      <c r="X251" s="330"/>
      <c r="Y251" s="330"/>
      <c r="Z251" s="330"/>
      <c r="AA251" s="330"/>
    </row>
    <row r="252" spans="1:27" ht="15.75" customHeight="1">
      <c r="A252" s="330"/>
      <c r="B252" s="330"/>
      <c r="C252" s="330"/>
      <c r="D252" s="330"/>
      <c r="E252" s="330"/>
      <c r="F252" s="330"/>
      <c r="G252" s="330"/>
      <c r="H252" s="330"/>
      <c r="I252" s="330"/>
      <c r="J252" s="330"/>
      <c r="K252" s="330"/>
      <c r="L252" s="330"/>
      <c r="M252" s="330"/>
      <c r="N252" s="330"/>
      <c r="O252" s="330"/>
      <c r="P252" s="330"/>
      <c r="Q252" s="330"/>
      <c r="R252" s="330"/>
      <c r="S252" s="330"/>
      <c r="T252" s="330"/>
      <c r="U252" s="330"/>
      <c r="V252" s="330"/>
      <c r="W252" s="330"/>
      <c r="X252" s="330"/>
      <c r="Y252" s="330"/>
      <c r="Z252" s="330"/>
      <c r="AA252" s="330"/>
    </row>
    <row r="253" spans="1:27" ht="15.75" customHeight="1">
      <c r="A253" s="330"/>
      <c r="B253" s="330"/>
      <c r="C253" s="330"/>
      <c r="D253" s="330"/>
      <c r="E253" s="330"/>
      <c r="F253" s="330"/>
      <c r="G253" s="330"/>
      <c r="H253" s="330"/>
      <c r="I253" s="330"/>
      <c r="J253" s="330"/>
      <c r="K253" s="330"/>
      <c r="L253" s="330"/>
      <c r="M253" s="330"/>
      <c r="N253" s="330"/>
      <c r="O253" s="330"/>
      <c r="P253" s="330"/>
      <c r="Q253" s="330"/>
      <c r="R253" s="330"/>
      <c r="S253" s="330"/>
      <c r="T253" s="330"/>
      <c r="U253" s="330"/>
      <c r="V253" s="330"/>
      <c r="W253" s="330"/>
      <c r="X253" s="330"/>
      <c r="Y253" s="330"/>
      <c r="Z253" s="330"/>
      <c r="AA253" s="330"/>
    </row>
    <row r="254" spans="1:27" ht="15.75" customHeight="1">
      <c r="A254" s="330"/>
      <c r="B254" s="330"/>
      <c r="C254" s="330"/>
      <c r="D254" s="330"/>
      <c r="E254" s="330"/>
      <c r="F254" s="330"/>
      <c r="G254" s="330"/>
      <c r="H254" s="330"/>
      <c r="I254" s="330"/>
      <c r="J254" s="330"/>
      <c r="K254" s="330"/>
      <c r="L254" s="330"/>
      <c r="M254" s="330"/>
      <c r="N254" s="330"/>
      <c r="O254" s="330"/>
      <c r="P254" s="330"/>
      <c r="Q254" s="330"/>
      <c r="R254" s="330"/>
      <c r="S254" s="330"/>
      <c r="T254" s="330"/>
      <c r="U254" s="330"/>
      <c r="V254" s="330"/>
      <c r="W254" s="330"/>
      <c r="X254" s="330"/>
      <c r="Y254" s="330"/>
      <c r="Z254" s="330"/>
      <c r="AA254" s="330"/>
    </row>
    <row r="255" spans="1:27" ht="15.75" customHeight="1">
      <c r="A255" s="330"/>
      <c r="B255" s="330"/>
      <c r="C255" s="330"/>
      <c r="D255" s="330"/>
      <c r="E255" s="330"/>
      <c r="F255" s="330"/>
      <c r="G255" s="330"/>
      <c r="H255" s="330"/>
      <c r="I255" s="330"/>
      <c r="J255" s="330"/>
      <c r="K255" s="330"/>
      <c r="L255" s="330"/>
      <c r="M255" s="330"/>
      <c r="N255" s="330"/>
      <c r="O255" s="330"/>
      <c r="P255" s="330"/>
      <c r="Q255" s="330"/>
      <c r="R255" s="330"/>
      <c r="S255" s="330"/>
      <c r="T255" s="330"/>
      <c r="U255" s="330"/>
      <c r="V255" s="330"/>
      <c r="W255" s="330"/>
      <c r="X255" s="330"/>
      <c r="Y255" s="330"/>
      <c r="Z255" s="330"/>
      <c r="AA255" s="330"/>
    </row>
    <row r="256" spans="1:27" ht="15.75" customHeight="1">
      <c r="A256" s="330"/>
      <c r="B256" s="330"/>
      <c r="C256" s="330"/>
      <c r="D256" s="330"/>
      <c r="E256" s="330"/>
      <c r="F256" s="330"/>
      <c r="G256" s="330"/>
      <c r="H256" s="330"/>
      <c r="I256" s="330"/>
      <c r="J256" s="330"/>
      <c r="K256" s="330"/>
      <c r="L256" s="330"/>
      <c r="M256" s="330"/>
      <c r="N256" s="330"/>
      <c r="O256" s="330"/>
      <c r="P256" s="330"/>
      <c r="Q256" s="330"/>
      <c r="R256" s="330"/>
      <c r="S256" s="330"/>
      <c r="T256" s="330"/>
      <c r="U256" s="330"/>
      <c r="V256" s="330"/>
      <c r="W256" s="330"/>
      <c r="X256" s="330"/>
      <c r="Y256" s="330"/>
      <c r="Z256" s="330"/>
      <c r="AA256" s="330"/>
    </row>
    <row r="257" spans="1:27" ht="15.75" customHeight="1">
      <c r="A257" s="330"/>
      <c r="B257" s="330"/>
      <c r="C257" s="330"/>
      <c r="D257" s="330"/>
      <c r="E257" s="330"/>
      <c r="F257" s="330"/>
      <c r="G257" s="330"/>
      <c r="H257" s="330"/>
      <c r="I257" s="330"/>
      <c r="J257" s="330"/>
      <c r="K257" s="330"/>
      <c r="L257" s="330"/>
      <c r="M257" s="330"/>
      <c r="N257" s="330"/>
      <c r="O257" s="330"/>
      <c r="P257" s="330"/>
      <c r="Q257" s="330"/>
      <c r="R257" s="330"/>
      <c r="S257" s="330"/>
      <c r="T257" s="330"/>
      <c r="U257" s="330"/>
      <c r="V257" s="330"/>
      <c r="W257" s="330"/>
      <c r="X257" s="330"/>
      <c r="Y257" s="330"/>
      <c r="Z257" s="330"/>
      <c r="AA257" s="330"/>
    </row>
    <row r="258" spans="1:27" ht="15.75" customHeight="1">
      <c r="A258" s="330"/>
      <c r="B258" s="330"/>
      <c r="C258" s="330"/>
      <c r="D258" s="330"/>
      <c r="E258" s="330"/>
      <c r="F258" s="330"/>
      <c r="G258" s="330"/>
      <c r="H258" s="330"/>
      <c r="I258" s="330"/>
      <c r="J258" s="330"/>
      <c r="K258" s="330"/>
      <c r="L258" s="330"/>
      <c r="M258" s="330"/>
      <c r="N258" s="330"/>
      <c r="O258" s="330"/>
      <c r="P258" s="330"/>
      <c r="Q258" s="330"/>
      <c r="R258" s="330"/>
      <c r="S258" s="330"/>
      <c r="T258" s="330"/>
      <c r="U258" s="330"/>
      <c r="V258" s="330"/>
      <c r="W258" s="330"/>
      <c r="X258" s="330"/>
      <c r="Y258" s="330"/>
      <c r="Z258" s="330"/>
      <c r="AA258" s="330"/>
    </row>
    <row r="259" spans="1:27" ht="15.75" customHeight="1">
      <c r="A259" s="330"/>
      <c r="B259" s="330"/>
      <c r="C259" s="330"/>
      <c r="D259" s="330"/>
      <c r="E259" s="330"/>
      <c r="F259" s="330"/>
      <c r="G259" s="330"/>
      <c r="H259" s="330"/>
      <c r="I259" s="330"/>
      <c r="J259" s="330"/>
      <c r="K259" s="330"/>
      <c r="L259" s="330"/>
      <c r="M259" s="330"/>
      <c r="N259" s="330"/>
      <c r="O259" s="330"/>
      <c r="P259" s="330"/>
      <c r="Q259" s="330"/>
      <c r="R259" s="330"/>
      <c r="S259" s="330"/>
      <c r="T259" s="330"/>
      <c r="U259" s="330"/>
      <c r="V259" s="330"/>
      <c r="W259" s="330"/>
      <c r="X259" s="330"/>
      <c r="Y259" s="330"/>
      <c r="Z259" s="330"/>
      <c r="AA259" s="330"/>
    </row>
    <row r="260" spans="1:27" ht="15.75" customHeight="1">
      <c r="A260" s="330"/>
      <c r="B260" s="330"/>
      <c r="C260" s="330"/>
      <c r="D260" s="330"/>
      <c r="E260" s="330"/>
      <c r="F260" s="330"/>
      <c r="G260" s="330"/>
      <c r="H260" s="330"/>
      <c r="I260" s="330"/>
      <c r="J260" s="330"/>
      <c r="K260" s="330"/>
      <c r="L260" s="330"/>
      <c r="M260" s="330"/>
      <c r="N260" s="330"/>
      <c r="O260" s="330"/>
      <c r="P260" s="330"/>
      <c r="Q260" s="330"/>
      <c r="R260" s="330"/>
      <c r="S260" s="330"/>
      <c r="T260" s="330"/>
      <c r="U260" s="330"/>
      <c r="V260" s="330"/>
      <c r="W260" s="330"/>
      <c r="X260" s="330"/>
      <c r="Y260" s="330"/>
      <c r="Z260" s="330"/>
      <c r="AA260" s="330"/>
    </row>
    <row r="261" spans="1:27" ht="15.75" customHeight="1">
      <c r="A261" s="330"/>
      <c r="B261" s="330"/>
      <c r="C261" s="330"/>
      <c r="D261" s="330"/>
      <c r="E261" s="330"/>
      <c r="F261" s="330"/>
      <c r="G261" s="330"/>
      <c r="H261" s="330"/>
      <c r="I261" s="330"/>
      <c r="J261" s="330"/>
      <c r="K261" s="330"/>
      <c r="L261" s="330"/>
      <c r="M261" s="330"/>
      <c r="N261" s="330"/>
      <c r="O261" s="330"/>
      <c r="P261" s="330"/>
      <c r="Q261" s="330"/>
      <c r="R261" s="330"/>
      <c r="S261" s="330"/>
      <c r="T261" s="330"/>
      <c r="U261" s="330"/>
      <c r="V261" s="330"/>
      <c r="W261" s="330"/>
      <c r="X261" s="330"/>
      <c r="Y261" s="330"/>
      <c r="Z261" s="330"/>
      <c r="AA261" s="330"/>
    </row>
    <row r="262" spans="1:27" ht="15.75" customHeight="1">
      <c r="A262" s="330"/>
      <c r="B262" s="330"/>
      <c r="C262" s="330"/>
      <c r="D262" s="330"/>
      <c r="E262" s="330"/>
      <c r="F262" s="330"/>
      <c r="G262" s="330"/>
      <c r="H262" s="330"/>
      <c r="I262" s="330"/>
      <c r="J262" s="330"/>
      <c r="K262" s="330"/>
      <c r="L262" s="330"/>
      <c r="M262" s="330"/>
      <c r="N262" s="330"/>
      <c r="O262" s="330"/>
      <c r="P262" s="330"/>
      <c r="Q262" s="330"/>
      <c r="R262" s="330"/>
      <c r="S262" s="330"/>
      <c r="T262" s="330"/>
      <c r="U262" s="330"/>
      <c r="V262" s="330"/>
      <c r="W262" s="330"/>
      <c r="X262" s="330"/>
      <c r="Y262" s="330"/>
      <c r="Z262" s="330"/>
      <c r="AA262" s="330"/>
    </row>
    <row r="263" spans="1:27" ht="15.75" customHeight="1">
      <c r="A263" s="330"/>
      <c r="B263" s="330"/>
      <c r="C263" s="330"/>
      <c r="D263" s="330"/>
      <c r="E263" s="330"/>
      <c r="F263" s="330"/>
      <c r="G263" s="330"/>
      <c r="H263" s="330"/>
      <c r="I263" s="330"/>
      <c r="J263" s="330"/>
      <c r="K263" s="330"/>
      <c r="L263" s="330"/>
      <c r="M263" s="330"/>
      <c r="N263" s="330"/>
      <c r="O263" s="330"/>
      <c r="P263" s="330"/>
      <c r="Q263" s="330"/>
      <c r="R263" s="330"/>
      <c r="S263" s="330"/>
      <c r="T263" s="330"/>
      <c r="U263" s="330"/>
      <c r="V263" s="330"/>
      <c r="W263" s="330"/>
      <c r="X263" s="330"/>
      <c r="Y263" s="330"/>
      <c r="Z263" s="330"/>
      <c r="AA263" s="330"/>
    </row>
    <row r="264" spans="1:27" ht="15.75" customHeight="1">
      <c r="A264" s="330"/>
      <c r="B264" s="330"/>
      <c r="C264" s="330"/>
      <c r="D264" s="330"/>
      <c r="E264" s="330"/>
      <c r="F264" s="330"/>
      <c r="G264" s="330"/>
      <c r="H264" s="330"/>
      <c r="I264" s="330"/>
      <c r="J264" s="330"/>
      <c r="K264" s="330"/>
      <c r="L264" s="330"/>
      <c r="M264" s="330"/>
      <c r="N264" s="330"/>
      <c r="O264" s="330"/>
      <c r="P264" s="330"/>
      <c r="Q264" s="330"/>
      <c r="R264" s="330"/>
      <c r="S264" s="330"/>
      <c r="T264" s="330"/>
      <c r="U264" s="330"/>
      <c r="V264" s="330"/>
      <c r="W264" s="330"/>
      <c r="X264" s="330"/>
      <c r="Y264" s="330"/>
      <c r="Z264" s="330"/>
      <c r="AA264" s="330"/>
    </row>
    <row r="265" spans="1:27" ht="15.75" customHeight="1">
      <c r="A265" s="330"/>
      <c r="B265" s="330"/>
      <c r="C265" s="330"/>
      <c r="D265" s="330"/>
      <c r="E265" s="330"/>
      <c r="F265" s="330"/>
      <c r="G265" s="330"/>
      <c r="H265" s="330"/>
      <c r="I265" s="330"/>
      <c r="J265" s="330"/>
      <c r="K265" s="330"/>
      <c r="L265" s="330"/>
      <c r="M265" s="330"/>
      <c r="N265" s="330"/>
      <c r="O265" s="330"/>
      <c r="P265" s="330"/>
      <c r="Q265" s="330"/>
      <c r="R265" s="330"/>
      <c r="S265" s="330"/>
      <c r="T265" s="330"/>
      <c r="U265" s="330"/>
      <c r="V265" s="330"/>
      <c r="W265" s="330"/>
      <c r="X265" s="330"/>
      <c r="Y265" s="330"/>
      <c r="Z265" s="330"/>
      <c r="AA265" s="330"/>
    </row>
    <row r="266" spans="1:27" ht="15.75" customHeight="1">
      <c r="A266" s="330"/>
      <c r="B266" s="330"/>
      <c r="C266" s="330"/>
      <c r="D266" s="330"/>
      <c r="E266" s="330"/>
      <c r="F266" s="330"/>
      <c r="G266" s="330"/>
      <c r="H266" s="330"/>
      <c r="I266" s="330"/>
      <c r="J266" s="330"/>
      <c r="K266" s="330"/>
      <c r="L266" s="330"/>
      <c r="M266" s="330"/>
      <c r="N266" s="330"/>
      <c r="O266" s="330"/>
      <c r="P266" s="330"/>
      <c r="Q266" s="330"/>
      <c r="R266" s="330"/>
      <c r="S266" s="330"/>
      <c r="T266" s="330"/>
      <c r="U266" s="330"/>
      <c r="V266" s="330"/>
      <c r="W266" s="330"/>
      <c r="X266" s="330"/>
      <c r="Y266" s="330"/>
      <c r="Z266" s="330"/>
      <c r="AA266" s="330"/>
    </row>
    <row r="267" spans="1:27" ht="15.75" customHeight="1">
      <c r="A267" s="330"/>
      <c r="B267" s="330"/>
      <c r="C267" s="330"/>
      <c r="D267" s="330"/>
      <c r="E267" s="330"/>
      <c r="F267" s="330"/>
      <c r="G267" s="330"/>
      <c r="H267" s="330"/>
      <c r="I267" s="330"/>
      <c r="J267" s="330"/>
      <c r="K267" s="330"/>
      <c r="L267" s="330"/>
      <c r="M267" s="330"/>
      <c r="N267" s="330"/>
      <c r="O267" s="330"/>
      <c r="P267" s="330"/>
      <c r="Q267" s="330"/>
      <c r="R267" s="330"/>
      <c r="S267" s="330"/>
      <c r="T267" s="330"/>
      <c r="U267" s="330"/>
      <c r="V267" s="330"/>
      <c r="W267" s="330"/>
      <c r="X267" s="330"/>
      <c r="Y267" s="330"/>
      <c r="Z267" s="330"/>
      <c r="AA267" s="330"/>
    </row>
    <row r="268" spans="1:27" ht="15.75" customHeight="1">
      <c r="A268" s="330"/>
      <c r="B268" s="330"/>
      <c r="C268" s="330"/>
      <c r="D268" s="330"/>
      <c r="E268" s="330"/>
      <c r="F268" s="330"/>
      <c r="G268" s="330"/>
      <c r="H268" s="330"/>
      <c r="I268" s="330"/>
      <c r="J268" s="330"/>
      <c r="K268" s="330"/>
      <c r="L268" s="330"/>
      <c r="M268" s="330"/>
      <c r="N268" s="330"/>
      <c r="O268" s="330"/>
      <c r="P268" s="330"/>
      <c r="Q268" s="330"/>
      <c r="R268" s="330"/>
      <c r="S268" s="330"/>
      <c r="T268" s="330"/>
      <c r="U268" s="330"/>
      <c r="V268" s="330"/>
      <c r="W268" s="330"/>
      <c r="X268" s="330"/>
      <c r="Y268" s="330"/>
      <c r="Z268" s="330"/>
      <c r="AA268" s="330"/>
    </row>
    <row r="269" spans="1:27" ht="15.75" customHeight="1">
      <c r="A269" s="330"/>
      <c r="B269" s="330"/>
      <c r="C269" s="330"/>
      <c r="D269" s="330"/>
      <c r="E269" s="330"/>
      <c r="F269" s="330"/>
      <c r="G269" s="330"/>
      <c r="H269" s="330"/>
      <c r="I269" s="330"/>
      <c r="J269" s="330"/>
      <c r="K269" s="330"/>
      <c r="L269" s="330"/>
      <c r="M269" s="330"/>
      <c r="N269" s="330"/>
      <c r="O269" s="330"/>
      <c r="P269" s="330"/>
      <c r="Q269" s="330"/>
      <c r="R269" s="330"/>
      <c r="S269" s="330"/>
      <c r="T269" s="330"/>
      <c r="U269" s="330"/>
      <c r="V269" s="330"/>
      <c r="W269" s="330"/>
      <c r="X269" s="330"/>
      <c r="Y269" s="330"/>
      <c r="Z269" s="330"/>
      <c r="AA269" s="330"/>
    </row>
    <row r="270" spans="1:27" ht="15.75" customHeight="1">
      <c r="A270" s="330"/>
      <c r="B270" s="330"/>
      <c r="C270" s="330"/>
      <c r="D270" s="330"/>
      <c r="E270" s="330"/>
      <c r="F270" s="330"/>
      <c r="G270" s="330"/>
      <c r="H270" s="330"/>
      <c r="I270" s="330"/>
      <c r="J270" s="330"/>
      <c r="K270" s="330"/>
      <c r="L270" s="330"/>
      <c r="M270" s="330"/>
      <c r="N270" s="330"/>
      <c r="O270" s="330"/>
      <c r="P270" s="330"/>
      <c r="Q270" s="330"/>
      <c r="R270" s="330"/>
      <c r="S270" s="330"/>
      <c r="T270" s="330"/>
      <c r="U270" s="330"/>
      <c r="V270" s="330"/>
      <c r="W270" s="330"/>
      <c r="X270" s="330"/>
      <c r="Y270" s="330"/>
      <c r="Z270" s="330"/>
      <c r="AA270" s="330"/>
    </row>
    <row r="271" spans="1:27" ht="15.75" customHeight="1">
      <c r="A271" s="330"/>
      <c r="B271" s="330"/>
      <c r="C271" s="330"/>
      <c r="D271" s="330"/>
      <c r="E271" s="330"/>
      <c r="F271" s="330"/>
      <c r="G271" s="330"/>
      <c r="H271" s="330"/>
      <c r="I271" s="330"/>
      <c r="J271" s="330"/>
      <c r="K271" s="330"/>
      <c r="L271" s="330"/>
      <c r="M271" s="330"/>
      <c r="N271" s="330"/>
      <c r="O271" s="330"/>
      <c r="P271" s="330"/>
      <c r="Q271" s="330"/>
      <c r="R271" s="330"/>
      <c r="S271" s="330"/>
      <c r="T271" s="330"/>
      <c r="U271" s="330"/>
      <c r="V271" s="330"/>
      <c r="W271" s="330"/>
      <c r="X271" s="330"/>
      <c r="Y271" s="330"/>
      <c r="Z271" s="330"/>
      <c r="AA271" s="330"/>
    </row>
    <row r="272" spans="1:27" ht="15.75" customHeight="1">
      <c r="A272" s="330"/>
      <c r="B272" s="330"/>
      <c r="C272" s="330"/>
      <c r="D272" s="330"/>
      <c r="E272" s="330"/>
      <c r="F272" s="330"/>
      <c r="G272" s="330"/>
      <c r="H272" s="330"/>
      <c r="I272" s="330"/>
      <c r="J272" s="330"/>
      <c r="K272" s="330"/>
      <c r="L272" s="330"/>
      <c r="M272" s="330"/>
      <c r="N272" s="330"/>
      <c r="O272" s="330"/>
      <c r="P272" s="330"/>
      <c r="Q272" s="330"/>
      <c r="R272" s="330"/>
      <c r="S272" s="330"/>
      <c r="T272" s="330"/>
      <c r="U272" s="330"/>
      <c r="V272" s="330"/>
      <c r="W272" s="330"/>
      <c r="X272" s="330"/>
      <c r="Y272" s="330"/>
      <c r="Z272" s="330"/>
      <c r="AA272" s="330"/>
    </row>
    <row r="273" spans="1:27" ht="15.75" customHeight="1">
      <c r="A273" s="330"/>
      <c r="B273" s="330"/>
      <c r="C273" s="330"/>
      <c r="D273" s="330"/>
      <c r="E273" s="330"/>
      <c r="F273" s="330"/>
      <c r="G273" s="330"/>
      <c r="H273" s="330"/>
      <c r="I273" s="330"/>
      <c r="J273" s="330"/>
      <c r="K273" s="330"/>
      <c r="L273" s="330"/>
      <c r="M273" s="330"/>
      <c r="N273" s="330"/>
      <c r="O273" s="330"/>
      <c r="P273" s="330"/>
      <c r="Q273" s="330"/>
      <c r="R273" s="330"/>
      <c r="S273" s="330"/>
      <c r="T273" s="330"/>
      <c r="U273" s="330"/>
      <c r="V273" s="330"/>
      <c r="W273" s="330"/>
      <c r="X273" s="330"/>
      <c r="Y273" s="330"/>
      <c r="Z273" s="330"/>
      <c r="AA273" s="330"/>
    </row>
    <row r="274" spans="1:27" ht="15.75" customHeight="1">
      <c r="A274" s="330"/>
      <c r="B274" s="330"/>
      <c r="C274" s="330"/>
      <c r="D274" s="330"/>
      <c r="E274" s="330"/>
      <c r="F274" s="330"/>
      <c r="G274" s="330"/>
      <c r="H274" s="330"/>
      <c r="I274" s="330"/>
      <c r="J274" s="330"/>
      <c r="K274" s="330"/>
      <c r="L274" s="330"/>
      <c r="M274" s="330"/>
      <c r="N274" s="330"/>
      <c r="O274" s="330"/>
      <c r="P274" s="330"/>
      <c r="Q274" s="330"/>
      <c r="R274" s="330"/>
      <c r="S274" s="330"/>
      <c r="T274" s="330"/>
      <c r="U274" s="330"/>
      <c r="V274" s="330"/>
      <c r="W274" s="330"/>
      <c r="X274" s="330"/>
      <c r="Y274" s="330"/>
      <c r="Z274" s="330"/>
      <c r="AA274" s="330"/>
    </row>
    <row r="275" spans="1:27" ht="15.75" customHeight="1">
      <c r="A275" s="330"/>
      <c r="B275" s="330"/>
      <c r="C275" s="330"/>
      <c r="D275" s="330"/>
      <c r="E275" s="330"/>
      <c r="F275" s="330"/>
      <c r="G275" s="330"/>
      <c r="H275" s="330"/>
      <c r="I275" s="330"/>
      <c r="J275" s="330"/>
      <c r="K275" s="330"/>
      <c r="L275" s="330"/>
      <c r="M275" s="330"/>
      <c r="N275" s="330"/>
      <c r="O275" s="330"/>
      <c r="P275" s="330"/>
      <c r="Q275" s="330"/>
      <c r="R275" s="330"/>
      <c r="S275" s="330"/>
      <c r="T275" s="330"/>
      <c r="U275" s="330"/>
      <c r="V275" s="330"/>
      <c r="W275" s="330"/>
      <c r="X275" s="330"/>
      <c r="Y275" s="330"/>
      <c r="Z275" s="330"/>
      <c r="AA275" s="330"/>
    </row>
    <row r="276" spans="1:27" ht="15.75" customHeight="1">
      <c r="A276" s="330"/>
      <c r="B276" s="330"/>
      <c r="C276" s="330"/>
      <c r="D276" s="330"/>
      <c r="E276" s="330"/>
      <c r="F276" s="330"/>
      <c r="G276" s="330"/>
      <c r="H276" s="330"/>
      <c r="I276" s="330"/>
      <c r="J276" s="330"/>
      <c r="K276" s="330"/>
      <c r="L276" s="330"/>
      <c r="M276" s="330"/>
      <c r="N276" s="330"/>
      <c r="O276" s="330"/>
      <c r="P276" s="330"/>
      <c r="Q276" s="330"/>
      <c r="R276" s="330"/>
      <c r="S276" s="330"/>
      <c r="T276" s="330"/>
      <c r="U276" s="330"/>
      <c r="V276" s="330"/>
      <c r="W276" s="330"/>
      <c r="X276" s="330"/>
      <c r="Y276" s="330"/>
      <c r="Z276" s="330"/>
      <c r="AA276" s="330"/>
    </row>
    <row r="277" spans="1:27" ht="15.75" customHeight="1">
      <c r="A277" s="330"/>
      <c r="B277" s="330"/>
      <c r="C277" s="330"/>
      <c r="D277" s="330"/>
      <c r="E277" s="330"/>
      <c r="F277" s="330"/>
      <c r="G277" s="330"/>
      <c r="H277" s="330"/>
      <c r="I277" s="330"/>
      <c r="J277" s="330"/>
      <c r="K277" s="330"/>
      <c r="L277" s="330"/>
      <c r="M277" s="330"/>
      <c r="N277" s="330"/>
      <c r="O277" s="330"/>
      <c r="P277" s="330"/>
      <c r="Q277" s="330"/>
      <c r="R277" s="330"/>
      <c r="S277" s="330"/>
      <c r="T277" s="330"/>
      <c r="U277" s="330"/>
      <c r="V277" s="330"/>
      <c r="W277" s="330"/>
      <c r="X277" s="330"/>
      <c r="Y277" s="330"/>
      <c r="Z277" s="330"/>
      <c r="AA277" s="330"/>
    </row>
    <row r="278" spans="1:27" ht="15.75" customHeight="1">
      <c r="A278" s="330"/>
      <c r="B278" s="330"/>
      <c r="C278" s="330"/>
      <c r="D278" s="330"/>
      <c r="E278" s="330"/>
      <c r="F278" s="330"/>
      <c r="G278" s="330"/>
      <c r="H278" s="330"/>
      <c r="I278" s="330"/>
      <c r="J278" s="330"/>
      <c r="K278" s="330"/>
      <c r="L278" s="330"/>
      <c r="M278" s="330"/>
      <c r="N278" s="330"/>
      <c r="O278" s="330"/>
      <c r="P278" s="330"/>
      <c r="Q278" s="330"/>
      <c r="R278" s="330"/>
      <c r="S278" s="330"/>
      <c r="T278" s="330"/>
      <c r="U278" s="330"/>
      <c r="V278" s="330"/>
      <c r="W278" s="330"/>
      <c r="X278" s="330"/>
      <c r="Y278" s="330"/>
      <c r="Z278" s="330"/>
      <c r="AA278" s="330"/>
    </row>
    <row r="279" spans="1:27" ht="15.75" customHeight="1">
      <c r="A279" s="330"/>
      <c r="B279" s="330"/>
      <c r="C279" s="330"/>
      <c r="D279" s="330"/>
      <c r="E279" s="330"/>
      <c r="F279" s="330"/>
      <c r="G279" s="330"/>
      <c r="H279" s="330"/>
      <c r="I279" s="330"/>
      <c r="J279" s="330"/>
      <c r="K279" s="330"/>
      <c r="L279" s="330"/>
      <c r="M279" s="330"/>
      <c r="N279" s="330"/>
      <c r="O279" s="330"/>
      <c r="P279" s="330"/>
      <c r="Q279" s="330"/>
      <c r="R279" s="330"/>
      <c r="S279" s="330"/>
      <c r="T279" s="330"/>
      <c r="U279" s="330"/>
      <c r="V279" s="330"/>
      <c r="W279" s="330"/>
      <c r="X279" s="330"/>
      <c r="Y279" s="330"/>
      <c r="Z279" s="330"/>
      <c r="AA279" s="330"/>
    </row>
    <row r="280" spans="1:27" ht="15.75" customHeight="1">
      <c r="A280" s="330"/>
      <c r="B280" s="330"/>
      <c r="C280" s="330"/>
      <c r="D280" s="330"/>
      <c r="E280" s="330"/>
      <c r="F280" s="330"/>
      <c r="G280" s="330"/>
      <c r="H280" s="330"/>
      <c r="I280" s="330"/>
      <c r="J280" s="330"/>
      <c r="K280" s="330"/>
      <c r="L280" s="330"/>
      <c r="M280" s="330"/>
      <c r="N280" s="330"/>
      <c r="O280" s="330"/>
      <c r="P280" s="330"/>
      <c r="Q280" s="330"/>
      <c r="R280" s="330"/>
      <c r="S280" s="330"/>
      <c r="T280" s="330"/>
      <c r="U280" s="330"/>
      <c r="V280" s="330"/>
      <c r="W280" s="330"/>
      <c r="X280" s="330"/>
      <c r="Y280" s="330"/>
      <c r="Z280" s="330"/>
      <c r="AA280" s="330"/>
    </row>
    <row r="281" spans="1:27" ht="15.75" customHeight="1">
      <c r="A281" s="330"/>
      <c r="B281" s="330"/>
      <c r="C281" s="330"/>
      <c r="D281" s="330"/>
      <c r="E281" s="330"/>
      <c r="F281" s="330"/>
      <c r="G281" s="330"/>
      <c r="H281" s="330"/>
      <c r="I281" s="330"/>
      <c r="J281" s="330"/>
      <c r="K281" s="330"/>
      <c r="L281" s="330"/>
      <c r="M281" s="330"/>
      <c r="N281" s="330"/>
      <c r="O281" s="330"/>
      <c r="P281" s="330"/>
      <c r="Q281" s="330"/>
      <c r="R281" s="330"/>
      <c r="S281" s="330"/>
      <c r="T281" s="330"/>
      <c r="U281" s="330"/>
      <c r="V281" s="330"/>
      <c r="W281" s="330"/>
      <c r="X281" s="330"/>
      <c r="Y281" s="330"/>
      <c r="Z281" s="330"/>
      <c r="AA281" s="330"/>
    </row>
    <row r="282" spans="1:27" ht="15.75" customHeight="1">
      <c r="A282" s="330"/>
      <c r="B282" s="330"/>
      <c r="C282" s="330"/>
      <c r="D282" s="330"/>
      <c r="E282" s="330"/>
      <c r="F282" s="330"/>
      <c r="G282" s="330"/>
      <c r="H282" s="330"/>
      <c r="I282" s="330"/>
      <c r="J282" s="330"/>
      <c r="K282" s="330"/>
      <c r="L282" s="330"/>
      <c r="M282" s="330"/>
      <c r="N282" s="330"/>
      <c r="O282" s="330"/>
      <c r="P282" s="330"/>
      <c r="Q282" s="330"/>
      <c r="R282" s="330"/>
      <c r="S282" s="330"/>
      <c r="T282" s="330"/>
      <c r="U282" s="330"/>
      <c r="V282" s="330"/>
      <c r="W282" s="330"/>
      <c r="X282" s="330"/>
      <c r="Y282" s="330"/>
      <c r="Z282" s="330"/>
      <c r="AA282" s="330"/>
    </row>
    <row r="283" spans="1:27" ht="15.75" customHeight="1">
      <c r="A283" s="330"/>
      <c r="B283" s="330"/>
      <c r="C283" s="330"/>
      <c r="D283" s="330"/>
      <c r="E283" s="330"/>
      <c r="F283" s="330"/>
      <c r="G283" s="330"/>
      <c r="H283" s="330"/>
      <c r="I283" s="330"/>
      <c r="J283" s="330"/>
      <c r="K283" s="330"/>
      <c r="L283" s="330"/>
      <c r="M283" s="330"/>
      <c r="N283" s="330"/>
      <c r="O283" s="330"/>
      <c r="P283" s="330"/>
      <c r="Q283" s="330"/>
      <c r="R283" s="330"/>
      <c r="S283" s="330"/>
      <c r="T283" s="330"/>
      <c r="U283" s="330"/>
      <c r="V283" s="330"/>
      <c r="W283" s="330"/>
      <c r="X283" s="330"/>
      <c r="Y283" s="330"/>
      <c r="Z283" s="330"/>
      <c r="AA283" s="330"/>
    </row>
    <row r="284" spans="1:27" ht="15.75" customHeight="1">
      <c r="A284" s="330"/>
      <c r="B284" s="330"/>
      <c r="C284" s="330"/>
      <c r="D284" s="330"/>
      <c r="E284" s="330"/>
      <c r="F284" s="330"/>
      <c r="G284" s="330"/>
      <c r="H284" s="330"/>
      <c r="I284" s="330"/>
      <c r="J284" s="330"/>
      <c r="K284" s="330"/>
      <c r="L284" s="330"/>
      <c r="M284" s="330"/>
      <c r="N284" s="330"/>
      <c r="O284" s="330"/>
      <c r="P284" s="330"/>
      <c r="Q284" s="330"/>
      <c r="R284" s="330"/>
      <c r="S284" s="330"/>
      <c r="T284" s="330"/>
      <c r="U284" s="330"/>
      <c r="V284" s="330"/>
      <c r="W284" s="330"/>
      <c r="X284" s="330"/>
      <c r="Y284" s="330"/>
      <c r="Z284" s="330"/>
      <c r="AA284" s="330"/>
    </row>
    <row r="285" spans="1:27" ht="15.75" customHeight="1">
      <c r="A285" s="330"/>
      <c r="B285" s="330"/>
      <c r="C285" s="330"/>
      <c r="D285" s="330"/>
      <c r="E285" s="330"/>
      <c r="F285" s="330"/>
      <c r="G285" s="330"/>
      <c r="H285" s="330"/>
      <c r="I285" s="330"/>
      <c r="J285" s="330"/>
      <c r="K285" s="330"/>
      <c r="L285" s="330"/>
      <c r="M285" s="330"/>
      <c r="N285" s="330"/>
      <c r="O285" s="330"/>
      <c r="P285" s="330"/>
      <c r="Q285" s="330"/>
      <c r="R285" s="330"/>
      <c r="S285" s="330"/>
      <c r="T285" s="330"/>
      <c r="U285" s="330"/>
      <c r="V285" s="330"/>
      <c r="W285" s="330"/>
      <c r="X285" s="330"/>
      <c r="Y285" s="330"/>
      <c r="Z285" s="330"/>
      <c r="AA285" s="330"/>
    </row>
    <row r="286" spans="1:27" ht="15.75" customHeight="1">
      <c r="A286" s="330"/>
      <c r="B286" s="330"/>
      <c r="C286" s="330"/>
      <c r="D286" s="330"/>
      <c r="E286" s="330"/>
      <c r="F286" s="330"/>
      <c r="G286" s="330"/>
      <c r="H286" s="330"/>
      <c r="I286" s="330"/>
      <c r="J286" s="330"/>
      <c r="K286" s="330"/>
      <c r="L286" s="330"/>
      <c r="M286" s="330"/>
      <c r="N286" s="330"/>
      <c r="O286" s="330"/>
      <c r="P286" s="330"/>
      <c r="Q286" s="330"/>
      <c r="R286" s="330"/>
      <c r="S286" s="330"/>
      <c r="T286" s="330"/>
      <c r="U286" s="330"/>
      <c r="V286" s="330"/>
      <c r="W286" s="330"/>
      <c r="X286" s="330"/>
      <c r="Y286" s="330"/>
      <c r="Z286" s="330"/>
      <c r="AA286" s="330"/>
    </row>
    <row r="287" spans="1:27" ht="15.75" customHeight="1">
      <c r="A287" s="330"/>
      <c r="B287" s="330"/>
      <c r="C287" s="330"/>
      <c r="D287" s="330"/>
      <c r="E287" s="330"/>
      <c r="F287" s="330"/>
      <c r="G287" s="330"/>
      <c r="H287" s="330"/>
      <c r="I287" s="330"/>
      <c r="J287" s="330"/>
      <c r="K287" s="330"/>
      <c r="L287" s="330"/>
      <c r="M287" s="330"/>
      <c r="N287" s="330"/>
      <c r="O287" s="330"/>
      <c r="P287" s="330"/>
      <c r="Q287" s="330"/>
      <c r="R287" s="330"/>
      <c r="S287" s="330"/>
      <c r="T287" s="330"/>
      <c r="U287" s="330"/>
      <c r="V287" s="330"/>
      <c r="W287" s="330"/>
      <c r="X287" s="330"/>
      <c r="Y287" s="330"/>
      <c r="Z287" s="330"/>
      <c r="AA287" s="330"/>
    </row>
    <row r="288" spans="1:27" ht="15.75" customHeight="1">
      <c r="A288" s="330"/>
      <c r="B288" s="330"/>
      <c r="C288" s="330"/>
      <c r="D288" s="330"/>
      <c r="E288" s="330"/>
      <c r="F288" s="330"/>
      <c r="G288" s="330"/>
      <c r="H288" s="330"/>
      <c r="I288" s="330"/>
      <c r="J288" s="330"/>
      <c r="K288" s="330"/>
      <c r="L288" s="330"/>
      <c r="M288" s="330"/>
      <c r="N288" s="330"/>
      <c r="O288" s="330"/>
      <c r="P288" s="330"/>
      <c r="Q288" s="330"/>
      <c r="R288" s="330"/>
      <c r="S288" s="330"/>
      <c r="T288" s="330"/>
      <c r="U288" s="330"/>
      <c r="V288" s="330"/>
      <c r="W288" s="330"/>
      <c r="X288" s="330"/>
      <c r="Y288" s="330"/>
      <c r="Z288" s="330"/>
      <c r="AA288" s="330"/>
    </row>
    <row r="289" spans="1:27" ht="15.75" customHeight="1">
      <c r="A289" s="330"/>
      <c r="B289" s="330"/>
      <c r="C289" s="330"/>
      <c r="D289" s="330"/>
      <c r="E289" s="330"/>
      <c r="F289" s="330"/>
      <c r="G289" s="330"/>
      <c r="H289" s="330"/>
      <c r="I289" s="330"/>
      <c r="J289" s="330"/>
      <c r="K289" s="330"/>
      <c r="L289" s="330"/>
      <c r="M289" s="330"/>
      <c r="N289" s="330"/>
      <c r="O289" s="330"/>
      <c r="P289" s="330"/>
      <c r="Q289" s="330"/>
      <c r="R289" s="330"/>
      <c r="S289" s="330"/>
      <c r="T289" s="330"/>
      <c r="U289" s="330"/>
      <c r="V289" s="330"/>
      <c r="W289" s="330"/>
      <c r="X289" s="330"/>
      <c r="Y289" s="330"/>
      <c r="Z289" s="330"/>
      <c r="AA289" s="330"/>
    </row>
    <row r="290" spans="1:27" ht="15.75" customHeight="1">
      <c r="A290" s="330"/>
      <c r="B290" s="330"/>
      <c r="C290" s="330"/>
      <c r="D290" s="330"/>
      <c r="E290" s="330"/>
      <c r="F290" s="330"/>
      <c r="G290" s="330"/>
      <c r="H290" s="330"/>
      <c r="I290" s="330"/>
      <c r="J290" s="330"/>
      <c r="K290" s="330"/>
      <c r="L290" s="330"/>
      <c r="M290" s="330"/>
      <c r="N290" s="330"/>
      <c r="O290" s="330"/>
      <c r="P290" s="330"/>
      <c r="Q290" s="330"/>
      <c r="R290" s="330"/>
      <c r="S290" s="330"/>
      <c r="T290" s="330"/>
      <c r="U290" s="330"/>
      <c r="V290" s="330"/>
      <c r="W290" s="330"/>
      <c r="X290" s="330"/>
      <c r="Y290" s="330"/>
      <c r="Z290" s="330"/>
      <c r="AA290" s="330"/>
    </row>
    <row r="291" spans="1:27" ht="15.75" customHeight="1">
      <c r="A291" s="330"/>
      <c r="B291" s="330"/>
      <c r="C291" s="330"/>
      <c r="D291" s="330"/>
      <c r="E291" s="330"/>
      <c r="F291" s="330"/>
      <c r="G291" s="330"/>
      <c r="H291" s="330"/>
      <c r="I291" s="330"/>
      <c r="J291" s="330"/>
      <c r="K291" s="330"/>
      <c r="L291" s="330"/>
      <c r="M291" s="330"/>
      <c r="N291" s="330"/>
      <c r="O291" s="330"/>
      <c r="P291" s="330"/>
      <c r="Q291" s="330"/>
      <c r="R291" s="330"/>
      <c r="S291" s="330"/>
      <c r="T291" s="330"/>
      <c r="U291" s="330"/>
      <c r="V291" s="330"/>
      <c r="W291" s="330"/>
      <c r="X291" s="330"/>
      <c r="Y291" s="330"/>
      <c r="Z291" s="330"/>
      <c r="AA291" s="330"/>
    </row>
    <row r="292" spans="1:27" ht="15.75" customHeight="1">
      <c r="A292" s="330"/>
      <c r="B292" s="330"/>
      <c r="C292" s="330"/>
      <c r="D292" s="330"/>
      <c r="E292" s="330"/>
      <c r="F292" s="330"/>
      <c r="G292" s="330"/>
      <c r="H292" s="330"/>
      <c r="I292" s="330"/>
      <c r="J292" s="330"/>
      <c r="K292" s="330"/>
      <c r="L292" s="330"/>
      <c r="M292" s="330"/>
      <c r="N292" s="330"/>
      <c r="O292" s="330"/>
      <c r="P292" s="330"/>
      <c r="Q292" s="330"/>
      <c r="R292" s="330"/>
      <c r="S292" s="330"/>
      <c r="T292" s="330"/>
      <c r="U292" s="330"/>
      <c r="V292" s="330"/>
      <c r="W292" s="330"/>
      <c r="X292" s="330"/>
      <c r="Y292" s="330"/>
      <c r="Z292" s="330"/>
      <c r="AA292" s="330"/>
    </row>
    <row r="293" spans="1:27" ht="15.75" customHeight="1">
      <c r="A293" s="330"/>
      <c r="B293" s="330"/>
      <c r="C293" s="330"/>
      <c r="D293" s="330"/>
      <c r="E293" s="330"/>
      <c r="F293" s="330"/>
      <c r="G293" s="330"/>
      <c r="H293" s="330"/>
      <c r="I293" s="330"/>
      <c r="J293" s="330"/>
      <c r="K293" s="330"/>
      <c r="L293" s="330"/>
      <c r="M293" s="330"/>
      <c r="N293" s="330"/>
      <c r="O293" s="330"/>
      <c r="P293" s="330"/>
      <c r="Q293" s="330"/>
      <c r="R293" s="330"/>
      <c r="S293" s="330"/>
      <c r="T293" s="330"/>
      <c r="U293" s="330"/>
      <c r="V293" s="330"/>
      <c r="W293" s="330"/>
      <c r="X293" s="330"/>
      <c r="Y293" s="330"/>
      <c r="Z293" s="330"/>
      <c r="AA293" s="330"/>
    </row>
    <row r="294" spans="1:27" ht="15.75" customHeight="1">
      <c r="A294" s="330"/>
      <c r="B294" s="330"/>
      <c r="C294" s="330"/>
      <c r="D294" s="330"/>
      <c r="E294" s="330"/>
      <c r="F294" s="330"/>
      <c r="G294" s="330"/>
      <c r="H294" s="330"/>
      <c r="I294" s="330"/>
      <c r="J294" s="330"/>
      <c r="K294" s="330"/>
      <c r="L294" s="330"/>
      <c r="M294" s="330"/>
      <c r="N294" s="330"/>
      <c r="O294" s="330"/>
      <c r="P294" s="330"/>
      <c r="Q294" s="330"/>
      <c r="R294" s="330"/>
      <c r="S294" s="330"/>
      <c r="T294" s="330"/>
      <c r="U294" s="330"/>
      <c r="V294" s="330"/>
      <c r="W294" s="330"/>
      <c r="X294" s="330"/>
      <c r="Y294" s="330"/>
      <c r="Z294" s="330"/>
      <c r="AA294" s="330"/>
    </row>
    <row r="295" spans="1:27" ht="15.75" customHeight="1">
      <c r="A295" s="330"/>
      <c r="B295" s="330"/>
      <c r="C295" s="330"/>
      <c r="D295" s="330"/>
      <c r="E295" s="330"/>
      <c r="F295" s="330"/>
      <c r="G295" s="330"/>
      <c r="H295" s="330"/>
      <c r="I295" s="330"/>
      <c r="J295" s="330"/>
      <c r="K295" s="330"/>
      <c r="L295" s="330"/>
      <c r="M295" s="330"/>
      <c r="N295" s="330"/>
      <c r="O295" s="330"/>
      <c r="P295" s="330"/>
      <c r="Q295" s="330"/>
      <c r="R295" s="330"/>
      <c r="S295" s="330"/>
      <c r="T295" s="330"/>
      <c r="U295" s="330"/>
      <c r="V295" s="330"/>
      <c r="W295" s="330"/>
      <c r="X295" s="330"/>
      <c r="Y295" s="330"/>
      <c r="Z295" s="330"/>
      <c r="AA295" s="330"/>
    </row>
    <row r="296" spans="1:27" ht="15.75" customHeight="1">
      <c r="A296" s="330"/>
      <c r="B296" s="330"/>
      <c r="C296" s="330"/>
      <c r="D296" s="330"/>
      <c r="E296" s="330"/>
      <c r="F296" s="330"/>
      <c r="G296" s="330"/>
      <c r="H296" s="330"/>
      <c r="I296" s="330"/>
      <c r="J296" s="330"/>
      <c r="K296" s="330"/>
      <c r="L296" s="330"/>
      <c r="M296" s="330"/>
      <c r="N296" s="330"/>
      <c r="O296" s="330"/>
      <c r="P296" s="330"/>
      <c r="Q296" s="330"/>
      <c r="R296" s="330"/>
      <c r="S296" s="330"/>
      <c r="T296" s="330"/>
      <c r="U296" s="330"/>
      <c r="V296" s="330"/>
      <c r="W296" s="330"/>
      <c r="X296" s="330"/>
      <c r="Y296" s="330"/>
      <c r="Z296" s="330"/>
      <c r="AA296" s="330"/>
    </row>
    <row r="297" spans="1:27" ht="15.75" customHeight="1">
      <c r="A297" s="330"/>
      <c r="B297" s="330"/>
      <c r="C297" s="330"/>
      <c r="D297" s="330"/>
      <c r="E297" s="330"/>
      <c r="F297" s="330"/>
      <c r="G297" s="330"/>
      <c r="H297" s="330"/>
      <c r="I297" s="330"/>
      <c r="J297" s="330"/>
      <c r="K297" s="330"/>
      <c r="L297" s="330"/>
      <c r="M297" s="330"/>
      <c r="N297" s="330"/>
      <c r="O297" s="330"/>
      <c r="P297" s="330"/>
      <c r="Q297" s="330"/>
      <c r="R297" s="330"/>
      <c r="S297" s="330"/>
      <c r="T297" s="330"/>
      <c r="U297" s="330"/>
      <c r="V297" s="330"/>
      <c r="W297" s="330"/>
      <c r="X297" s="330"/>
      <c r="Y297" s="330"/>
      <c r="Z297" s="330"/>
      <c r="AA297" s="330"/>
    </row>
    <row r="298" spans="1:27" ht="15.75" customHeight="1">
      <c r="A298" s="330"/>
      <c r="B298" s="330"/>
      <c r="C298" s="330"/>
      <c r="D298" s="330"/>
      <c r="E298" s="330"/>
      <c r="F298" s="330"/>
      <c r="G298" s="330"/>
      <c r="H298" s="330"/>
      <c r="I298" s="330"/>
      <c r="J298" s="330"/>
      <c r="K298" s="330"/>
      <c r="L298" s="330"/>
      <c r="M298" s="330"/>
      <c r="N298" s="330"/>
      <c r="O298" s="330"/>
      <c r="P298" s="330"/>
      <c r="Q298" s="330"/>
      <c r="R298" s="330"/>
      <c r="S298" s="330"/>
      <c r="T298" s="330"/>
      <c r="U298" s="330"/>
      <c r="V298" s="330"/>
      <c r="W298" s="330"/>
      <c r="X298" s="330"/>
      <c r="Y298" s="330"/>
      <c r="Z298" s="330"/>
      <c r="AA298" s="330"/>
    </row>
    <row r="299" spans="1:27" ht="15.75" customHeight="1">
      <c r="A299" s="330"/>
      <c r="B299" s="330"/>
      <c r="C299" s="330"/>
      <c r="D299" s="330"/>
      <c r="E299" s="330"/>
      <c r="F299" s="330"/>
      <c r="G299" s="330"/>
      <c r="H299" s="330"/>
      <c r="I299" s="330"/>
      <c r="J299" s="330"/>
      <c r="K299" s="330"/>
      <c r="L299" s="330"/>
      <c r="M299" s="330"/>
      <c r="N299" s="330"/>
      <c r="O299" s="330"/>
      <c r="P299" s="330"/>
      <c r="Q299" s="330"/>
      <c r="R299" s="330"/>
      <c r="S299" s="330"/>
      <c r="T299" s="330"/>
      <c r="U299" s="330"/>
      <c r="V299" s="330"/>
      <c r="W299" s="330"/>
      <c r="X299" s="330"/>
      <c r="Y299" s="330"/>
      <c r="Z299" s="330"/>
      <c r="AA299" s="330"/>
    </row>
    <row r="300" spans="1:27" ht="15.75" customHeight="1">
      <c r="A300" s="330"/>
      <c r="B300" s="330"/>
      <c r="C300" s="330"/>
      <c r="D300" s="330"/>
      <c r="E300" s="330"/>
      <c r="F300" s="330"/>
      <c r="G300" s="330"/>
      <c r="H300" s="330"/>
      <c r="I300" s="330"/>
      <c r="J300" s="330"/>
      <c r="K300" s="330"/>
      <c r="L300" s="330"/>
      <c r="M300" s="330"/>
      <c r="N300" s="330"/>
      <c r="O300" s="330"/>
      <c r="P300" s="330"/>
      <c r="Q300" s="330"/>
      <c r="R300" s="330"/>
      <c r="S300" s="330"/>
      <c r="T300" s="330"/>
      <c r="U300" s="330"/>
      <c r="V300" s="330"/>
      <c r="W300" s="330"/>
      <c r="X300" s="330"/>
      <c r="Y300" s="330"/>
      <c r="Z300" s="330"/>
      <c r="AA300" s="330"/>
    </row>
    <row r="301" spans="1:27" ht="15.75" customHeight="1">
      <c r="A301" s="330"/>
      <c r="B301" s="330"/>
      <c r="C301" s="330"/>
      <c r="D301" s="330"/>
      <c r="E301" s="330"/>
      <c r="F301" s="330"/>
      <c r="G301" s="330"/>
      <c r="H301" s="330"/>
      <c r="I301" s="330"/>
      <c r="J301" s="330"/>
      <c r="K301" s="330"/>
      <c r="L301" s="330"/>
      <c r="M301" s="330"/>
      <c r="N301" s="330"/>
      <c r="O301" s="330"/>
      <c r="P301" s="330"/>
      <c r="Q301" s="330"/>
      <c r="R301" s="330"/>
      <c r="S301" s="330"/>
      <c r="T301" s="330"/>
      <c r="U301" s="330"/>
      <c r="V301" s="330"/>
      <c r="W301" s="330"/>
      <c r="X301" s="330"/>
      <c r="Y301" s="330"/>
      <c r="Z301" s="330"/>
      <c r="AA301" s="330"/>
    </row>
    <row r="302" spans="1:27" ht="15.75" customHeight="1">
      <c r="A302" s="330"/>
      <c r="B302" s="330"/>
      <c r="C302" s="330"/>
      <c r="D302" s="330"/>
      <c r="E302" s="330"/>
      <c r="F302" s="330"/>
      <c r="G302" s="330"/>
      <c r="H302" s="330"/>
      <c r="I302" s="330"/>
      <c r="J302" s="330"/>
      <c r="K302" s="330"/>
      <c r="L302" s="330"/>
      <c r="M302" s="330"/>
      <c r="N302" s="330"/>
      <c r="O302" s="330"/>
      <c r="P302" s="330"/>
      <c r="Q302" s="330"/>
      <c r="R302" s="330"/>
      <c r="S302" s="330"/>
      <c r="T302" s="330"/>
      <c r="U302" s="330"/>
      <c r="V302" s="330"/>
      <c r="W302" s="330"/>
      <c r="X302" s="330"/>
      <c r="Y302" s="330"/>
      <c r="Z302" s="330"/>
      <c r="AA302" s="330"/>
    </row>
    <row r="303" spans="1:27" ht="15.75" customHeight="1">
      <c r="A303" s="330"/>
      <c r="B303" s="330"/>
      <c r="C303" s="330"/>
      <c r="D303" s="330"/>
      <c r="E303" s="330"/>
      <c r="F303" s="330"/>
      <c r="G303" s="330"/>
      <c r="H303" s="330"/>
      <c r="I303" s="330"/>
      <c r="J303" s="330"/>
      <c r="K303" s="330"/>
      <c r="L303" s="330"/>
      <c r="M303" s="330"/>
      <c r="N303" s="330"/>
      <c r="O303" s="330"/>
      <c r="P303" s="330"/>
      <c r="Q303" s="330"/>
      <c r="R303" s="330"/>
      <c r="S303" s="330"/>
      <c r="T303" s="330"/>
      <c r="U303" s="330"/>
      <c r="V303" s="330"/>
      <c r="W303" s="330"/>
      <c r="X303" s="330"/>
      <c r="Y303" s="330"/>
      <c r="Z303" s="330"/>
      <c r="AA303" s="330"/>
    </row>
    <row r="304" spans="1:27" ht="15.75" customHeight="1">
      <c r="A304" s="330"/>
      <c r="B304" s="330"/>
      <c r="C304" s="330"/>
      <c r="D304" s="330"/>
      <c r="E304" s="330"/>
      <c r="F304" s="330"/>
      <c r="G304" s="330"/>
      <c r="H304" s="330"/>
      <c r="I304" s="330"/>
      <c r="J304" s="330"/>
      <c r="K304" s="330"/>
      <c r="L304" s="330"/>
      <c r="M304" s="330"/>
      <c r="N304" s="330"/>
      <c r="O304" s="330"/>
      <c r="P304" s="330"/>
      <c r="Q304" s="330"/>
      <c r="R304" s="330"/>
      <c r="S304" s="330"/>
      <c r="T304" s="330"/>
      <c r="U304" s="330"/>
      <c r="V304" s="330"/>
      <c r="W304" s="330"/>
      <c r="X304" s="330"/>
      <c r="Y304" s="330"/>
      <c r="Z304" s="330"/>
      <c r="AA304" s="330"/>
    </row>
    <row r="305" spans="1:27" ht="15.75" customHeight="1">
      <c r="A305" s="330"/>
      <c r="B305" s="330"/>
      <c r="C305" s="330"/>
      <c r="D305" s="330"/>
      <c r="E305" s="330"/>
      <c r="F305" s="330"/>
      <c r="G305" s="330"/>
      <c r="H305" s="330"/>
      <c r="I305" s="330"/>
      <c r="J305" s="330"/>
      <c r="K305" s="330"/>
      <c r="L305" s="330"/>
      <c r="M305" s="330"/>
      <c r="N305" s="330"/>
      <c r="O305" s="330"/>
      <c r="P305" s="330"/>
      <c r="Q305" s="330"/>
      <c r="R305" s="330"/>
      <c r="S305" s="330"/>
      <c r="T305" s="330"/>
      <c r="U305" s="330"/>
      <c r="V305" s="330"/>
      <c r="W305" s="330"/>
      <c r="X305" s="330"/>
      <c r="Y305" s="330"/>
      <c r="Z305" s="330"/>
      <c r="AA305" s="330"/>
    </row>
    <row r="306" spans="1:27" ht="15.75" customHeight="1">
      <c r="A306" s="330"/>
      <c r="B306" s="330"/>
      <c r="C306" s="330"/>
      <c r="D306" s="330"/>
      <c r="E306" s="330"/>
      <c r="F306" s="330"/>
      <c r="G306" s="330"/>
      <c r="H306" s="330"/>
      <c r="I306" s="330"/>
      <c r="J306" s="330"/>
      <c r="K306" s="330"/>
      <c r="L306" s="330"/>
      <c r="M306" s="330"/>
      <c r="N306" s="330"/>
      <c r="O306" s="330"/>
      <c r="P306" s="330"/>
      <c r="Q306" s="330"/>
      <c r="R306" s="330"/>
      <c r="S306" s="330"/>
      <c r="T306" s="330"/>
      <c r="U306" s="330"/>
      <c r="V306" s="330"/>
      <c r="W306" s="330"/>
      <c r="X306" s="330"/>
      <c r="Y306" s="330"/>
      <c r="Z306" s="330"/>
      <c r="AA306" s="330"/>
    </row>
    <row r="307" spans="1:27" ht="15.75" customHeight="1">
      <c r="A307" s="330"/>
      <c r="B307" s="330"/>
      <c r="C307" s="330"/>
      <c r="D307" s="330"/>
      <c r="E307" s="330"/>
      <c r="F307" s="330"/>
      <c r="G307" s="330"/>
      <c r="H307" s="330"/>
      <c r="I307" s="330"/>
      <c r="J307" s="330"/>
      <c r="K307" s="330"/>
      <c r="L307" s="330"/>
      <c r="M307" s="330"/>
      <c r="N307" s="330"/>
      <c r="O307" s="330"/>
      <c r="P307" s="330"/>
      <c r="Q307" s="330"/>
      <c r="R307" s="330"/>
      <c r="S307" s="330"/>
      <c r="T307" s="330"/>
      <c r="U307" s="330"/>
      <c r="V307" s="330"/>
      <c r="W307" s="330"/>
      <c r="X307" s="330"/>
      <c r="Y307" s="330"/>
      <c r="Z307" s="330"/>
      <c r="AA307" s="330"/>
    </row>
    <row r="308" spans="1:27" ht="15.75" customHeight="1">
      <c r="A308" s="330"/>
      <c r="B308" s="330"/>
      <c r="C308" s="330"/>
      <c r="D308" s="330"/>
      <c r="E308" s="330"/>
      <c r="F308" s="330"/>
      <c r="G308" s="330"/>
      <c r="H308" s="330"/>
      <c r="I308" s="330"/>
      <c r="J308" s="330"/>
      <c r="K308" s="330"/>
      <c r="L308" s="330"/>
      <c r="M308" s="330"/>
      <c r="N308" s="330"/>
      <c r="O308" s="330"/>
      <c r="P308" s="330"/>
      <c r="Q308" s="330"/>
      <c r="R308" s="330"/>
      <c r="S308" s="330"/>
      <c r="T308" s="330"/>
      <c r="U308" s="330"/>
      <c r="V308" s="330"/>
      <c r="W308" s="330"/>
      <c r="X308" s="330"/>
      <c r="Y308" s="330"/>
      <c r="Z308" s="330"/>
      <c r="AA308" s="330"/>
    </row>
    <row r="309" spans="1:27" ht="15.75" customHeight="1">
      <c r="A309" s="330"/>
      <c r="B309" s="330"/>
      <c r="C309" s="330"/>
      <c r="D309" s="330"/>
      <c r="E309" s="330"/>
      <c r="F309" s="330"/>
      <c r="G309" s="330"/>
      <c r="H309" s="330"/>
      <c r="I309" s="330"/>
      <c r="J309" s="330"/>
      <c r="K309" s="330"/>
      <c r="L309" s="330"/>
      <c r="M309" s="330"/>
      <c r="N309" s="330"/>
      <c r="O309" s="330"/>
      <c r="P309" s="330"/>
      <c r="Q309" s="330"/>
      <c r="R309" s="330"/>
      <c r="S309" s="330"/>
      <c r="T309" s="330"/>
      <c r="U309" s="330"/>
      <c r="V309" s="330"/>
      <c r="W309" s="330"/>
      <c r="X309" s="330"/>
      <c r="Y309" s="330"/>
      <c r="Z309" s="330"/>
      <c r="AA309" s="330"/>
    </row>
    <row r="310" spans="1:27" ht="15.75" customHeight="1">
      <c r="A310" s="330"/>
      <c r="B310" s="330"/>
      <c r="C310" s="330"/>
      <c r="D310" s="330"/>
      <c r="E310" s="330"/>
      <c r="F310" s="330"/>
      <c r="G310" s="330"/>
      <c r="H310" s="330"/>
      <c r="I310" s="330"/>
      <c r="J310" s="330"/>
      <c r="K310" s="330"/>
      <c r="L310" s="330"/>
      <c r="M310" s="330"/>
      <c r="N310" s="330"/>
      <c r="O310" s="330"/>
      <c r="P310" s="330"/>
      <c r="Q310" s="330"/>
      <c r="R310" s="330"/>
      <c r="S310" s="330"/>
      <c r="T310" s="330"/>
      <c r="U310" s="330"/>
      <c r="V310" s="330"/>
      <c r="W310" s="330"/>
      <c r="X310" s="330"/>
      <c r="Y310" s="330"/>
      <c r="Z310" s="330"/>
      <c r="AA310" s="330"/>
    </row>
    <row r="311" spans="1:27" ht="15.75" customHeight="1">
      <c r="A311" s="330"/>
      <c r="B311" s="330"/>
      <c r="C311" s="330"/>
      <c r="D311" s="330"/>
      <c r="E311" s="330"/>
      <c r="F311" s="330"/>
      <c r="G311" s="330"/>
      <c r="H311" s="330"/>
      <c r="I311" s="330"/>
      <c r="J311" s="330"/>
      <c r="K311" s="330"/>
      <c r="L311" s="330"/>
      <c r="M311" s="330"/>
      <c r="N311" s="330"/>
      <c r="O311" s="330"/>
      <c r="P311" s="330"/>
      <c r="Q311" s="330"/>
      <c r="R311" s="330"/>
      <c r="S311" s="330"/>
      <c r="T311" s="330"/>
      <c r="U311" s="330"/>
      <c r="V311" s="330"/>
      <c r="W311" s="330"/>
      <c r="X311" s="330"/>
      <c r="Y311" s="330"/>
      <c r="Z311" s="330"/>
      <c r="AA311" s="330"/>
    </row>
    <row r="312" spans="1:27" ht="15.75" customHeight="1">
      <c r="A312" s="330"/>
      <c r="B312" s="330"/>
      <c r="C312" s="330"/>
      <c r="D312" s="330"/>
      <c r="E312" s="330"/>
      <c r="F312" s="330"/>
      <c r="G312" s="330"/>
      <c r="H312" s="330"/>
      <c r="I312" s="330"/>
      <c r="J312" s="330"/>
      <c r="K312" s="330"/>
      <c r="L312" s="330"/>
      <c r="M312" s="330"/>
      <c r="N312" s="330"/>
      <c r="O312" s="330"/>
      <c r="P312" s="330"/>
      <c r="Q312" s="330"/>
      <c r="R312" s="330"/>
      <c r="S312" s="330"/>
      <c r="T312" s="330"/>
      <c r="U312" s="330"/>
      <c r="V312" s="330"/>
      <c r="W312" s="330"/>
      <c r="X312" s="330"/>
      <c r="Y312" s="330"/>
      <c r="Z312" s="330"/>
      <c r="AA312" s="330"/>
    </row>
    <row r="313" spans="1:27" ht="15.75" customHeight="1">
      <c r="A313" s="330"/>
      <c r="B313" s="330"/>
      <c r="C313" s="330"/>
      <c r="D313" s="330"/>
      <c r="E313" s="330"/>
      <c r="F313" s="330"/>
      <c r="G313" s="330"/>
      <c r="H313" s="330"/>
      <c r="I313" s="330"/>
      <c r="J313" s="330"/>
      <c r="K313" s="330"/>
      <c r="L313" s="330"/>
      <c r="M313" s="330"/>
      <c r="N313" s="330"/>
      <c r="O313" s="330"/>
      <c r="P313" s="330"/>
      <c r="Q313" s="330"/>
      <c r="R313" s="330"/>
      <c r="S313" s="330"/>
      <c r="T313" s="330"/>
      <c r="U313" s="330"/>
      <c r="V313" s="330"/>
      <c r="W313" s="330"/>
      <c r="X313" s="330"/>
      <c r="Y313" s="330"/>
      <c r="Z313" s="330"/>
      <c r="AA313" s="330"/>
    </row>
    <row r="314" spans="1:27" ht="15.75" customHeight="1">
      <c r="A314" s="330"/>
      <c r="B314" s="330"/>
      <c r="C314" s="330"/>
      <c r="D314" s="330"/>
      <c r="E314" s="330"/>
      <c r="F314" s="330"/>
      <c r="G314" s="330"/>
      <c r="H314" s="330"/>
      <c r="I314" s="330"/>
      <c r="J314" s="330"/>
      <c r="K314" s="330"/>
      <c r="L314" s="330"/>
      <c r="M314" s="330"/>
      <c r="N314" s="330"/>
      <c r="O314" s="330"/>
      <c r="P314" s="330"/>
      <c r="Q314" s="330"/>
      <c r="R314" s="330"/>
      <c r="S314" s="330"/>
      <c r="T314" s="330"/>
      <c r="U314" s="330"/>
      <c r="V314" s="330"/>
      <c r="W314" s="330"/>
      <c r="X314" s="330"/>
      <c r="Y314" s="330"/>
      <c r="Z314" s="330"/>
      <c r="AA314" s="330"/>
    </row>
    <row r="315" spans="1:27" ht="15.75" customHeight="1">
      <c r="A315" s="330"/>
      <c r="B315" s="330"/>
      <c r="C315" s="330"/>
      <c r="D315" s="330"/>
      <c r="E315" s="330"/>
      <c r="F315" s="330"/>
      <c r="G315" s="330"/>
      <c r="H315" s="330"/>
      <c r="I315" s="330"/>
      <c r="J315" s="330"/>
      <c r="K315" s="330"/>
      <c r="L315" s="330"/>
      <c r="M315" s="330"/>
      <c r="N315" s="330"/>
      <c r="O315" s="330"/>
      <c r="P315" s="330"/>
      <c r="Q315" s="330"/>
      <c r="R315" s="330"/>
      <c r="S315" s="330"/>
      <c r="T315" s="330"/>
      <c r="U315" s="330"/>
      <c r="V315" s="330"/>
      <c r="W315" s="330"/>
      <c r="X315" s="330"/>
      <c r="Y315" s="330"/>
      <c r="Z315" s="330"/>
      <c r="AA315" s="330"/>
    </row>
    <row r="316" spans="1:27" ht="15.75" customHeight="1">
      <c r="A316" s="330"/>
      <c r="B316" s="330"/>
      <c r="C316" s="330"/>
      <c r="D316" s="330"/>
      <c r="E316" s="330"/>
      <c r="F316" s="330"/>
      <c r="G316" s="330"/>
      <c r="H316" s="330"/>
      <c r="I316" s="330"/>
      <c r="J316" s="330"/>
      <c r="K316" s="330"/>
      <c r="L316" s="330"/>
      <c r="M316" s="330"/>
      <c r="N316" s="330"/>
      <c r="O316" s="330"/>
      <c r="P316" s="330"/>
      <c r="Q316" s="330"/>
      <c r="R316" s="330"/>
      <c r="S316" s="330"/>
      <c r="T316" s="330"/>
      <c r="U316" s="330"/>
      <c r="V316" s="330"/>
      <c r="W316" s="330"/>
      <c r="X316" s="330"/>
      <c r="Y316" s="330"/>
      <c r="Z316" s="330"/>
      <c r="AA316" s="330"/>
    </row>
    <row r="317" spans="1:27" ht="15.75" customHeight="1">
      <c r="A317" s="330"/>
      <c r="B317" s="330"/>
      <c r="C317" s="330"/>
      <c r="D317" s="330"/>
      <c r="E317" s="330"/>
      <c r="F317" s="330"/>
      <c r="G317" s="330"/>
      <c r="H317" s="330"/>
      <c r="I317" s="330"/>
      <c r="J317" s="330"/>
      <c r="K317" s="330"/>
      <c r="L317" s="330"/>
      <c r="M317" s="330"/>
      <c r="N317" s="330"/>
      <c r="O317" s="330"/>
      <c r="P317" s="330"/>
      <c r="Q317" s="330"/>
      <c r="R317" s="330"/>
      <c r="S317" s="330"/>
      <c r="T317" s="330"/>
      <c r="U317" s="330"/>
      <c r="V317" s="330"/>
      <c r="W317" s="330"/>
      <c r="X317" s="330"/>
      <c r="Y317" s="330"/>
      <c r="Z317" s="330"/>
      <c r="AA317" s="330"/>
    </row>
    <row r="318" spans="1:27" ht="15.75" customHeight="1">
      <c r="A318" s="330"/>
      <c r="B318" s="330"/>
      <c r="C318" s="330"/>
      <c r="D318" s="330"/>
      <c r="E318" s="330"/>
      <c r="F318" s="330"/>
      <c r="G318" s="330"/>
      <c r="H318" s="330"/>
      <c r="I318" s="330"/>
      <c r="J318" s="330"/>
      <c r="K318" s="330"/>
      <c r="L318" s="330"/>
      <c r="M318" s="330"/>
      <c r="N318" s="330"/>
      <c r="O318" s="330"/>
      <c r="P318" s="330"/>
      <c r="Q318" s="330"/>
      <c r="R318" s="330"/>
      <c r="S318" s="330"/>
      <c r="T318" s="330"/>
      <c r="U318" s="330"/>
      <c r="V318" s="330"/>
      <c r="W318" s="330"/>
      <c r="X318" s="330"/>
      <c r="Y318" s="330"/>
      <c r="Z318" s="330"/>
      <c r="AA318" s="330"/>
    </row>
    <row r="319" spans="1:27" ht="15.75" customHeight="1">
      <c r="A319" s="330"/>
      <c r="B319" s="330"/>
      <c r="C319" s="330"/>
      <c r="D319" s="330"/>
      <c r="E319" s="330"/>
      <c r="F319" s="330"/>
      <c r="G319" s="330"/>
      <c r="H319" s="330"/>
      <c r="I319" s="330"/>
      <c r="J319" s="330"/>
      <c r="K319" s="330"/>
      <c r="L319" s="330"/>
      <c r="M319" s="330"/>
      <c r="N319" s="330"/>
      <c r="O319" s="330"/>
      <c r="P319" s="330"/>
      <c r="Q319" s="330"/>
      <c r="R319" s="330"/>
      <c r="S319" s="330"/>
      <c r="T319" s="330"/>
      <c r="U319" s="330"/>
      <c r="V319" s="330"/>
      <c r="W319" s="330"/>
      <c r="X319" s="330"/>
      <c r="Y319" s="330"/>
      <c r="Z319" s="330"/>
      <c r="AA319" s="330"/>
    </row>
    <row r="320" spans="1:27" ht="15.75" customHeight="1">
      <c r="A320" s="330"/>
      <c r="B320" s="330"/>
      <c r="C320" s="330"/>
      <c r="D320" s="330"/>
      <c r="E320" s="330"/>
      <c r="F320" s="330"/>
      <c r="G320" s="330"/>
      <c r="H320" s="330"/>
      <c r="I320" s="330"/>
      <c r="J320" s="330"/>
      <c r="K320" s="330"/>
      <c r="L320" s="330"/>
      <c r="M320" s="330"/>
      <c r="N320" s="330"/>
      <c r="O320" s="330"/>
      <c r="P320" s="330"/>
      <c r="Q320" s="330"/>
      <c r="R320" s="330"/>
      <c r="S320" s="330"/>
      <c r="T320" s="330"/>
      <c r="U320" s="330"/>
      <c r="V320" s="330"/>
      <c r="W320" s="330"/>
      <c r="X320" s="330"/>
      <c r="Y320" s="330"/>
      <c r="Z320" s="330"/>
      <c r="AA320" s="330"/>
    </row>
    <row r="321" spans="1:27" ht="15.75" customHeight="1">
      <c r="A321" s="330"/>
      <c r="B321" s="330"/>
      <c r="C321" s="330"/>
      <c r="D321" s="330"/>
      <c r="E321" s="330"/>
      <c r="F321" s="330"/>
      <c r="G321" s="330"/>
      <c r="H321" s="330"/>
      <c r="I321" s="330"/>
      <c r="J321" s="330"/>
      <c r="K321" s="330"/>
      <c r="L321" s="330"/>
      <c r="M321" s="330"/>
      <c r="N321" s="330"/>
      <c r="O321" s="330"/>
      <c r="P321" s="330"/>
      <c r="Q321" s="330"/>
      <c r="R321" s="330"/>
      <c r="S321" s="330"/>
      <c r="T321" s="330"/>
      <c r="U321" s="330"/>
      <c r="V321" s="330"/>
      <c r="W321" s="330"/>
      <c r="X321" s="330"/>
      <c r="Y321" s="330"/>
      <c r="Z321" s="330"/>
      <c r="AA321" s="330"/>
    </row>
    <row r="322" spans="1:27" ht="15.75" customHeight="1">
      <c r="A322" s="330"/>
      <c r="B322" s="330"/>
      <c r="C322" s="330"/>
      <c r="D322" s="330"/>
      <c r="E322" s="330"/>
      <c r="F322" s="330"/>
      <c r="G322" s="330"/>
      <c r="H322" s="330"/>
      <c r="I322" s="330"/>
      <c r="J322" s="330"/>
      <c r="K322" s="330"/>
      <c r="L322" s="330"/>
      <c r="M322" s="330"/>
      <c r="N322" s="330"/>
      <c r="O322" s="330"/>
      <c r="P322" s="330"/>
      <c r="Q322" s="330"/>
      <c r="R322" s="330"/>
      <c r="S322" s="330"/>
      <c r="T322" s="330"/>
      <c r="U322" s="330"/>
      <c r="V322" s="330"/>
      <c r="W322" s="330"/>
      <c r="X322" s="330"/>
      <c r="Y322" s="330"/>
      <c r="Z322" s="330"/>
      <c r="AA322" s="330"/>
    </row>
    <row r="323" spans="1:27" ht="15.75" customHeight="1">
      <c r="A323" s="330"/>
      <c r="B323" s="330"/>
      <c r="C323" s="330"/>
      <c r="D323" s="330"/>
      <c r="E323" s="330"/>
      <c r="F323" s="330"/>
      <c r="G323" s="330"/>
      <c r="H323" s="330"/>
      <c r="I323" s="330"/>
      <c r="J323" s="330"/>
      <c r="K323" s="330"/>
      <c r="L323" s="330"/>
      <c r="M323" s="330"/>
      <c r="N323" s="330"/>
      <c r="O323" s="330"/>
      <c r="P323" s="330"/>
      <c r="Q323" s="330"/>
      <c r="R323" s="330"/>
      <c r="S323" s="330"/>
      <c r="T323" s="330"/>
      <c r="U323" s="330"/>
      <c r="V323" s="330"/>
      <c r="W323" s="330"/>
      <c r="X323" s="330"/>
      <c r="Y323" s="330"/>
      <c r="Z323" s="330"/>
      <c r="AA323" s="330"/>
    </row>
    <row r="324" spans="1:27" ht="15.75" customHeight="1">
      <c r="A324" s="330"/>
      <c r="B324" s="330"/>
      <c r="C324" s="330"/>
      <c r="D324" s="330"/>
      <c r="E324" s="330"/>
      <c r="F324" s="330"/>
      <c r="G324" s="330"/>
      <c r="H324" s="330"/>
      <c r="I324" s="330"/>
      <c r="J324" s="330"/>
      <c r="K324" s="330"/>
      <c r="L324" s="330"/>
      <c r="M324" s="330"/>
      <c r="N324" s="330"/>
      <c r="O324" s="330"/>
      <c r="P324" s="330"/>
      <c r="Q324" s="330"/>
      <c r="R324" s="330"/>
      <c r="S324" s="330"/>
      <c r="T324" s="330"/>
      <c r="U324" s="330"/>
      <c r="V324" s="330"/>
      <c r="W324" s="330"/>
      <c r="X324" s="330"/>
      <c r="Y324" s="330"/>
      <c r="Z324" s="330"/>
      <c r="AA324" s="330"/>
    </row>
    <row r="325" spans="1:27" ht="15.75" customHeight="1">
      <c r="A325" s="330"/>
      <c r="B325" s="330"/>
      <c r="C325" s="330"/>
      <c r="D325" s="330"/>
      <c r="E325" s="330"/>
      <c r="F325" s="330"/>
      <c r="G325" s="330"/>
      <c r="H325" s="330"/>
      <c r="I325" s="330"/>
      <c r="J325" s="330"/>
      <c r="K325" s="330"/>
      <c r="L325" s="330"/>
      <c r="M325" s="330"/>
      <c r="N325" s="330"/>
      <c r="O325" s="330"/>
      <c r="P325" s="330"/>
      <c r="Q325" s="330"/>
      <c r="R325" s="330"/>
      <c r="S325" s="330"/>
      <c r="T325" s="330"/>
      <c r="U325" s="330"/>
      <c r="V325" s="330"/>
      <c r="W325" s="330"/>
      <c r="X325" s="330"/>
      <c r="Y325" s="330"/>
      <c r="Z325" s="330"/>
      <c r="AA325" s="330"/>
    </row>
    <row r="326" spans="1:27" ht="15.75" customHeight="1">
      <c r="A326" s="330"/>
      <c r="B326" s="330"/>
      <c r="C326" s="330"/>
      <c r="D326" s="330"/>
      <c r="E326" s="330"/>
      <c r="F326" s="330"/>
      <c r="G326" s="330"/>
      <c r="H326" s="330"/>
      <c r="I326" s="330"/>
      <c r="J326" s="330"/>
      <c r="K326" s="330"/>
      <c r="L326" s="330"/>
      <c r="M326" s="330"/>
      <c r="N326" s="330"/>
      <c r="O326" s="330"/>
      <c r="P326" s="330"/>
      <c r="Q326" s="330"/>
      <c r="R326" s="330"/>
      <c r="S326" s="330"/>
      <c r="T326" s="330"/>
      <c r="U326" s="330"/>
      <c r="V326" s="330"/>
      <c r="W326" s="330"/>
      <c r="X326" s="330"/>
      <c r="Y326" s="330"/>
      <c r="Z326" s="330"/>
      <c r="AA326" s="330"/>
    </row>
    <row r="327" spans="1:27" ht="15.75" customHeight="1">
      <c r="A327" s="330"/>
      <c r="B327" s="330"/>
      <c r="C327" s="330"/>
      <c r="D327" s="330"/>
      <c r="E327" s="330"/>
      <c r="F327" s="330"/>
      <c r="G327" s="330"/>
      <c r="H327" s="330"/>
      <c r="I327" s="330"/>
      <c r="J327" s="330"/>
      <c r="K327" s="330"/>
      <c r="L327" s="330"/>
      <c r="M327" s="330"/>
      <c r="N327" s="330"/>
      <c r="O327" s="330"/>
      <c r="P327" s="330"/>
      <c r="Q327" s="330"/>
      <c r="R327" s="330"/>
      <c r="S327" s="330"/>
      <c r="T327" s="330"/>
      <c r="U327" s="330"/>
      <c r="V327" s="330"/>
      <c r="W327" s="330"/>
      <c r="X327" s="330"/>
      <c r="Y327" s="330"/>
      <c r="Z327" s="330"/>
      <c r="AA327" s="330"/>
    </row>
    <row r="328" spans="1:27" ht="15.75" customHeight="1">
      <c r="A328" s="330"/>
      <c r="B328" s="330"/>
      <c r="C328" s="330"/>
      <c r="D328" s="330"/>
      <c r="E328" s="330"/>
      <c r="F328" s="330"/>
      <c r="G328" s="330"/>
      <c r="H328" s="330"/>
      <c r="I328" s="330"/>
      <c r="J328" s="330"/>
      <c r="K328" s="330"/>
      <c r="L328" s="330"/>
      <c r="M328" s="330"/>
      <c r="N328" s="330"/>
      <c r="O328" s="330"/>
      <c r="P328" s="330"/>
      <c r="Q328" s="330"/>
      <c r="R328" s="330"/>
      <c r="S328" s="330"/>
      <c r="T328" s="330"/>
      <c r="U328" s="330"/>
      <c r="V328" s="330"/>
      <c r="W328" s="330"/>
      <c r="X328" s="330"/>
      <c r="Y328" s="330"/>
      <c r="Z328" s="330"/>
      <c r="AA328" s="330"/>
    </row>
    <row r="329" spans="1:27" ht="15.75" customHeight="1">
      <c r="A329" s="330"/>
      <c r="B329" s="330"/>
      <c r="C329" s="330"/>
      <c r="D329" s="330"/>
      <c r="E329" s="330"/>
      <c r="F329" s="330"/>
      <c r="G329" s="330"/>
      <c r="H329" s="330"/>
      <c r="I329" s="330"/>
      <c r="J329" s="330"/>
      <c r="K329" s="330"/>
      <c r="L329" s="330"/>
      <c r="M329" s="330"/>
      <c r="N329" s="330"/>
      <c r="O329" s="330"/>
      <c r="P329" s="330"/>
      <c r="Q329" s="330"/>
      <c r="R329" s="330"/>
      <c r="S329" s="330"/>
      <c r="T329" s="330"/>
      <c r="U329" s="330"/>
      <c r="V329" s="330"/>
      <c r="W329" s="330"/>
      <c r="X329" s="330"/>
      <c r="Y329" s="330"/>
      <c r="Z329" s="330"/>
      <c r="AA329" s="330"/>
    </row>
    <row r="330" spans="1:27" ht="15.75" customHeight="1">
      <c r="A330" s="330"/>
      <c r="B330" s="330"/>
      <c r="C330" s="330"/>
      <c r="D330" s="330"/>
      <c r="E330" s="330"/>
      <c r="F330" s="330"/>
      <c r="G330" s="330"/>
      <c r="H330" s="330"/>
      <c r="I330" s="330"/>
      <c r="J330" s="330"/>
      <c r="K330" s="330"/>
      <c r="L330" s="330"/>
      <c r="M330" s="330"/>
      <c r="N330" s="330"/>
      <c r="O330" s="330"/>
      <c r="P330" s="330"/>
      <c r="Q330" s="330"/>
      <c r="R330" s="330"/>
      <c r="S330" s="330"/>
      <c r="T330" s="330"/>
      <c r="U330" s="330"/>
      <c r="V330" s="330"/>
      <c r="W330" s="330"/>
      <c r="X330" s="330"/>
      <c r="Y330" s="330"/>
      <c r="Z330" s="330"/>
      <c r="AA330" s="330"/>
    </row>
    <row r="331" spans="1:27" ht="15.75" customHeight="1">
      <c r="A331" s="330"/>
      <c r="B331" s="330"/>
      <c r="C331" s="330"/>
      <c r="D331" s="330"/>
      <c r="E331" s="330"/>
      <c r="F331" s="330"/>
      <c r="G331" s="330"/>
      <c r="H331" s="330"/>
      <c r="I331" s="330"/>
      <c r="J331" s="330"/>
      <c r="K331" s="330"/>
      <c r="L331" s="330"/>
      <c r="M331" s="330"/>
      <c r="N331" s="330"/>
      <c r="O331" s="330"/>
      <c r="P331" s="330"/>
      <c r="Q331" s="330"/>
      <c r="R331" s="330"/>
      <c r="S331" s="330"/>
      <c r="T331" s="330"/>
      <c r="U331" s="330"/>
      <c r="V331" s="330"/>
      <c r="W331" s="330"/>
      <c r="X331" s="330"/>
      <c r="Y331" s="330"/>
      <c r="Z331" s="330"/>
      <c r="AA331" s="330"/>
    </row>
    <row r="332" spans="1:27" ht="15.75" customHeight="1">
      <c r="A332" s="330"/>
      <c r="B332" s="330"/>
      <c r="C332" s="330"/>
      <c r="D332" s="330"/>
      <c r="E332" s="330"/>
      <c r="F332" s="330"/>
      <c r="G332" s="330"/>
      <c r="H332" s="330"/>
      <c r="I332" s="330"/>
      <c r="J332" s="330"/>
      <c r="K332" s="330"/>
      <c r="L332" s="330"/>
      <c r="M332" s="330"/>
      <c r="N332" s="330"/>
      <c r="O332" s="330"/>
      <c r="P332" s="330"/>
      <c r="Q332" s="330"/>
      <c r="R332" s="330"/>
      <c r="S332" s="330"/>
      <c r="T332" s="330"/>
      <c r="U332" s="330"/>
      <c r="V332" s="330"/>
      <c r="W332" s="330"/>
      <c r="X332" s="330"/>
      <c r="Y332" s="330"/>
      <c r="Z332" s="330"/>
      <c r="AA332" s="330"/>
    </row>
    <row r="333" spans="1:27" ht="15.75" customHeight="1">
      <c r="A333" s="330"/>
      <c r="B333" s="330"/>
      <c r="C333" s="330"/>
      <c r="D333" s="330"/>
      <c r="E333" s="330"/>
      <c r="F333" s="330"/>
      <c r="G333" s="330"/>
      <c r="H333" s="330"/>
      <c r="I333" s="330"/>
      <c r="J333" s="330"/>
      <c r="K333" s="330"/>
      <c r="L333" s="330"/>
      <c r="M333" s="330"/>
      <c r="N333" s="330"/>
      <c r="O333" s="330"/>
      <c r="P333" s="330"/>
      <c r="Q333" s="330"/>
      <c r="R333" s="330"/>
      <c r="S333" s="330"/>
      <c r="T333" s="330"/>
      <c r="U333" s="330"/>
      <c r="V333" s="330"/>
      <c r="W333" s="330"/>
      <c r="X333" s="330"/>
      <c r="Y333" s="330"/>
      <c r="Z333" s="330"/>
      <c r="AA333" s="330"/>
    </row>
    <row r="334" spans="1:27" ht="15.75" customHeight="1">
      <c r="A334" s="330"/>
      <c r="B334" s="330"/>
      <c r="C334" s="330"/>
      <c r="D334" s="330"/>
      <c r="E334" s="330"/>
      <c r="F334" s="330"/>
      <c r="G334" s="330"/>
      <c r="H334" s="330"/>
      <c r="I334" s="330"/>
      <c r="J334" s="330"/>
      <c r="K334" s="330"/>
      <c r="L334" s="330"/>
      <c r="M334" s="330"/>
      <c r="N334" s="330"/>
      <c r="O334" s="330"/>
      <c r="P334" s="330"/>
      <c r="Q334" s="330"/>
      <c r="R334" s="330"/>
      <c r="S334" s="330"/>
      <c r="T334" s="330"/>
      <c r="U334" s="330"/>
      <c r="V334" s="330"/>
      <c r="W334" s="330"/>
      <c r="X334" s="330"/>
      <c r="Y334" s="330"/>
      <c r="Z334" s="330"/>
      <c r="AA334" s="330"/>
    </row>
    <row r="335" spans="1:27" ht="15.75" customHeight="1">
      <c r="A335" s="330"/>
      <c r="B335" s="330"/>
      <c r="C335" s="330"/>
      <c r="D335" s="330"/>
      <c r="E335" s="330"/>
      <c r="F335" s="330"/>
      <c r="G335" s="330"/>
      <c r="H335" s="330"/>
      <c r="I335" s="330"/>
      <c r="J335" s="330"/>
      <c r="K335" s="330"/>
      <c r="L335" s="330"/>
      <c r="M335" s="330"/>
      <c r="N335" s="330"/>
      <c r="O335" s="330"/>
      <c r="P335" s="330"/>
      <c r="Q335" s="330"/>
      <c r="R335" s="330"/>
      <c r="S335" s="330"/>
      <c r="T335" s="330"/>
      <c r="U335" s="330"/>
      <c r="V335" s="330"/>
      <c r="W335" s="330"/>
      <c r="X335" s="330"/>
      <c r="Y335" s="330"/>
      <c r="Z335" s="330"/>
      <c r="AA335" s="330"/>
    </row>
    <row r="336" spans="1:27" ht="15.75" customHeight="1">
      <c r="A336" s="330"/>
      <c r="B336" s="330"/>
      <c r="C336" s="330"/>
      <c r="D336" s="330"/>
      <c r="E336" s="330"/>
      <c r="F336" s="330"/>
      <c r="G336" s="330"/>
      <c r="H336" s="330"/>
      <c r="I336" s="330"/>
      <c r="J336" s="330"/>
      <c r="K336" s="330"/>
      <c r="L336" s="330"/>
      <c r="M336" s="330"/>
      <c r="N336" s="330"/>
      <c r="O336" s="330"/>
      <c r="P336" s="330"/>
      <c r="Q336" s="330"/>
      <c r="R336" s="330"/>
      <c r="S336" s="330"/>
      <c r="T336" s="330"/>
      <c r="U336" s="330"/>
      <c r="V336" s="330"/>
      <c r="W336" s="330"/>
      <c r="X336" s="330"/>
      <c r="Y336" s="330"/>
      <c r="Z336" s="330"/>
      <c r="AA336" s="330"/>
    </row>
    <row r="337" spans="1:27" ht="15.75" customHeight="1">
      <c r="A337" s="330"/>
      <c r="B337" s="330"/>
      <c r="C337" s="330"/>
      <c r="D337" s="330"/>
      <c r="E337" s="330"/>
      <c r="F337" s="330"/>
      <c r="G337" s="330"/>
      <c r="H337" s="330"/>
      <c r="I337" s="330"/>
      <c r="J337" s="330"/>
      <c r="K337" s="330"/>
      <c r="L337" s="330"/>
      <c r="M337" s="330"/>
      <c r="N337" s="330"/>
      <c r="O337" s="330"/>
      <c r="P337" s="330"/>
      <c r="Q337" s="330"/>
      <c r="R337" s="330"/>
      <c r="S337" s="330"/>
      <c r="T337" s="330"/>
      <c r="U337" s="330"/>
      <c r="V337" s="330"/>
      <c r="W337" s="330"/>
      <c r="X337" s="330"/>
      <c r="Y337" s="330"/>
      <c r="Z337" s="330"/>
      <c r="AA337" s="330"/>
    </row>
    <row r="338" spans="1:27" ht="15.75" customHeight="1">
      <c r="A338" s="330"/>
      <c r="B338" s="330"/>
      <c r="C338" s="330"/>
      <c r="D338" s="330"/>
      <c r="E338" s="330"/>
      <c r="F338" s="330"/>
      <c r="G338" s="330"/>
      <c r="H338" s="330"/>
      <c r="I338" s="330"/>
      <c r="J338" s="330"/>
      <c r="K338" s="330"/>
      <c r="L338" s="330"/>
      <c r="M338" s="330"/>
      <c r="N338" s="330"/>
      <c r="O338" s="330"/>
      <c r="P338" s="330"/>
      <c r="Q338" s="330"/>
      <c r="R338" s="330"/>
      <c r="S338" s="330"/>
      <c r="T338" s="330"/>
      <c r="U338" s="330"/>
      <c r="V338" s="330"/>
      <c r="W338" s="330"/>
      <c r="X338" s="330"/>
      <c r="Y338" s="330"/>
      <c r="Z338" s="330"/>
      <c r="AA338" s="330"/>
    </row>
    <row r="339" spans="1:27" ht="15.75" customHeight="1">
      <c r="A339" s="330"/>
      <c r="B339" s="330"/>
      <c r="C339" s="330"/>
      <c r="D339" s="330"/>
      <c r="E339" s="330"/>
      <c r="F339" s="330"/>
      <c r="G339" s="330"/>
      <c r="H339" s="330"/>
      <c r="I339" s="330"/>
      <c r="J339" s="330"/>
      <c r="K339" s="330"/>
      <c r="L339" s="330"/>
      <c r="M339" s="330"/>
      <c r="N339" s="330"/>
      <c r="O339" s="330"/>
      <c r="P339" s="330"/>
      <c r="Q339" s="330"/>
      <c r="R339" s="330"/>
      <c r="S339" s="330"/>
      <c r="T339" s="330"/>
      <c r="U339" s="330"/>
      <c r="V339" s="330"/>
      <c r="W339" s="330"/>
      <c r="X339" s="330"/>
      <c r="Y339" s="330"/>
      <c r="Z339" s="330"/>
      <c r="AA339" s="330"/>
    </row>
    <row r="340" spans="1:27" ht="15.75" customHeight="1">
      <c r="A340" s="330"/>
      <c r="B340" s="330"/>
      <c r="C340" s="330"/>
      <c r="D340" s="330"/>
      <c r="E340" s="330"/>
      <c r="F340" s="330"/>
      <c r="G340" s="330"/>
      <c r="H340" s="330"/>
      <c r="I340" s="330"/>
      <c r="J340" s="330"/>
      <c r="K340" s="330"/>
      <c r="L340" s="330"/>
      <c r="M340" s="330"/>
      <c r="N340" s="330"/>
      <c r="O340" s="330"/>
      <c r="P340" s="330"/>
      <c r="Q340" s="330"/>
      <c r="R340" s="330"/>
      <c r="S340" s="330"/>
      <c r="T340" s="330"/>
      <c r="U340" s="330"/>
      <c r="V340" s="330"/>
      <c r="W340" s="330"/>
      <c r="X340" s="330"/>
      <c r="Y340" s="330"/>
      <c r="Z340" s="330"/>
      <c r="AA340" s="330"/>
    </row>
    <row r="341" spans="1:27" ht="15.75" customHeight="1">
      <c r="A341" s="330"/>
      <c r="B341" s="330"/>
      <c r="C341" s="330"/>
      <c r="D341" s="330"/>
      <c r="E341" s="330"/>
      <c r="F341" s="330"/>
      <c r="G341" s="330"/>
      <c r="H341" s="330"/>
      <c r="I341" s="330"/>
      <c r="J341" s="330"/>
      <c r="K341" s="330"/>
      <c r="L341" s="330"/>
      <c r="M341" s="330"/>
      <c r="N341" s="330"/>
      <c r="O341" s="330"/>
      <c r="P341" s="330"/>
      <c r="Q341" s="330"/>
      <c r="R341" s="330"/>
      <c r="S341" s="330"/>
      <c r="T341" s="330"/>
      <c r="U341" s="330"/>
      <c r="V341" s="330"/>
      <c r="W341" s="330"/>
      <c r="X341" s="330"/>
      <c r="Y341" s="330"/>
      <c r="Z341" s="330"/>
      <c r="AA341" s="330"/>
    </row>
    <row r="342" spans="1:27" ht="15.75" customHeight="1">
      <c r="A342" s="330"/>
      <c r="B342" s="330"/>
      <c r="C342" s="330"/>
      <c r="D342" s="330"/>
      <c r="E342" s="330"/>
      <c r="F342" s="330"/>
      <c r="G342" s="330"/>
      <c r="H342" s="330"/>
      <c r="I342" s="330"/>
      <c r="J342" s="330"/>
      <c r="K342" s="330"/>
      <c r="L342" s="330"/>
      <c r="M342" s="330"/>
      <c r="N342" s="330"/>
      <c r="O342" s="330"/>
      <c r="P342" s="330"/>
      <c r="Q342" s="330"/>
      <c r="R342" s="330"/>
      <c r="S342" s="330"/>
      <c r="T342" s="330"/>
      <c r="U342" s="330"/>
      <c r="V342" s="330"/>
      <c r="W342" s="330"/>
      <c r="X342" s="330"/>
      <c r="Y342" s="330"/>
      <c r="Z342" s="330"/>
      <c r="AA342" s="330"/>
    </row>
    <row r="343" spans="1:27" ht="15.75" customHeight="1">
      <c r="A343" s="330"/>
      <c r="B343" s="330"/>
      <c r="C343" s="330"/>
      <c r="D343" s="330"/>
      <c r="E343" s="330"/>
      <c r="F343" s="330"/>
      <c r="G343" s="330"/>
      <c r="H343" s="330"/>
      <c r="I343" s="330"/>
      <c r="J343" s="330"/>
      <c r="K343" s="330"/>
      <c r="L343" s="330"/>
      <c r="M343" s="330"/>
      <c r="N343" s="330"/>
      <c r="O343" s="330"/>
      <c r="P343" s="330"/>
      <c r="Q343" s="330"/>
      <c r="R343" s="330"/>
      <c r="S343" s="330"/>
      <c r="T343" s="330"/>
      <c r="U343" s="330"/>
      <c r="V343" s="330"/>
      <c r="W343" s="330"/>
      <c r="X343" s="330"/>
      <c r="Y343" s="330"/>
      <c r="Z343" s="330"/>
      <c r="AA343" s="330"/>
    </row>
    <row r="344" spans="1:27" ht="15.75" customHeight="1">
      <c r="A344" s="330"/>
      <c r="B344" s="330"/>
      <c r="C344" s="330"/>
      <c r="D344" s="330"/>
      <c r="E344" s="330"/>
      <c r="F344" s="330"/>
      <c r="G344" s="330"/>
      <c r="H344" s="330"/>
      <c r="I344" s="330"/>
      <c r="J344" s="330"/>
      <c r="K344" s="330"/>
      <c r="L344" s="330"/>
      <c r="M344" s="330"/>
      <c r="N344" s="330"/>
      <c r="O344" s="330"/>
      <c r="P344" s="330"/>
      <c r="Q344" s="330"/>
      <c r="R344" s="330"/>
      <c r="S344" s="330"/>
      <c r="T344" s="330"/>
      <c r="U344" s="330"/>
      <c r="V344" s="330"/>
      <c r="W344" s="330"/>
      <c r="X344" s="330"/>
      <c r="Y344" s="330"/>
      <c r="Z344" s="330"/>
      <c r="AA344" s="330"/>
    </row>
    <row r="345" spans="1:27" ht="15.75" customHeight="1">
      <c r="A345" s="330"/>
      <c r="B345" s="330"/>
      <c r="C345" s="330"/>
      <c r="D345" s="330"/>
      <c r="E345" s="330"/>
      <c r="F345" s="330"/>
      <c r="G345" s="330"/>
      <c r="H345" s="330"/>
      <c r="I345" s="330"/>
      <c r="J345" s="330"/>
      <c r="K345" s="330"/>
      <c r="L345" s="330"/>
      <c r="M345" s="330"/>
      <c r="N345" s="330"/>
      <c r="O345" s="330"/>
      <c r="P345" s="330"/>
      <c r="Q345" s="330"/>
      <c r="R345" s="330"/>
      <c r="S345" s="330"/>
      <c r="T345" s="330"/>
      <c r="U345" s="330"/>
      <c r="V345" s="330"/>
      <c r="W345" s="330"/>
      <c r="X345" s="330"/>
      <c r="Y345" s="330"/>
      <c r="Z345" s="330"/>
      <c r="AA345" s="330"/>
    </row>
    <row r="346" spans="1:27" ht="15.75" customHeight="1">
      <c r="A346" s="330"/>
      <c r="B346" s="330"/>
      <c r="C346" s="330"/>
      <c r="D346" s="330"/>
      <c r="E346" s="330"/>
      <c r="F346" s="330"/>
      <c r="G346" s="330"/>
      <c r="H346" s="330"/>
      <c r="I346" s="330"/>
      <c r="J346" s="330"/>
      <c r="K346" s="330"/>
      <c r="L346" s="330"/>
      <c r="M346" s="330"/>
      <c r="N346" s="330"/>
      <c r="O346" s="330"/>
      <c r="P346" s="330"/>
      <c r="Q346" s="330"/>
      <c r="R346" s="330"/>
      <c r="S346" s="330"/>
      <c r="T346" s="330"/>
      <c r="U346" s="330"/>
      <c r="V346" s="330"/>
      <c r="W346" s="330"/>
      <c r="X346" s="330"/>
      <c r="Y346" s="330"/>
      <c r="Z346" s="330"/>
      <c r="AA346" s="330"/>
    </row>
    <row r="347" spans="1:27" ht="15.75" customHeight="1">
      <c r="A347" s="330"/>
      <c r="B347" s="330"/>
      <c r="C347" s="330"/>
      <c r="D347" s="330"/>
      <c r="E347" s="330"/>
      <c r="F347" s="330"/>
      <c r="G347" s="330"/>
      <c r="H347" s="330"/>
      <c r="I347" s="330"/>
      <c r="J347" s="330"/>
      <c r="K347" s="330"/>
      <c r="L347" s="330"/>
      <c r="M347" s="330"/>
      <c r="N347" s="330"/>
      <c r="O347" s="330"/>
      <c r="P347" s="330"/>
      <c r="Q347" s="330"/>
      <c r="R347" s="330"/>
      <c r="S347" s="330"/>
      <c r="T347" s="330"/>
      <c r="U347" s="330"/>
      <c r="V347" s="330"/>
      <c r="W347" s="330"/>
      <c r="X347" s="330"/>
      <c r="Y347" s="330"/>
      <c r="Z347" s="330"/>
      <c r="AA347" s="330"/>
    </row>
    <row r="348" spans="1:27" ht="15.75" customHeight="1">
      <c r="A348" s="330"/>
      <c r="B348" s="330"/>
      <c r="C348" s="330"/>
      <c r="D348" s="330"/>
      <c r="E348" s="330"/>
      <c r="F348" s="330"/>
      <c r="G348" s="330"/>
      <c r="H348" s="330"/>
      <c r="I348" s="330"/>
      <c r="J348" s="330"/>
      <c r="K348" s="330"/>
      <c r="L348" s="330"/>
      <c r="M348" s="330"/>
      <c r="N348" s="330"/>
      <c r="O348" s="330"/>
      <c r="P348" s="330"/>
      <c r="Q348" s="330"/>
      <c r="R348" s="330"/>
      <c r="S348" s="330"/>
      <c r="T348" s="330"/>
      <c r="U348" s="330"/>
      <c r="V348" s="330"/>
      <c r="W348" s="330"/>
      <c r="X348" s="330"/>
      <c r="Y348" s="330"/>
      <c r="Z348" s="330"/>
      <c r="AA348" s="330"/>
    </row>
    <row r="349" spans="1:27" ht="15.75" customHeight="1">
      <c r="A349" s="330"/>
      <c r="B349" s="330"/>
      <c r="C349" s="330"/>
      <c r="D349" s="330"/>
      <c r="E349" s="330"/>
      <c r="F349" s="330"/>
      <c r="G349" s="330"/>
      <c r="H349" s="330"/>
      <c r="I349" s="330"/>
      <c r="J349" s="330"/>
      <c r="K349" s="330"/>
      <c r="L349" s="330"/>
      <c r="M349" s="330"/>
      <c r="N349" s="330"/>
      <c r="O349" s="330"/>
      <c r="P349" s="330"/>
      <c r="Q349" s="330"/>
      <c r="R349" s="330"/>
      <c r="S349" s="330"/>
      <c r="T349" s="330"/>
      <c r="U349" s="330"/>
      <c r="V349" s="330"/>
      <c r="W349" s="330"/>
      <c r="X349" s="330"/>
      <c r="Y349" s="330"/>
      <c r="Z349" s="330"/>
      <c r="AA349" s="330"/>
    </row>
    <row r="350" spans="1:27" ht="15.75" customHeight="1">
      <c r="A350" s="330"/>
      <c r="B350" s="330"/>
      <c r="C350" s="330"/>
      <c r="D350" s="330"/>
      <c r="E350" s="330"/>
      <c r="F350" s="330"/>
      <c r="G350" s="330"/>
      <c r="H350" s="330"/>
      <c r="I350" s="330"/>
      <c r="J350" s="330"/>
      <c r="K350" s="330"/>
      <c r="L350" s="330"/>
      <c r="M350" s="330"/>
      <c r="N350" s="330"/>
      <c r="O350" s="330"/>
      <c r="P350" s="330"/>
      <c r="Q350" s="330"/>
      <c r="R350" s="330"/>
      <c r="S350" s="330"/>
      <c r="T350" s="330"/>
      <c r="U350" s="330"/>
      <c r="V350" s="330"/>
      <c r="W350" s="330"/>
      <c r="X350" s="330"/>
      <c r="Y350" s="330"/>
      <c r="Z350" s="330"/>
      <c r="AA350" s="330"/>
    </row>
    <row r="351" spans="1:27" ht="15.75" customHeight="1">
      <c r="A351" s="330"/>
      <c r="B351" s="330"/>
      <c r="C351" s="330"/>
      <c r="D351" s="330"/>
      <c r="E351" s="330"/>
      <c r="F351" s="330"/>
      <c r="G351" s="330"/>
      <c r="H351" s="330"/>
      <c r="I351" s="330"/>
      <c r="J351" s="330"/>
      <c r="K351" s="330"/>
      <c r="L351" s="330"/>
      <c r="M351" s="330"/>
      <c r="N351" s="330"/>
      <c r="O351" s="330"/>
      <c r="P351" s="330"/>
      <c r="Q351" s="330"/>
      <c r="R351" s="330"/>
      <c r="S351" s="330"/>
      <c r="T351" s="330"/>
      <c r="U351" s="330"/>
      <c r="V351" s="330"/>
      <c r="W351" s="330"/>
      <c r="X351" s="330"/>
      <c r="Y351" s="330"/>
      <c r="Z351" s="330"/>
      <c r="AA351" s="330"/>
    </row>
    <row r="352" spans="1:27" ht="15.75" customHeight="1">
      <c r="A352" s="330"/>
      <c r="B352" s="330"/>
      <c r="C352" s="330"/>
      <c r="D352" s="330"/>
      <c r="E352" s="330"/>
      <c r="F352" s="330"/>
      <c r="G352" s="330"/>
      <c r="H352" s="330"/>
      <c r="I352" s="330"/>
      <c r="J352" s="330"/>
      <c r="K352" s="330"/>
      <c r="L352" s="330"/>
      <c r="M352" s="330"/>
      <c r="N352" s="330"/>
      <c r="O352" s="330"/>
      <c r="P352" s="330"/>
      <c r="Q352" s="330"/>
      <c r="R352" s="330"/>
      <c r="S352" s="330"/>
      <c r="T352" s="330"/>
      <c r="U352" s="330"/>
      <c r="V352" s="330"/>
      <c r="W352" s="330"/>
      <c r="X352" s="330"/>
      <c r="Y352" s="330"/>
      <c r="Z352" s="330"/>
      <c r="AA352" s="330"/>
    </row>
    <row r="353" spans="1:27" ht="15.75" customHeight="1">
      <c r="A353" s="330"/>
      <c r="B353" s="330"/>
      <c r="C353" s="330"/>
      <c r="D353" s="330"/>
      <c r="E353" s="330"/>
      <c r="F353" s="330"/>
      <c r="G353" s="330"/>
      <c r="H353" s="330"/>
      <c r="I353" s="330"/>
      <c r="J353" s="330"/>
      <c r="K353" s="330"/>
      <c r="L353" s="330"/>
      <c r="M353" s="330"/>
      <c r="N353" s="330"/>
      <c r="O353" s="330"/>
      <c r="P353" s="330"/>
      <c r="Q353" s="330"/>
      <c r="R353" s="330"/>
      <c r="S353" s="330"/>
      <c r="T353" s="330"/>
      <c r="U353" s="330"/>
      <c r="V353" s="330"/>
      <c r="W353" s="330"/>
      <c r="X353" s="330"/>
      <c r="Y353" s="330"/>
      <c r="Z353" s="330"/>
      <c r="AA353" s="330"/>
    </row>
    <row r="354" spans="1:27" ht="15.75" customHeight="1">
      <c r="A354" s="330"/>
      <c r="B354" s="330"/>
      <c r="C354" s="330"/>
      <c r="D354" s="330"/>
      <c r="E354" s="330"/>
      <c r="F354" s="330"/>
      <c r="G354" s="330"/>
      <c r="H354" s="330"/>
      <c r="I354" s="330"/>
      <c r="J354" s="330"/>
      <c r="K354" s="330"/>
      <c r="L354" s="330"/>
      <c r="M354" s="330"/>
      <c r="N354" s="330"/>
      <c r="O354" s="330"/>
      <c r="P354" s="330"/>
      <c r="Q354" s="330"/>
      <c r="R354" s="330"/>
      <c r="S354" s="330"/>
      <c r="T354" s="330"/>
      <c r="U354" s="330"/>
      <c r="V354" s="330"/>
      <c r="W354" s="330"/>
      <c r="X354" s="330"/>
      <c r="Y354" s="330"/>
      <c r="Z354" s="330"/>
      <c r="AA354" s="330"/>
    </row>
    <row r="355" spans="1:27" ht="15.75" customHeight="1">
      <c r="A355" s="330"/>
      <c r="B355" s="330"/>
      <c r="C355" s="330"/>
      <c r="D355" s="330"/>
      <c r="E355" s="330"/>
      <c r="F355" s="330"/>
      <c r="G355" s="330"/>
      <c r="H355" s="330"/>
      <c r="I355" s="330"/>
      <c r="J355" s="330"/>
      <c r="K355" s="330"/>
      <c r="L355" s="330"/>
      <c r="M355" s="330"/>
      <c r="N355" s="330"/>
      <c r="O355" s="330"/>
      <c r="P355" s="330"/>
      <c r="Q355" s="330"/>
      <c r="R355" s="330"/>
      <c r="S355" s="330"/>
      <c r="T355" s="330"/>
      <c r="U355" s="330"/>
      <c r="V355" s="330"/>
      <c r="W355" s="330"/>
      <c r="X355" s="330"/>
      <c r="Y355" s="330"/>
      <c r="Z355" s="330"/>
      <c r="AA355" s="330"/>
    </row>
    <row r="356" spans="1:27" ht="15.75" customHeight="1">
      <c r="A356" s="330"/>
      <c r="B356" s="330"/>
      <c r="C356" s="330"/>
      <c r="D356" s="330"/>
      <c r="E356" s="330"/>
      <c r="F356" s="330"/>
      <c r="G356" s="330"/>
      <c r="H356" s="330"/>
      <c r="I356" s="330"/>
      <c r="J356" s="330"/>
      <c r="K356" s="330"/>
      <c r="L356" s="330"/>
      <c r="M356" s="330"/>
      <c r="N356" s="330"/>
      <c r="O356" s="330"/>
      <c r="P356" s="330"/>
      <c r="Q356" s="330"/>
      <c r="R356" s="330"/>
      <c r="S356" s="330"/>
      <c r="T356" s="330"/>
      <c r="U356" s="330"/>
      <c r="V356" s="330"/>
      <c r="W356" s="330"/>
      <c r="X356" s="330"/>
      <c r="Y356" s="330"/>
      <c r="Z356" s="330"/>
      <c r="AA356" s="330"/>
    </row>
    <row r="357" spans="1:27" ht="15.75" customHeight="1">
      <c r="A357" s="330"/>
      <c r="B357" s="330"/>
      <c r="C357" s="330"/>
      <c r="D357" s="330"/>
      <c r="E357" s="330"/>
      <c r="F357" s="330"/>
      <c r="G357" s="330"/>
      <c r="H357" s="330"/>
      <c r="I357" s="330"/>
      <c r="J357" s="330"/>
      <c r="K357" s="330"/>
      <c r="L357" s="330"/>
      <c r="M357" s="330"/>
      <c r="N357" s="330"/>
      <c r="O357" s="330"/>
      <c r="P357" s="330"/>
      <c r="Q357" s="330"/>
      <c r="R357" s="330"/>
      <c r="S357" s="330"/>
      <c r="T357" s="330"/>
      <c r="U357" s="330"/>
      <c r="V357" s="330"/>
      <c r="W357" s="330"/>
      <c r="X357" s="330"/>
      <c r="Y357" s="330"/>
      <c r="Z357" s="330"/>
      <c r="AA357" s="330"/>
    </row>
    <row r="358" spans="1:27" ht="15.75" customHeight="1">
      <c r="A358" s="330"/>
      <c r="B358" s="330"/>
      <c r="C358" s="330"/>
      <c r="D358" s="330"/>
      <c r="E358" s="330"/>
      <c r="F358" s="330"/>
      <c r="G358" s="330"/>
      <c r="H358" s="330"/>
      <c r="I358" s="330"/>
      <c r="J358" s="330"/>
      <c r="K358" s="330"/>
      <c r="L358" s="330"/>
      <c r="M358" s="330"/>
      <c r="N358" s="330"/>
      <c r="O358" s="330"/>
      <c r="P358" s="330"/>
      <c r="Q358" s="330"/>
      <c r="R358" s="330"/>
      <c r="S358" s="330"/>
      <c r="T358" s="330"/>
      <c r="U358" s="330"/>
      <c r="V358" s="330"/>
      <c r="W358" s="330"/>
      <c r="X358" s="330"/>
      <c r="Y358" s="330"/>
      <c r="Z358" s="330"/>
      <c r="AA358" s="330"/>
    </row>
    <row r="359" spans="1:27" ht="15.75" customHeight="1">
      <c r="A359" s="330"/>
      <c r="B359" s="330"/>
      <c r="C359" s="330"/>
      <c r="D359" s="330"/>
      <c r="E359" s="330"/>
      <c r="F359" s="330"/>
      <c r="G359" s="330"/>
      <c r="H359" s="330"/>
      <c r="I359" s="330"/>
      <c r="J359" s="330"/>
      <c r="K359" s="330"/>
      <c r="L359" s="330"/>
      <c r="M359" s="330"/>
      <c r="N359" s="330"/>
      <c r="O359" s="330"/>
      <c r="P359" s="330"/>
      <c r="Q359" s="330"/>
      <c r="R359" s="330"/>
      <c r="S359" s="330"/>
      <c r="T359" s="330"/>
      <c r="U359" s="330"/>
      <c r="V359" s="330"/>
      <c r="W359" s="330"/>
      <c r="X359" s="330"/>
      <c r="Y359" s="330"/>
      <c r="Z359" s="330"/>
      <c r="AA359" s="330"/>
    </row>
    <row r="360" spans="1:27" ht="15.75" customHeight="1">
      <c r="A360" s="330"/>
      <c r="B360" s="330"/>
      <c r="C360" s="330"/>
      <c r="D360" s="330"/>
      <c r="E360" s="330"/>
      <c r="F360" s="330"/>
      <c r="G360" s="330"/>
      <c r="H360" s="330"/>
      <c r="I360" s="330"/>
      <c r="J360" s="330"/>
      <c r="K360" s="330"/>
      <c r="L360" s="330"/>
      <c r="M360" s="330"/>
      <c r="N360" s="330"/>
      <c r="O360" s="330"/>
      <c r="P360" s="330"/>
      <c r="Q360" s="330"/>
      <c r="R360" s="330"/>
      <c r="S360" s="330"/>
      <c r="T360" s="330"/>
      <c r="U360" s="330"/>
      <c r="V360" s="330"/>
      <c r="W360" s="330"/>
      <c r="X360" s="330"/>
      <c r="Y360" s="330"/>
      <c r="Z360" s="330"/>
      <c r="AA360" s="330"/>
    </row>
    <row r="361" spans="1:27" ht="15.75" customHeight="1">
      <c r="A361" s="330"/>
      <c r="B361" s="330"/>
      <c r="C361" s="330"/>
      <c r="D361" s="330"/>
      <c r="E361" s="330"/>
      <c r="F361" s="330"/>
      <c r="G361" s="330"/>
      <c r="H361" s="330"/>
      <c r="I361" s="330"/>
      <c r="J361" s="330"/>
      <c r="K361" s="330"/>
      <c r="L361" s="330"/>
      <c r="M361" s="330"/>
      <c r="N361" s="330"/>
      <c r="O361" s="330"/>
      <c r="P361" s="330"/>
      <c r="Q361" s="330"/>
      <c r="R361" s="330"/>
      <c r="S361" s="330"/>
      <c r="T361" s="330"/>
      <c r="U361" s="330"/>
      <c r="V361" s="330"/>
      <c r="W361" s="330"/>
      <c r="X361" s="330"/>
      <c r="Y361" s="330"/>
      <c r="Z361" s="330"/>
      <c r="AA361" s="330"/>
    </row>
    <row r="362" spans="1:27" ht="15.75" customHeight="1">
      <c r="A362" s="330"/>
      <c r="B362" s="330"/>
      <c r="C362" s="330"/>
      <c r="D362" s="330"/>
      <c r="E362" s="330"/>
      <c r="F362" s="330"/>
      <c r="G362" s="330"/>
      <c r="H362" s="330"/>
      <c r="I362" s="330"/>
      <c r="J362" s="330"/>
      <c r="K362" s="330"/>
      <c r="L362" s="330"/>
      <c r="M362" s="330"/>
      <c r="N362" s="330"/>
      <c r="O362" s="330"/>
      <c r="P362" s="330"/>
      <c r="Q362" s="330"/>
      <c r="R362" s="330"/>
      <c r="S362" s="330"/>
      <c r="T362" s="330"/>
      <c r="U362" s="330"/>
      <c r="V362" s="330"/>
      <c r="W362" s="330"/>
      <c r="X362" s="330"/>
      <c r="Y362" s="330"/>
      <c r="Z362" s="330"/>
      <c r="AA362" s="330"/>
    </row>
    <row r="363" spans="1:27" ht="15.75" customHeight="1">
      <c r="A363" s="330"/>
      <c r="B363" s="330"/>
      <c r="C363" s="330"/>
      <c r="D363" s="330"/>
      <c r="E363" s="330"/>
      <c r="F363" s="330"/>
      <c r="G363" s="330"/>
      <c r="H363" s="330"/>
      <c r="I363" s="330"/>
      <c r="J363" s="330"/>
      <c r="K363" s="330"/>
      <c r="L363" s="330"/>
      <c r="M363" s="330"/>
      <c r="N363" s="330"/>
      <c r="O363" s="330"/>
      <c r="P363" s="330"/>
      <c r="Q363" s="330"/>
      <c r="R363" s="330"/>
      <c r="S363" s="330"/>
      <c r="T363" s="330"/>
      <c r="U363" s="330"/>
      <c r="V363" s="330"/>
      <c r="W363" s="330"/>
      <c r="X363" s="330"/>
      <c r="Y363" s="330"/>
      <c r="Z363" s="330"/>
      <c r="AA363" s="330"/>
    </row>
    <row r="364" spans="1:27" ht="15.75" customHeight="1">
      <c r="A364" s="330"/>
      <c r="B364" s="330"/>
      <c r="C364" s="330"/>
      <c r="D364" s="330"/>
      <c r="E364" s="330"/>
      <c r="F364" s="330"/>
      <c r="G364" s="330"/>
      <c r="H364" s="330"/>
      <c r="I364" s="330"/>
      <c r="J364" s="330"/>
      <c r="K364" s="330"/>
      <c r="L364" s="330"/>
      <c r="M364" s="330"/>
      <c r="N364" s="330"/>
      <c r="O364" s="330"/>
      <c r="P364" s="330"/>
      <c r="Q364" s="330"/>
      <c r="R364" s="330"/>
      <c r="S364" s="330"/>
      <c r="T364" s="330"/>
      <c r="U364" s="330"/>
      <c r="V364" s="330"/>
      <c r="W364" s="330"/>
      <c r="X364" s="330"/>
      <c r="Y364" s="330"/>
      <c r="Z364" s="330"/>
      <c r="AA364" s="330"/>
    </row>
    <row r="365" spans="1:27" ht="15.75" customHeight="1">
      <c r="A365" s="330"/>
      <c r="B365" s="330"/>
      <c r="C365" s="330"/>
      <c r="D365" s="330"/>
      <c r="E365" s="330"/>
      <c r="F365" s="330"/>
      <c r="G365" s="330"/>
      <c r="H365" s="330"/>
      <c r="I365" s="330"/>
      <c r="J365" s="330"/>
      <c r="K365" s="330"/>
      <c r="L365" s="330"/>
      <c r="M365" s="330"/>
      <c r="N365" s="330"/>
      <c r="O365" s="330"/>
      <c r="P365" s="330"/>
      <c r="Q365" s="330"/>
      <c r="R365" s="330"/>
      <c r="S365" s="330"/>
      <c r="T365" s="330"/>
      <c r="U365" s="330"/>
      <c r="V365" s="330"/>
      <c r="W365" s="330"/>
      <c r="X365" s="330"/>
      <c r="Y365" s="330"/>
      <c r="Z365" s="330"/>
      <c r="AA365" s="330"/>
    </row>
    <row r="366" spans="1:27" ht="15.75" customHeight="1">
      <c r="A366" s="330"/>
      <c r="B366" s="330"/>
      <c r="C366" s="330"/>
      <c r="D366" s="330"/>
      <c r="E366" s="330"/>
      <c r="F366" s="330"/>
      <c r="G366" s="330"/>
      <c r="H366" s="330"/>
      <c r="I366" s="330"/>
      <c r="J366" s="330"/>
      <c r="K366" s="330"/>
      <c r="L366" s="330"/>
      <c r="M366" s="330"/>
      <c r="N366" s="330"/>
      <c r="O366" s="330"/>
      <c r="P366" s="330"/>
      <c r="Q366" s="330"/>
      <c r="R366" s="330"/>
      <c r="S366" s="330"/>
      <c r="T366" s="330"/>
      <c r="U366" s="330"/>
      <c r="V366" s="330"/>
      <c r="W366" s="330"/>
      <c r="X366" s="330"/>
      <c r="Y366" s="330"/>
      <c r="Z366" s="330"/>
      <c r="AA366" s="330"/>
    </row>
    <row r="367" spans="1:27" ht="15.75" customHeight="1">
      <c r="A367" s="330"/>
      <c r="B367" s="330"/>
      <c r="C367" s="330"/>
      <c r="D367" s="330"/>
      <c r="E367" s="330"/>
      <c r="F367" s="330"/>
      <c r="G367" s="330"/>
      <c r="H367" s="330"/>
      <c r="I367" s="330"/>
      <c r="J367" s="330"/>
      <c r="K367" s="330"/>
      <c r="L367" s="330"/>
      <c r="M367" s="330"/>
      <c r="N367" s="330"/>
      <c r="O367" s="330"/>
      <c r="P367" s="330"/>
      <c r="Q367" s="330"/>
      <c r="R367" s="330"/>
      <c r="S367" s="330"/>
      <c r="T367" s="330"/>
      <c r="U367" s="330"/>
      <c r="V367" s="330"/>
      <c r="W367" s="330"/>
      <c r="X367" s="330"/>
      <c r="Y367" s="330"/>
      <c r="Z367" s="330"/>
      <c r="AA367" s="330"/>
    </row>
    <row r="368" spans="1:27" ht="15.75" customHeight="1">
      <c r="A368" s="330"/>
      <c r="B368" s="330"/>
      <c r="C368" s="330"/>
      <c r="D368" s="330"/>
      <c r="E368" s="330"/>
      <c r="F368" s="330"/>
      <c r="G368" s="330"/>
      <c r="H368" s="330"/>
      <c r="I368" s="330"/>
      <c r="J368" s="330"/>
      <c r="K368" s="330"/>
      <c r="L368" s="330"/>
      <c r="M368" s="330"/>
      <c r="N368" s="330"/>
      <c r="O368" s="330"/>
      <c r="P368" s="330"/>
      <c r="Q368" s="330"/>
      <c r="R368" s="330"/>
      <c r="S368" s="330"/>
      <c r="T368" s="330"/>
      <c r="U368" s="330"/>
      <c r="V368" s="330"/>
      <c r="W368" s="330"/>
      <c r="X368" s="330"/>
      <c r="Y368" s="330"/>
      <c r="Z368" s="330"/>
      <c r="AA368" s="330"/>
    </row>
    <row r="369" spans="1:27" ht="15.75" customHeight="1">
      <c r="A369" s="330"/>
      <c r="B369" s="330"/>
      <c r="C369" s="330"/>
      <c r="D369" s="330"/>
      <c r="E369" s="330"/>
      <c r="F369" s="330"/>
      <c r="G369" s="330"/>
      <c r="H369" s="330"/>
      <c r="I369" s="330"/>
      <c r="J369" s="330"/>
      <c r="K369" s="330"/>
      <c r="L369" s="330"/>
      <c r="M369" s="330"/>
      <c r="N369" s="330"/>
      <c r="O369" s="330"/>
      <c r="P369" s="330"/>
      <c r="Q369" s="330"/>
      <c r="R369" s="330"/>
      <c r="S369" s="330"/>
      <c r="T369" s="330"/>
      <c r="U369" s="330"/>
      <c r="V369" s="330"/>
      <c r="W369" s="330"/>
      <c r="X369" s="330"/>
      <c r="Y369" s="330"/>
      <c r="Z369" s="330"/>
      <c r="AA369" s="330"/>
    </row>
    <row r="370" spans="1:27" ht="15.75" customHeight="1">
      <c r="A370" s="330"/>
      <c r="B370" s="330"/>
      <c r="C370" s="330"/>
      <c r="D370" s="330"/>
      <c r="E370" s="330"/>
      <c r="F370" s="330"/>
      <c r="G370" s="330"/>
      <c r="H370" s="330"/>
      <c r="I370" s="330"/>
      <c r="J370" s="330"/>
      <c r="K370" s="330"/>
      <c r="L370" s="330"/>
      <c r="M370" s="330"/>
      <c r="N370" s="330"/>
      <c r="O370" s="330"/>
      <c r="P370" s="330"/>
      <c r="Q370" s="330"/>
      <c r="R370" s="330"/>
      <c r="S370" s="330"/>
      <c r="T370" s="330"/>
      <c r="U370" s="330"/>
      <c r="V370" s="330"/>
      <c r="W370" s="330"/>
      <c r="X370" s="330"/>
      <c r="Y370" s="330"/>
      <c r="Z370" s="330"/>
      <c r="AA370" s="330"/>
    </row>
    <row r="371" spans="1:27" ht="15.75" customHeight="1">
      <c r="A371" s="330"/>
      <c r="B371" s="330"/>
      <c r="C371" s="330"/>
      <c r="D371" s="330"/>
      <c r="E371" s="330"/>
      <c r="F371" s="330"/>
      <c r="G371" s="330"/>
      <c r="H371" s="330"/>
      <c r="I371" s="330"/>
      <c r="J371" s="330"/>
      <c r="K371" s="330"/>
      <c r="L371" s="330"/>
      <c r="M371" s="330"/>
      <c r="N371" s="330"/>
      <c r="O371" s="330"/>
      <c r="P371" s="330"/>
      <c r="Q371" s="330"/>
      <c r="R371" s="330"/>
      <c r="S371" s="330"/>
      <c r="T371" s="330"/>
      <c r="U371" s="330"/>
      <c r="V371" s="330"/>
      <c r="W371" s="330"/>
      <c r="X371" s="330"/>
      <c r="Y371" s="330"/>
      <c r="Z371" s="330"/>
      <c r="AA371" s="330"/>
    </row>
    <row r="372" spans="1:27" ht="15.75" customHeight="1">
      <c r="A372" s="330"/>
      <c r="B372" s="330"/>
      <c r="C372" s="330"/>
      <c r="D372" s="330"/>
      <c r="E372" s="330"/>
      <c r="F372" s="330"/>
      <c r="G372" s="330"/>
      <c r="H372" s="330"/>
      <c r="I372" s="330"/>
      <c r="J372" s="330"/>
      <c r="K372" s="330"/>
      <c r="L372" s="330"/>
      <c r="M372" s="330"/>
      <c r="N372" s="330"/>
      <c r="O372" s="330"/>
      <c r="P372" s="330"/>
      <c r="Q372" s="330"/>
      <c r="R372" s="330"/>
      <c r="S372" s="330"/>
      <c r="T372" s="330"/>
      <c r="U372" s="330"/>
      <c r="V372" s="330"/>
      <c r="W372" s="330"/>
      <c r="X372" s="330"/>
      <c r="Y372" s="330"/>
      <c r="Z372" s="330"/>
      <c r="AA372" s="330"/>
    </row>
    <row r="373" spans="1:27" ht="15.75" customHeight="1">
      <c r="A373" s="330"/>
      <c r="B373" s="330"/>
      <c r="C373" s="330"/>
      <c r="D373" s="330"/>
      <c r="E373" s="330"/>
      <c r="F373" s="330"/>
      <c r="G373" s="330"/>
      <c r="H373" s="330"/>
      <c r="I373" s="330"/>
      <c r="J373" s="330"/>
      <c r="K373" s="330"/>
      <c r="L373" s="330"/>
      <c r="M373" s="330"/>
      <c r="N373" s="330"/>
      <c r="O373" s="330"/>
      <c r="P373" s="330"/>
      <c r="Q373" s="330"/>
      <c r="R373" s="330"/>
      <c r="S373" s="330"/>
      <c r="T373" s="330"/>
      <c r="U373" s="330"/>
      <c r="V373" s="330"/>
      <c r="W373" s="330"/>
      <c r="X373" s="330"/>
      <c r="Y373" s="330"/>
      <c r="Z373" s="330"/>
      <c r="AA373" s="330"/>
    </row>
    <row r="374" spans="1:27" ht="15.75" customHeight="1">
      <c r="A374" s="330"/>
      <c r="B374" s="330"/>
      <c r="C374" s="330"/>
      <c r="D374" s="330"/>
      <c r="E374" s="330"/>
      <c r="F374" s="330"/>
      <c r="G374" s="330"/>
      <c r="H374" s="330"/>
      <c r="I374" s="330"/>
      <c r="J374" s="330"/>
      <c r="K374" s="330"/>
      <c r="L374" s="330"/>
      <c r="M374" s="330"/>
      <c r="N374" s="330"/>
      <c r="O374" s="330"/>
      <c r="P374" s="330"/>
      <c r="Q374" s="330"/>
      <c r="R374" s="330"/>
      <c r="S374" s="330"/>
      <c r="T374" s="330"/>
      <c r="U374" s="330"/>
      <c r="V374" s="330"/>
      <c r="W374" s="330"/>
      <c r="X374" s="330"/>
      <c r="Y374" s="330"/>
      <c r="Z374" s="330"/>
      <c r="AA374" s="330"/>
    </row>
    <row r="375" spans="1:27" ht="15.75" customHeight="1">
      <c r="A375" s="330"/>
      <c r="B375" s="330"/>
      <c r="C375" s="330"/>
      <c r="D375" s="330"/>
      <c r="E375" s="330"/>
      <c r="F375" s="330"/>
      <c r="G375" s="330"/>
      <c r="H375" s="330"/>
      <c r="I375" s="330"/>
      <c r="J375" s="330"/>
      <c r="K375" s="330"/>
      <c r="L375" s="330"/>
      <c r="M375" s="330"/>
      <c r="N375" s="330"/>
      <c r="O375" s="330"/>
      <c r="P375" s="330"/>
      <c r="Q375" s="330"/>
      <c r="R375" s="330"/>
      <c r="S375" s="330"/>
      <c r="T375" s="330"/>
      <c r="U375" s="330"/>
      <c r="V375" s="330"/>
      <c r="W375" s="330"/>
      <c r="X375" s="330"/>
      <c r="Y375" s="330"/>
      <c r="Z375" s="330"/>
      <c r="AA375" s="330"/>
    </row>
    <row r="376" spans="1:27" ht="15.75" customHeight="1">
      <c r="A376" s="330"/>
      <c r="B376" s="330"/>
      <c r="C376" s="330"/>
      <c r="D376" s="330"/>
      <c r="E376" s="330"/>
      <c r="F376" s="330"/>
      <c r="G376" s="330"/>
      <c r="H376" s="330"/>
      <c r="I376" s="330"/>
      <c r="J376" s="330"/>
      <c r="K376" s="330"/>
      <c r="L376" s="330"/>
      <c r="M376" s="330"/>
      <c r="N376" s="330"/>
      <c r="O376" s="330"/>
      <c r="P376" s="330"/>
      <c r="Q376" s="330"/>
      <c r="R376" s="330"/>
      <c r="S376" s="330"/>
      <c r="T376" s="330"/>
      <c r="U376" s="330"/>
      <c r="V376" s="330"/>
      <c r="W376" s="330"/>
      <c r="X376" s="330"/>
      <c r="Y376" s="330"/>
      <c r="Z376" s="330"/>
      <c r="AA376" s="330"/>
    </row>
    <row r="377" spans="1:27" ht="15.75" customHeight="1">
      <c r="A377" s="330"/>
      <c r="B377" s="330"/>
      <c r="C377" s="330"/>
      <c r="D377" s="330"/>
      <c r="E377" s="330"/>
      <c r="F377" s="330"/>
      <c r="G377" s="330"/>
      <c r="H377" s="330"/>
      <c r="I377" s="330"/>
      <c r="J377" s="330"/>
      <c r="K377" s="330"/>
      <c r="L377" s="330"/>
      <c r="M377" s="330"/>
      <c r="N377" s="330"/>
      <c r="O377" s="330"/>
      <c r="P377" s="330"/>
      <c r="Q377" s="330"/>
      <c r="R377" s="330"/>
      <c r="S377" s="330"/>
      <c r="T377" s="330"/>
      <c r="U377" s="330"/>
      <c r="V377" s="330"/>
      <c r="W377" s="330"/>
      <c r="X377" s="330"/>
      <c r="Y377" s="330"/>
      <c r="Z377" s="330"/>
      <c r="AA377" s="330"/>
    </row>
    <row r="378" spans="1:27" ht="15.75" customHeight="1">
      <c r="A378" s="330"/>
      <c r="B378" s="330"/>
      <c r="C378" s="330"/>
      <c r="D378" s="330"/>
      <c r="E378" s="330"/>
      <c r="F378" s="330"/>
      <c r="G378" s="330"/>
      <c r="H378" s="330"/>
      <c r="I378" s="330"/>
      <c r="J378" s="330"/>
      <c r="K378" s="330"/>
      <c r="L378" s="330"/>
      <c r="M378" s="330"/>
      <c r="N378" s="330"/>
      <c r="O378" s="330"/>
      <c r="P378" s="330"/>
      <c r="Q378" s="330"/>
      <c r="R378" s="330"/>
      <c r="S378" s="330"/>
      <c r="T378" s="330"/>
      <c r="U378" s="330"/>
      <c r="V378" s="330"/>
      <c r="W378" s="330"/>
      <c r="X378" s="330"/>
      <c r="Y378" s="330"/>
      <c r="Z378" s="330"/>
      <c r="AA378" s="330"/>
    </row>
    <row r="379" spans="1:27" ht="15.75" customHeight="1">
      <c r="A379" s="330"/>
      <c r="B379" s="330"/>
      <c r="C379" s="330"/>
      <c r="D379" s="330"/>
      <c r="E379" s="330"/>
      <c r="F379" s="330"/>
      <c r="G379" s="330"/>
      <c r="H379" s="330"/>
      <c r="I379" s="330"/>
      <c r="J379" s="330"/>
      <c r="K379" s="330"/>
      <c r="L379" s="330"/>
      <c r="M379" s="330"/>
      <c r="N379" s="330"/>
      <c r="O379" s="330"/>
      <c r="P379" s="330"/>
      <c r="Q379" s="330"/>
      <c r="R379" s="330"/>
      <c r="S379" s="330"/>
      <c r="T379" s="330"/>
      <c r="U379" s="330"/>
      <c r="V379" s="330"/>
      <c r="W379" s="330"/>
      <c r="X379" s="330"/>
      <c r="Y379" s="330"/>
      <c r="Z379" s="330"/>
      <c r="AA379" s="330"/>
    </row>
    <row r="380" spans="1:27" ht="15.75" customHeight="1">
      <c r="A380" s="330"/>
      <c r="B380" s="330"/>
      <c r="C380" s="330"/>
      <c r="D380" s="330"/>
      <c r="E380" s="330"/>
      <c r="F380" s="330"/>
      <c r="G380" s="330"/>
      <c r="H380" s="330"/>
      <c r="I380" s="330"/>
      <c r="J380" s="330"/>
      <c r="K380" s="330"/>
      <c r="L380" s="330"/>
      <c r="M380" s="330"/>
      <c r="N380" s="330"/>
      <c r="O380" s="330"/>
      <c r="P380" s="330"/>
      <c r="Q380" s="330"/>
      <c r="R380" s="330"/>
      <c r="S380" s="330"/>
      <c r="T380" s="330"/>
      <c r="U380" s="330"/>
      <c r="V380" s="330"/>
      <c r="W380" s="330"/>
      <c r="X380" s="330"/>
      <c r="Y380" s="330"/>
      <c r="Z380" s="330"/>
      <c r="AA380" s="330"/>
    </row>
    <row r="381" spans="1:27" ht="15.75" customHeight="1">
      <c r="A381" s="330"/>
      <c r="B381" s="330"/>
      <c r="C381" s="330"/>
      <c r="D381" s="330"/>
      <c r="E381" s="330"/>
      <c r="F381" s="330"/>
      <c r="G381" s="330"/>
      <c r="H381" s="330"/>
      <c r="I381" s="330"/>
      <c r="J381" s="330"/>
      <c r="K381" s="330"/>
      <c r="L381" s="330"/>
      <c r="M381" s="330"/>
      <c r="N381" s="330"/>
      <c r="O381" s="330"/>
      <c r="P381" s="330"/>
      <c r="Q381" s="330"/>
      <c r="R381" s="330"/>
      <c r="S381" s="330"/>
      <c r="T381" s="330"/>
      <c r="U381" s="330"/>
      <c r="V381" s="330"/>
      <c r="W381" s="330"/>
      <c r="X381" s="330"/>
      <c r="Y381" s="330"/>
      <c r="Z381" s="330"/>
      <c r="AA381" s="330"/>
    </row>
    <row r="382" spans="1:27" ht="15.75" customHeight="1">
      <c r="A382" s="330"/>
      <c r="B382" s="330"/>
      <c r="C382" s="330"/>
      <c r="D382" s="330"/>
      <c r="E382" s="330"/>
      <c r="F382" s="330"/>
      <c r="G382" s="330"/>
      <c r="H382" s="330"/>
      <c r="I382" s="330"/>
      <c r="J382" s="330"/>
      <c r="K382" s="330"/>
      <c r="L382" s="330"/>
      <c r="M382" s="330"/>
      <c r="N382" s="330"/>
      <c r="O382" s="330"/>
      <c r="P382" s="330"/>
      <c r="Q382" s="330"/>
      <c r="R382" s="330"/>
      <c r="S382" s="330"/>
      <c r="T382" s="330"/>
      <c r="U382" s="330"/>
      <c r="V382" s="330"/>
      <c r="W382" s="330"/>
      <c r="X382" s="330"/>
      <c r="Y382" s="330"/>
      <c r="Z382" s="330"/>
      <c r="AA382" s="330"/>
    </row>
    <row r="383" spans="1:27" ht="15.75" customHeight="1">
      <c r="A383" s="330"/>
      <c r="B383" s="330"/>
      <c r="C383" s="330"/>
      <c r="D383" s="330"/>
      <c r="E383" s="330"/>
      <c r="F383" s="330"/>
      <c r="G383" s="330"/>
      <c r="H383" s="330"/>
      <c r="I383" s="330"/>
      <c r="J383" s="330"/>
      <c r="K383" s="330"/>
      <c r="L383" s="330"/>
      <c r="M383" s="330"/>
      <c r="N383" s="330"/>
      <c r="O383" s="330"/>
      <c r="P383" s="330"/>
      <c r="Q383" s="330"/>
      <c r="R383" s="330"/>
      <c r="S383" s="330"/>
      <c r="T383" s="330"/>
      <c r="U383" s="330"/>
      <c r="V383" s="330"/>
      <c r="W383" s="330"/>
      <c r="X383" s="330"/>
      <c r="Y383" s="330"/>
      <c r="Z383" s="330"/>
      <c r="AA383" s="330"/>
    </row>
    <row r="384" spans="1:27" ht="15.75" customHeight="1">
      <c r="A384" s="330"/>
      <c r="B384" s="330"/>
      <c r="C384" s="330"/>
      <c r="D384" s="330"/>
      <c r="E384" s="330"/>
      <c r="F384" s="330"/>
      <c r="G384" s="330"/>
      <c r="H384" s="330"/>
      <c r="I384" s="330"/>
      <c r="J384" s="330"/>
      <c r="K384" s="330"/>
      <c r="L384" s="330"/>
      <c r="M384" s="330"/>
      <c r="N384" s="330"/>
      <c r="O384" s="330"/>
      <c r="P384" s="330"/>
      <c r="Q384" s="330"/>
      <c r="R384" s="330"/>
      <c r="S384" s="330"/>
      <c r="T384" s="330"/>
      <c r="U384" s="330"/>
      <c r="V384" s="330"/>
      <c r="W384" s="330"/>
      <c r="X384" s="330"/>
      <c r="Y384" s="330"/>
      <c r="Z384" s="330"/>
      <c r="AA384" s="330"/>
    </row>
    <row r="385" spans="1:27" ht="15.75" customHeight="1">
      <c r="A385" s="330"/>
      <c r="B385" s="330"/>
      <c r="C385" s="330"/>
      <c r="D385" s="330"/>
      <c r="E385" s="330"/>
      <c r="F385" s="330"/>
      <c r="G385" s="330"/>
      <c r="H385" s="330"/>
      <c r="I385" s="330"/>
      <c r="J385" s="330"/>
      <c r="K385" s="330"/>
      <c r="L385" s="330"/>
      <c r="M385" s="330"/>
      <c r="N385" s="330"/>
      <c r="O385" s="330"/>
      <c r="P385" s="330"/>
      <c r="Q385" s="330"/>
      <c r="R385" s="330"/>
      <c r="S385" s="330"/>
      <c r="T385" s="330"/>
      <c r="U385" s="330"/>
      <c r="V385" s="330"/>
      <c r="W385" s="330"/>
      <c r="X385" s="330"/>
      <c r="Y385" s="330"/>
      <c r="Z385" s="330"/>
      <c r="AA385" s="330"/>
    </row>
    <row r="386" spans="1:27" ht="15.75" customHeight="1">
      <c r="A386" s="330"/>
      <c r="B386" s="330"/>
      <c r="C386" s="330"/>
      <c r="D386" s="330"/>
      <c r="E386" s="330"/>
      <c r="F386" s="330"/>
      <c r="G386" s="330"/>
      <c r="H386" s="330"/>
      <c r="I386" s="330"/>
      <c r="J386" s="330"/>
      <c r="K386" s="330"/>
      <c r="L386" s="330"/>
      <c r="M386" s="330"/>
      <c r="N386" s="330"/>
      <c r="O386" s="330"/>
      <c r="P386" s="330"/>
      <c r="Q386" s="330"/>
      <c r="R386" s="330"/>
      <c r="S386" s="330"/>
      <c r="T386" s="330"/>
      <c r="U386" s="330"/>
      <c r="V386" s="330"/>
      <c r="W386" s="330"/>
      <c r="X386" s="330"/>
      <c r="Y386" s="330"/>
      <c r="Z386" s="330"/>
      <c r="AA386" s="330"/>
    </row>
    <row r="387" spans="1:27" ht="15.75" customHeight="1">
      <c r="A387" s="330"/>
      <c r="B387" s="330"/>
      <c r="C387" s="330"/>
      <c r="D387" s="330"/>
      <c r="E387" s="330"/>
      <c r="F387" s="330"/>
      <c r="G387" s="330"/>
      <c r="H387" s="330"/>
      <c r="I387" s="330"/>
      <c r="J387" s="330"/>
      <c r="K387" s="330"/>
      <c r="L387" s="330"/>
      <c r="M387" s="330"/>
      <c r="N387" s="330"/>
      <c r="O387" s="330"/>
      <c r="P387" s="330"/>
      <c r="Q387" s="330"/>
      <c r="R387" s="330"/>
      <c r="S387" s="330"/>
      <c r="T387" s="330"/>
      <c r="U387" s="330"/>
      <c r="V387" s="330"/>
      <c r="W387" s="330"/>
      <c r="X387" s="330"/>
      <c r="Y387" s="330"/>
      <c r="Z387" s="330"/>
      <c r="AA387" s="330"/>
    </row>
    <row r="388" spans="1:27" ht="15.75" customHeight="1">
      <c r="A388" s="330"/>
      <c r="B388" s="330"/>
      <c r="C388" s="330"/>
      <c r="D388" s="330"/>
      <c r="E388" s="330"/>
      <c r="F388" s="330"/>
      <c r="G388" s="330"/>
      <c r="H388" s="330"/>
      <c r="I388" s="330"/>
      <c r="J388" s="330"/>
      <c r="K388" s="330"/>
      <c r="L388" s="330"/>
      <c r="M388" s="330"/>
      <c r="N388" s="330"/>
      <c r="O388" s="330"/>
      <c r="P388" s="330"/>
      <c r="Q388" s="330"/>
      <c r="R388" s="330"/>
      <c r="S388" s="330"/>
      <c r="T388" s="330"/>
      <c r="U388" s="330"/>
      <c r="V388" s="330"/>
      <c r="W388" s="330"/>
      <c r="X388" s="330"/>
      <c r="Y388" s="330"/>
      <c r="Z388" s="330"/>
      <c r="AA388" s="330"/>
    </row>
    <row r="389" spans="1:27" ht="15.75" customHeight="1">
      <c r="A389" s="330"/>
      <c r="B389" s="330"/>
      <c r="C389" s="330"/>
      <c r="D389" s="330"/>
      <c r="E389" s="330"/>
      <c r="F389" s="330"/>
      <c r="G389" s="330"/>
      <c r="H389" s="330"/>
      <c r="I389" s="330"/>
      <c r="J389" s="330"/>
      <c r="K389" s="330"/>
      <c r="L389" s="330"/>
      <c r="M389" s="330"/>
      <c r="N389" s="330"/>
      <c r="O389" s="330"/>
      <c r="P389" s="330"/>
      <c r="Q389" s="330"/>
      <c r="R389" s="330"/>
      <c r="S389" s="330"/>
      <c r="T389" s="330"/>
      <c r="U389" s="330"/>
      <c r="V389" s="330"/>
      <c r="W389" s="330"/>
      <c r="X389" s="330"/>
      <c r="Y389" s="330"/>
      <c r="Z389" s="330"/>
      <c r="AA389" s="330"/>
    </row>
    <row r="390" spans="1:27" ht="15.75" customHeight="1">
      <c r="A390" s="330"/>
      <c r="B390" s="330"/>
      <c r="C390" s="330"/>
      <c r="D390" s="330"/>
      <c r="E390" s="330"/>
      <c r="F390" s="330"/>
      <c r="G390" s="330"/>
      <c r="H390" s="330"/>
      <c r="I390" s="330"/>
      <c r="J390" s="330"/>
      <c r="K390" s="330"/>
      <c r="L390" s="330"/>
      <c r="M390" s="330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30"/>
      <c r="Y390" s="330"/>
      <c r="Z390" s="330"/>
      <c r="AA390" s="330"/>
    </row>
    <row r="391" spans="1:27" ht="15.75" customHeight="1">
      <c r="A391" s="330"/>
      <c r="B391" s="330"/>
      <c r="C391" s="330"/>
      <c r="D391" s="330"/>
      <c r="E391" s="330"/>
      <c r="F391" s="330"/>
      <c r="G391" s="330"/>
      <c r="H391" s="330"/>
      <c r="I391" s="330"/>
      <c r="J391" s="330"/>
      <c r="K391" s="330"/>
      <c r="L391" s="330"/>
      <c r="M391" s="330"/>
      <c r="N391" s="330"/>
      <c r="O391" s="330"/>
      <c r="P391" s="330"/>
      <c r="Q391" s="330"/>
      <c r="R391" s="330"/>
      <c r="S391" s="330"/>
      <c r="T391" s="330"/>
      <c r="U391" s="330"/>
      <c r="V391" s="330"/>
      <c r="W391" s="330"/>
      <c r="X391" s="330"/>
      <c r="Y391" s="330"/>
      <c r="Z391" s="330"/>
      <c r="AA391" s="330"/>
    </row>
    <row r="392" spans="1:27" ht="15.75" customHeight="1">
      <c r="A392" s="330"/>
      <c r="B392" s="330"/>
      <c r="C392" s="330"/>
      <c r="D392" s="330"/>
      <c r="E392" s="330"/>
      <c r="F392" s="330"/>
      <c r="G392" s="330"/>
      <c r="H392" s="330"/>
      <c r="I392" s="330"/>
      <c r="J392" s="330"/>
      <c r="K392" s="330"/>
      <c r="L392" s="330"/>
      <c r="M392" s="330"/>
      <c r="N392" s="330"/>
      <c r="O392" s="330"/>
      <c r="P392" s="330"/>
      <c r="Q392" s="330"/>
      <c r="R392" s="330"/>
      <c r="S392" s="330"/>
      <c r="T392" s="330"/>
      <c r="U392" s="330"/>
      <c r="V392" s="330"/>
      <c r="W392" s="330"/>
      <c r="X392" s="330"/>
      <c r="Y392" s="330"/>
      <c r="Z392" s="330"/>
      <c r="AA392" s="330"/>
    </row>
    <row r="393" spans="1:27" ht="15.75" customHeight="1">
      <c r="A393" s="330"/>
      <c r="B393" s="330"/>
      <c r="C393" s="330"/>
      <c r="D393" s="330"/>
      <c r="E393" s="330"/>
      <c r="F393" s="330"/>
      <c r="G393" s="330"/>
      <c r="H393" s="330"/>
      <c r="I393" s="330"/>
      <c r="J393" s="330"/>
      <c r="K393" s="330"/>
      <c r="L393" s="330"/>
      <c r="M393" s="330"/>
      <c r="N393" s="330"/>
      <c r="O393" s="330"/>
      <c r="P393" s="330"/>
      <c r="Q393" s="330"/>
      <c r="R393" s="330"/>
      <c r="S393" s="330"/>
      <c r="T393" s="330"/>
      <c r="U393" s="330"/>
      <c r="V393" s="330"/>
      <c r="W393" s="330"/>
      <c r="X393" s="330"/>
      <c r="Y393" s="330"/>
      <c r="Z393" s="330"/>
      <c r="AA393" s="330"/>
    </row>
    <row r="394" spans="1:27" ht="15.75" customHeight="1">
      <c r="A394" s="330"/>
      <c r="B394" s="330"/>
      <c r="C394" s="330"/>
      <c r="D394" s="330"/>
      <c r="E394" s="330"/>
      <c r="F394" s="330"/>
      <c r="G394" s="330"/>
      <c r="H394" s="330"/>
      <c r="I394" s="330"/>
      <c r="J394" s="330"/>
      <c r="K394" s="330"/>
      <c r="L394" s="330"/>
      <c r="M394" s="330"/>
      <c r="N394" s="330"/>
      <c r="O394" s="330"/>
      <c r="P394" s="330"/>
      <c r="Q394" s="330"/>
      <c r="R394" s="330"/>
      <c r="S394" s="330"/>
      <c r="T394" s="330"/>
      <c r="U394" s="330"/>
      <c r="V394" s="330"/>
      <c r="W394" s="330"/>
      <c r="X394" s="330"/>
      <c r="Y394" s="330"/>
      <c r="Z394" s="330"/>
      <c r="AA394" s="330"/>
    </row>
    <row r="395" spans="1:27" ht="15.75" customHeight="1">
      <c r="A395" s="330"/>
      <c r="B395" s="330"/>
      <c r="C395" s="330"/>
      <c r="D395" s="330"/>
      <c r="E395" s="330"/>
      <c r="F395" s="330"/>
      <c r="G395" s="330"/>
      <c r="H395" s="330"/>
      <c r="I395" s="330"/>
      <c r="J395" s="330"/>
      <c r="K395" s="330"/>
      <c r="L395" s="330"/>
      <c r="M395" s="330"/>
      <c r="N395" s="330"/>
      <c r="O395" s="330"/>
      <c r="P395" s="330"/>
      <c r="Q395" s="330"/>
      <c r="R395" s="330"/>
      <c r="S395" s="330"/>
      <c r="T395" s="330"/>
      <c r="U395" s="330"/>
      <c r="V395" s="330"/>
      <c r="W395" s="330"/>
      <c r="X395" s="330"/>
      <c r="Y395" s="330"/>
      <c r="Z395" s="330"/>
      <c r="AA395" s="330"/>
    </row>
    <row r="396" spans="1:27" ht="15.75" customHeight="1">
      <c r="A396" s="330"/>
      <c r="B396" s="330"/>
      <c r="C396" s="330"/>
      <c r="D396" s="330"/>
      <c r="E396" s="330"/>
      <c r="F396" s="330"/>
      <c r="G396" s="330"/>
      <c r="H396" s="330"/>
      <c r="I396" s="330"/>
      <c r="J396" s="330"/>
      <c r="K396" s="330"/>
      <c r="L396" s="330"/>
      <c r="M396" s="330"/>
      <c r="N396" s="330"/>
      <c r="O396" s="330"/>
      <c r="P396" s="330"/>
      <c r="Q396" s="330"/>
      <c r="R396" s="330"/>
      <c r="S396" s="330"/>
      <c r="T396" s="330"/>
      <c r="U396" s="330"/>
      <c r="V396" s="330"/>
      <c r="W396" s="330"/>
      <c r="X396" s="330"/>
      <c r="Y396" s="330"/>
      <c r="Z396" s="330"/>
      <c r="AA396" s="330"/>
    </row>
    <row r="397" spans="1:27" ht="15.75" customHeight="1">
      <c r="A397" s="330"/>
      <c r="B397" s="330"/>
      <c r="C397" s="330"/>
      <c r="D397" s="330"/>
      <c r="E397" s="330"/>
      <c r="F397" s="330"/>
      <c r="G397" s="330"/>
      <c r="H397" s="330"/>
      <c r="I397" s="330"/>
      <c r="J397" s="330"/>
      <c r="K397" s="330"/>
      <c r="L397" s="330"/>
      <c r="M397" s="330"/>
      <c r="N397" s="330"/>
      <c r="O397" s="330"/>
      <c r="P397" s="330"/>
      <c r="Q397" s="330"/>
      <c r="R397" s="330"/>
      <c r="S397" s="330"/>
      <c r="T397" s="330"/>
      <c r="U397" s="330"/>
      <c r="V397" s="330"/>
      <c r="W397" s="330"/>
      <c r="X397" s="330"/>
      <c r="Y397" s="330"/>
      <c r="Z397" s="330"/>
      <c r="AA397" s="330"/>
    </row>
    <row r="398" spans="1:27" ht="15.75" customHeight="1">
      <c r="A398" s="330"/>
      <c r="B398" s="330"/>
      <c r="C398" s="330"/>
      <c r="D398" s="330"/>
      <c r="E398" s="330"/>
      <c r="F398" s="330"/>
      <c r="G398" s="330"/>
      <c r="H398" s="330"/>
      <c r="I398" s="330"/>
      <c r="J398" s="330"/>
      <c r="K398" s="330"/>
      <c r="L398" s="330"/>
      <c r="M398" s="330"/>
      <c r="N398" s="330"/>
      <c r="O398" s="330"/>
      <c r="P398" s="330"/>
      <c r="Q398" s="330"/>
      <c r="R398" s="330"/>
      <c r="S398" s="330"/>
      <c r="T398" s="330"/>
      <c r="U398" s="330"/>
      <c r="V398" s="330"/>
      <c r="W398" s="330"/>
      <c r="X398" s="330"/>
      <c r="Y398" s="330"/>
      <c r="Z398" s="330"/>
      <c r="AA398" s="330"/>
    </row>
    <row r="399" spans="1:27" ht="15.75" customHeight="1">
      <c r="A399" s="330"/>
      <c r="B399" s="330"/>
      <c r="C399" s="330"/>
      <c r="D399" s="330"/>
      <c r="E399" s="330"/>
      <c r="F399" s="330"/>
      <c r="G399" s="330"/>
      <c r="H399" s="330"/>
      <c r="I399" s="330"/>
      <c r="J399" s="330"/>
      <c r="K399" s="330"/>
      <c r="L399" s="330"/>
      <c r="M399" s="330"/>
      <c r="N399" s="330"/>
      <c r="O399" s="330"/>
      <c r="P399" s="330"/>
      <c r="Q399" s="330"/>
      <c r="R399" s="330"/>
      <c r="S399" s="330"/>
      <c r="T399" s="330"/>
      <c r="U399" s="330"/>
      <c r="V399" s="330"/>
      <c r="W399" s="330"/>
      <c r="X399" s="330"/>
      <c r="Y399" s="330"/>
      <c r="Z399" s="330"/>
      <c r="AA399" s="330"/>
    </row>
    <row r="400" spans="1:27" ht="15.75" customHeight="1">
      <c r="A400" s="330"/>
      <c r="B400" s="330"/>
      <c r="C400" s="330"/>
      <c r="D400" s="330"/>
      <c r="E400" s="330"/>
      <c r="F400" s="330"/>
      <c r="G400" s="330"/>
      <c r="H400" s="330"/>
      <c r="I400" s="330"/>
      <c r="J400" s="330"/>
      <c r="K400" s="330"/>
      <c r="L400" s="330"/>
      <c r="M400" s="330"/>
      <c r="N400" s="330"/>
      <c r="O400" s="330"/>
      <c r="P400" s="330"/>
      <c r="Q400" s="330"/>
      <c r="R400" s="330"/>
      <c r="S400" s="330"/>
      <c r="T400" s="330"/>
      <c r="U400" s="330"/>
      <c r="V400" s="330"/>
      <c r="W400" s="330"/>
      <c r="X400" s="330"/>
      <c r="Y400" s="330"/>
      <c r="Z400" s="330"/>
      <c r="AA400" s="330"/>
    </row>
    <row r="401" spans="1:27" ht="15.75" customHeight="1">
      <c r="A401" s="330"/>
      <c r="B401" s="330"/>
      <c r="C401" s="330"/>
      <c r="D401" s="330"/>
      <c r="E401" s="330"/>
      <c r="F401" s="330"/>
      <c r="G401" s="330"/>
      <c r="H401" s="330"/>
      <c r="I401" s="330"/>
      <c r="J401" s="330"/>
      <c r="K401" s="330"/>
      <c r="L401" s="330"/>
      <c r="M401" s="330"/>
      <c r="N401" s="330"/>
      <c r="O401" s="330"/>
      <c r="P401" s="330"/>
      <c r="Q401" s="330"/>
      <c r="R401" s="330"/>
      <c r="S401" s="330"/>
      <c r="T401" s="330"/>
      <c r="U401" s="330"/>
      <c r="V401" s="330"/>
      <c r="W401" s="330"/>
      <c r="X401" s="330"/>
      <c r="Y401" s="330"/>
      <c r="Z401" s="330"/>
      <c r="AA401" s="330"/>
    </row>
    <row r="402" spans="1:27" ht="15.75" customHeight="1">
      <c r="A402" s="330"/>
      <c r="B402" s="330"/>
      <c r="C402" s="330"/>
      <c r="D402" s="330"/>
      <c r="E402" s="330"/>
      <c r="F402" s="330"/>
      <c r="G402" s="330"/>
      <c r="H402" s="330"/>
      <c r="I402" s="330"/>
      <c r="J402" s="330"/>
      <c r="K402" s="330"/>
      <c r="L402" s="330"/>
      <c r="M402" s="330"/>
      <c r="N402" s="330"/>
      <c r="O402" s="330"/>
      <c r="P402" s="330"/>
      <c r="Q402" s="330"/>
      <c r="R402" s="330"/>
      <c r="S402" s="330"/>
      <c r="T402" s="330"/>
      <c r="U402" s="330"/>
      <c r="V402" s="330"/>
      <c r="W402" s="330"/>
      <c r="X402" s="330"/>
      <c r="Y402" s="330"/>
      <c r="Z402" s="330"/>
      <c r="AA402" s="330"/>
    </row>
    <row r="403" spans="1:27" ht="15.75" customHeight="1">
      <c r="A403" s="330"/>
      <c r="B403" s="330"/>
      <c r="C403" s="330"/>
      <c r="D403" s="330"/>
      <c r="E403" s="330"/>
      <c r="F403" s="330"/>
      <c r="G403" s="330"/>
      <c r="H403" s="330"/>
      <c r="I403" s="330"/>
      <c r="J403" s="330"/>
      <c r="K403" s="330"/>
      <c r="L403" s="330"/>
      <c r="M403" s="330"/>
      <c r="N403" s="330"/>
      <c r="O403" s="330"/>
      <c r="P403" s="330"/>
      <c r="Q403" s="330"/>
      <c r="R403" s="330"/>
      <c r="S403" s="330"/>
      <c r="T403" s="330"/>
      <c r="U403" s="330"/>
      <c r="V403" s="330"/>
      <c r="W403" s="330"/>
      <c r="X403" s="330"/>
      <c r="Y403" s="330"/>
      <c r="Z403" s="330"/>
      <c r="AA403" s="330"/>
    </row>
    <row r="404" spans="1:27" ht="15.75" customHeight="1">
      <c r="A404" s="330"/>
      <c r="B404" s="330"/>
      <c r="C404" s="330"/>
      <c r="D404" s="330"/>
      <c r="E404" s="330"/>
      <c r="F404" s="330"/>
      <c r="G404" s="330"/>
      <c r="H404" s="330"/>
      <c r="I404" s="330"/>
      <c r="J404" s="330"/>
      <c r="K404" s="330"/>
      <c r="L404" s="330"/>
      <c r="M404" s="330"/>
      <c r="N404" s="330"/>
      <c r="O404" s="330"/>
      <c r="P404" s="330"/>
      <c r="Q404" s="330"/>
      <c r="R404" s="330"/>
      <c r="S404" s="330"/>
      <c r="T404" s="330"/>
      <c r="U404" s="330"/>
      <c r="V404" s="330"/>
      <c r="W404" s="330"/>
      <c r="X404" s="330"/>
      <c r="Y404" s="330"/>
      <c r="Z404" s="330"/>
      <c r="AA404" s="330"/>
    </row>
    <row r="405" spans="1:27" ht="15.75" customHeight="1">
      <c r="A405" s="330"/>
      <c r="B405" s="330"/>
      <c r="C405" s="330"/>
      <c r="D405" s="330"/>
      <c r="E405" s="330"/>
      <c r="F405" s="330"/>
      <c r="G405" s="330"/>
      <c r="H405" s="330"/>
      <c r="I405" s="330"/>
      <c r="J405" s="330"/>
      <c r="K405" s="330"/>
      <c r="L405" s="330"/>
      <c r="M405" s="330"/>
      <c r="N405" s="330"/>
      <c r="O405" s="330"/>
      <c r="P405" s="330"/>
      <c r="Q405" s="330"/>
      <c r="R405" s="330"/>
      <c r="S405" s="330"/>
      <c r="T405" s="330"/>
      <c r="U405" s="330"/>
      <c r="V405" s="330"/>
      <c r="W405" s="330"/>
      <c r="X405" s="330"/>
      <c r="Y405" s="330"/>
      <c r="Z405" s="330"/>
      <c r="AA405" s="330"/>
    </row>
    <row r="406" spans="1:27" ht="15.75" customHeight="1">
      <c r="A406" s="330"/>
      <c r="B406" s="330"/>
      <c r="C406" s="330"/>
      <c r="D406" s="330"/>
      <c r="E406" s="330"/>
      <c r="F406" s="330"/>
      <c r="G406" s="330"/>
      <c r="H406" s="330"/>
      <c r="I406" s="330"/>
      <c r="J406" s="330"/>
      <c r="K406" s="330"/>
      <c r="L406" s="330"/>
      <c r="M406" s="330"/>
      <c r="N406" s="330"/>
      <c r="O406" s="330"/>
      <c r="P406" s="330"/>
      <c r="Q406" s="330"/>
      <c r="R406" s="330"/>
      <c r="S406" s="330"/>
      <c r="T406" s="330"/>
      <c r="U406" s="330"/>
      <c r="V406" s="330"/>
      <c r="W406" s="330"/>
      <c r="X406" s="330"/>
      <c r="Y406" s="330"/>
      <c r="Z406" s="330"/>
      <c r="AA406" s="330"/>
    </row>
    <row r="407" spans="1:27" ht="15.75" customHeight="1">
      <c r="A407" s="330"/>
      <c r="B407" s="330"/>
      <c r="C407" s="330"/>
      <c r="D407" s="330"/>
      <c r="E407" s="330"/>
      <c r="F407" s="330"/>
      <c r="G407" s="330"/>
      <c r="H407" s="330"/>
      <c r="I407" s="330"/>
      <c r="J407" s="330"/>
      <c r="K407" s="330"/>
      <c r="L407" s="330"/>
      <c r="M407" s="330"/>
      <c r="N407" s="330"/>
      <c r="O407" s="330"/>
      <c r="P407" s="330"/>
      <c r="Q407" s="330"/>
      <c r="R407" s="330"/>
      <c r="S407" s="330"/>
      <c r="T407" s="330"/>
      <c r="U407" s="330"/>
      <c r="V407" s="330"/>
      <c r="W407" s="330"/>
      <c r="X407" s="330"/>
      <c r="Y407" s="330"/>
      <c r="Z407" s="330"/>
      <c r="AA407" s="330"/>
    </row>
    <row r="408" spans="1:27" ht="15.75" customHeight="1">
      <c r="A408" s="330"/>
      <c r="B408" s="330"/>
      <c r="C408" s="330"/>
      <c r="D408" s="330"/>
      <c r="E408" s="330"/>
      <c r="F408" s="330"/>
      <c r="G408" s="330"/>
      <c r="H408" s="330"/>
      <c r="I408" s="330"/>
      <c r="J408" s="330"/>
      <c r="K408" s="330"/>
      <c r="L408" s="330"/>
      <c r="M408" s="330"/>
      <c r="N408" s="330"/>
      <c r="O408" s="330"/>
      <c r="P408" s="330"/>
      <c r="Q408" s="330"/>
      <c r="R408" s="330"/>
      <c r="S408" s="330"/>
      <c r="T408" s="330"/>
      <c r="U408" s="330"/>
      <c r="V408" s="330"/>
      <c r="W408" s="330"/>
      <c r="X408" s="330"/>
      <c r="Y408" s="330"/>
      <c r="Z408" s="330"/>
      <c r="AA408" s="330"/>
    </row>
    <row r="409" spans="1:27" ht="15.75" customHeight="1">
      <c r="A409" s="330"/>
      <c r="B409" s="330"/>
      <c r="C409" s="330"/>
      <c r="D409" s="330"/>
      <c r="E409" s="330"/>
      <c r="F409" s="330"/>
      <c r="G409" s="330"/>
      <c r="H409" s="330"/>
      <c r="I409" s="330"/>
      <c r="J409" s="330"/>
      <c r="K409" s="330"/>
      <c r="L409" s="330"/>
      <c r="M409" s="330"/>
      <c r="N409" s="330"/>
      <c r="O409" s="330"/>
      <c r="P409" s="330"/>
      <c r="Q409" s="330"/>
      <c r="R409" s="330"/>
      <c r="S409" s="330"/>
      <c r="T409" s="330"/>
      <c r="U409" s="330"/>
      <c r="V409" s="330"/>
      <c r="W409" s="330"/>
      <c r="X409" s="330"/>
      <c r="Y409" s="330"/>
      <c r="Z409" s="330"/>
      <c r="AA409" s="330"/>
    </row>
    <row r="410" spans="1:27" ht="15.75" customHeight="1">
      <c r="A410" s="330"/>
      <c r="B410" s="330"/>
      <c r="C410" s="330"/>
      <c r="D410" s="330"/>
      <c r="E410" s="330"/>
      <c r="F410" s="330"/>
      <c r="G410" s="330"/>
      <c r="H410" s="330"/>
      <c r="I410" s="330"/>
      <c r="J410" s="330"/>
      <c r="K410" s="330"/>
      <c r="L410" s="330"/>
      <c r="M410" s="330"/>
      <c r="N410" s="330"/>
      <c r="O410" s="330"/>
      <c r="P410" s="330"/>
      <c r="Q410" s="330"/>
      <c r="R410" s="330"/>
      <c r="S410" s="330"/>
      <c r="T410" s="330"/>
      <c r="U410" s="330"/>
      <c r="V410" s="330"/>
      <c r="W410" s="330"/>
      <c r="X410" s="330"/>
      <c r="Y410" s="330"/>
      <c r="Z410" s="330"/>
      <c r="AA410" s="330"/>
    </row>
    <row r="411" spans="1:27" ht="15.75" customHeight="1">
      <c r="A411" s="330"/>
      <c r="B411" s="330"/>
      <c r="C411" s="330"/>
      <c r="D411" s="330"/>
      <c r="E411" s="330"/>
      <c r="F411" s="330"/>
      <c r="G411" s="330"/>
      <c r="H411" s="330"/>
      <c r="I411" s="330"/>
      <c r="J411" s="330"/>
      <c r="K411" s="330"/>
      <c r="L411" s="330"/>
      <c r="M411" s="330"/>
      <c r="N411" s="330"/>
      <c r="O411" s="330"/>
      <c r="P411" s="330"/>
      <c r="Q411" s="330"/>
      <c r="R411" s="330"/>
      <c r="S411" s="330"/>
      <c r="T411" s="330"/>
      <c r="U411" s="330"/>
      <c r="V411" s="330"/>
      <c r="W411" s="330"/>
      <c r="X411" s="330"/>
      <c r="Y411" s="330"/>
      <c r="Z411" s="330"/>
      <c r="AA411" s="330"/>
    </row>
    <row r="412" spans="1:27" ht="15.75" customHeight="1">
      <c r="A412" s="330"/>
      <c r="B412" s="330"/>
      <c r="C412" s="330"/>
      <c r="D412" s="330"/>
      <c r="E412" s="330"/>
      <c r="F412" s="330"/>
      <c r="G412" s="330"/>
      <c r="H412" s="330"/>
      <c r="I412" s="330"/>
      <c r="J412" s="330"/>
      <c r="K412" s="330"/>
      <c r="L412" s="330"/>
      <c r="M412" s="330"/>
      <c r="N412" s="330"/>
      <c r="O412" s="330"/>
      <c r="P412" s="330"/>
      <c r="Q412" s="330"/>
      <c r="R412" s="330"/>
      <c r="S412" s="330"/>
      <c r="T412" s="330"/>
      <c r="U412" s="330"/>
      <c r="V412" s="330"/>
      <c r="W412" s="330"/>
      <c r="X412" s="330"/>
      <c r="Y412" s="330"/>
      <c r="Z412" s="330"/>
      <c r="AA412" s="330"/>
    </row>
    <row r="413" spans="1:27" ht="15.75" customHeight="1">
      <c r="A413" s="330"/>
      <c r="B413" s="330"/>
      <c r="C413" s="330"/>
      <c r="D413" s="330"/>
      <c r="E413" s="330"/>
      <c r="F413" s="330"/>
      <c r="G413" s="330"/>
      <c r="H413" s="330"/>
      <c r="I413" s="330"/>
      <c r="J413" s="330"/>
      <c r="K413" s="330"/>
      <c r="L413" s="330"/>
      <c r="M413" s="330"/>
      <c r="N413" s="330"/>
      <c r="O413" s="330"/>
      <c r="P413" s="330"/>
      <c r="Q413" s="330"/>
      <c r="R413" s="330"/>
      <c r="S413" s="330"/>
      <c r="T413" s="330"/>
      <c r="U413" s="330"/>
      <c r="V413" s="330"/>
      <c r="W413" s="330"/>
      <c r="X413" s="330"/>
      <c r="Y413" s="330"/>
      <c r="Z413" s="330"/>
      <c r="AA413" s="330"/>
    </row>
    <row r="414" spans="1:27" ht="15.75" customHeight="1">
      <c r="A414" s="330"/>
      <c r="B414" s="330"/>
      <c r="C414" s="330"/>
      <c r="D414" s="330"/>
      <c r="E414" s="330"/>
      <c r="F414" s="330"/>
      <c r="G414" s="330"/>
      <c r="H414" s="330"/>
      <c r="I414" s="330"/>
      <c r="J414" s="330"/>
      <c r="K414" s="330"/>
      <c r="L414" s="330"/>
      <c r="M414" s="330"/>
      <c r="N414" s="330"/>
      <c r="O414" s="330"/>
      <c r="P414" s="330"/>
      <c r="Q414" s="330"/>
      <c r="R414" s="330"/>
      <c r="S414" s="330"/>
      <c r="T414" s="330"/>
      <c r="U414" s="330"/>
      <c r="V414" s="330"/>
      <c r="W414" s="330"/>
      <c r="X414" s="330"/>
      <c r="Y414" s="330"/>
      <c r="Z414" s="330"/>
      <c r="AA414" s="330"/>
    </row>
    <row r="415" spans="1:27" ht="15.75" customHeight="1">
      <c r="A415" s="330"/>
      <c r="B415" s="330"/>
      <c r="C415" s="330"/>
      <c r="D415" s="330"/>
      <c r="E415" s="330"/>
      <c r="F415" s="330"/>
      <c r="G415" s="330"/>
      <c r="H415" s="330"/>
      <c r="I415" s="330"/>
      <c r="J415" s="330"/>
      <c r="K415" s="330"/>
      <c r="L415" s="330"/>
      <c r="M415" s="330"/>
      <c r="N415" s="330"/>
      <c r="O415" s="330"/>
      <c r="P415" s="330"/>
      <c r="Q415" s="330"/>
      <c r="R415" s="330"/>
      <c r="S415" s="330"/>
      <c r="T415" s="330"/>
      <c r="U415" s="330"/>
      <c r="V415" s="330"/>
      <c r="W415" s="330"/>
      <c r="X415" s="330"/>
      <c r="Y415" s="330"/>
      <c r="Z415" s="330"/>
      <c r="AA415" s="330"/>
    </row>
    <row r="416" spans="1:27" ht="15.75" customHeight="1">
      <c r="A416" s="330"/>
      <c r="B416" s="330"/>
      <c r="C416" s="330"/>
      <c r="D416" s="330"/>
      <c r="E416" s="330"/>
      <c r="F416" s="330"/>
      <c r="G416" s="330"/>
      <c r="H416" s="330"/>
      <c r="I416" s="330"/>
      <c r="J416" s="330"/>
      <c r="K416" s="330"/>
      <c r="L416" s="330"/>
      <c r="M416" s="330"/>
      <c r="N416" s="330"/>
      <c r="O416" s="330"/>
      <c r="P416" s="330"/>
      <c r="Q416" s="330"/>
      <c r="R416" s="330"/>
      <c r="S416" s="330"/>
      <c r="T416" s="330"/>
      <c r="U416" s="330"/>
      <c r="V416" s="330"/>
      <c r="W416" s="330"/>
      <c r="X416" s="330"/>
      <c r="Y416" s="330"/>
      <c r="Z416" s="330"/>
      <c r="AA416" s="330"/>
    </row>
    <row r="417" spans="1:27" ht="15.75" customHeight="1">
      <c r="A417" s="330"/>
      <c r="B417" s="330"/>
      <c r="C417" s="330"/>
      <c r="D417" s="330"/>
      <c r="E417" s="330"/>
      <c r="F417" s="330"/>
      <c r="G417" s="330"/>
      <c r="H417" s="330"/>
      <c r="I417" s="330"/>
      <c r="J417" s="330"/>
      <c r="K417" s="330"/>
      <c r="L417" s="330"/>
      <c r="M417" s="330"/>
      <c r="N417" s="330"/>
      <c r="O417" s="330"/>
      <c r="P417" s="330"/>
      <c r="Q417" s="330"/>
      <c r="R417" s="330"/>
      <c r="S417" s="330"/>
      <c r="T417" s="330"/>
      <c r="U417" s="330"/>
      <c r="V417" s="330"/>
      <c r="W417" s="330"/>
      <c r="X417" s="330"/>
      <c r="Y417" s="330"/>
      <c r="Z417" s="330"/>
      <c r="AA417" s="330"/>
    </row>
    <row r="418" spans="1:27" ht="15.75" customHeight="1">
      <c r="A418" s="330"/>
      <c r="B418" s="330"/>
      <c r="C418" s="330"/>
      <c r="D418" s="330"/>
      <c r="E418" s="330"/>
      <c r="F418" s="330"/>
      <c r="G418" s="330"/>
      <c r="H418" s="330"/>
      <c r="I418" s="330"/>
      <c r="J418" s="330"/>
      <c r="K418" s="330"/>
      <c r="L418" s="330"/>
      <c r="M418" s="330"/>
      <c r="N418" s="330"/>
      <c r="O418" s="330"/>
      <c r="P418" s="330"/>
      <c r="Q418" s="330"/>
      <c r="R418" s="330"/>
      <c r="S418" s="330"/>
      <c r="T418" s="330"/>
      <c r="U418" s="330"/>
      <c r="V418" s="330"/>
      <c r="W418" s="330"/>
      <c r="X418" s="330"/>
      <c r="Y418" s="330"/>
      <c r="Z418" s="330"/>
      <c r="AA418" s="330"/>
    </row>
    <row r="419" spans="1:27" ht="15.75" customHeight="1">
      <c r="A419" s="330"/>
      <c r="B419" s="330"/>
      <c r="C419" s="330"/>
      <c r="D419" s="330"/>
      <c r="E419" s="330"/>
      <c r="F419" s="330"/>
      <c r="G419" s="330"/>
      <c r="H419" s="330"/>
      <c r="I419" s="330"/>
      <c r="J419" s="330"/>
      <c r="K419" s="330"/>
      <c r="L419" s="330"/>
      <c r="M419" s="330"/>
      <c r="N419" s="330"/>
      <c r="O419" s="330"/>
      <c r="P419" s="330"/>
      <c r="Q419" s="330"/>
      <c r="R419" s="330"/>
      <c r="S419" s="330"/>
      <c r="T419" s="330"/>
      <c r="U419" s="330"/>
      <c r="V419" s="330"/>
      <c r="W419" s="330"/>
      <c r="X419" s="330"/>
      <c r="Y419" s="330"/>
      <c r="Z419" s="330"/>
      <c r="AA419" s="330"/>
    </row>
    <row r="420" spans="1:27" ht="15.75" customHeight="1">
      <c r="A420" s="330"/>
      <c r="B420" s="330"/>
      <c r="C420" s="330"/>
      <c r="D420" s="330"/>
      <c r="E420" s="330"/>
      <c r="F420" s="330"/>
      <c r="G420" s="330"/>
      <c r="H420" s="330"/>
      <c r="I420" s="330"/>
      <c r="J420" s="330"/>
      <c r="K420" s="330"/>
      <c r="L420" s="330"/>
      <c r="M420" s="330"/>
      <c r="N420" s="330"/>
      <c r="O420" s="330"/>
      <c r="P420" s="330"/>
      <c r="Q420" s="330"/>
      <c r="R420" s="330"/>
      <c r="S420" s="330"/>
      <c r="T420" s="330"/>
      <c r="U420" s="330"/>
      <c r="V420" s="330"/>
      <c r="W420" s="330"/>
      <c r="X420" s="330"/>
      <c r="Y420" s="330"/>
      <c r="Z420" s="330"/>
      <c r="AA420" s="330"/>
    </row>
    <row r="421" spans="1:27" ht="15.75" customHeight="1">
      <c r="A421" s="330"/>
      <c r="B421" s="330"/>
      <c r="C421" s="330"/>
      <c r="D421" s="330"/>
      <c r="E421" s="330"/>
      <c r="F421" s="330"/>
      <c r="G421" s="330"/>
      <c r="H421" s="330"/>
      <c r="I421" s="330"/>
      <c r="J421" s="330"/>
      <c r="K421" s="330"/>
      <c r="L421" s="330"/>
      <c r="M421" s="330"/>
      <c r="N421" s="330"/>
      <c r="O421" s="330"/>
      <c r="P421" s="330"/>
      <c r="Q421" s="330"/>
      <c r="R421" s="330"/>
      <c r="S421" s="330"/>
      <c r="T421" s="330"/>
      <c r="U421" s="330"/>
      <c r="V421" s="330"/>
      <c r="W421" s="330"/>
      <c r="X421" s="330"/>
      <c r="Y421" s="330"/>
      <c r="Z421" s="330"/>
      <c r="AA421" s="330"/>
    </row>
    <row r="422" spans="1:27" ht="15.75" customHeight="1">
      <c r="A422" s="330"/>
      <c r="B422" s="330"/>
      <c r="C422" s="330"/>
      <c r="D422" s="330"/>
      <c r="E422" s="330"/>
      <c r="F422" s="330"/>
      <c r="G422" s="330"/>
      <c r="H422" s="330"/>
      <c r="I422" s="330"/>
      <c r="J422" s="330"/>
      <c r="K422" s="330"/>
      <c r="L422" s="330"/>
      <c r="M422" s="330"/>
      <c r="N422" s="330"/>
      <c r="O422" s="330"/>
      <c r="P422" s="330"/>
      <c r="Q422" s="330"/>
      <c r="R422" s="330"/>
      <c r="S422" s="330"/>
      <c r="T422" s="330"/>
      <c r="U422" s="330"/>
      <c r="V422" s="330"/>
      <c r="W422" s="330"/>
      <c r="X422" s="330"/>
      <c r="Y422" s="330"/>
      <c r="Z422" s="330"/>
      <c r="AA422" s="330"/>
    </row>
    <row r="423" spans="1:27" ht="15.75" customHeight="1">
      <c r="A423" s="330"/>
      <c r="B423" s="330"/>
      <c r="C423" s="330"/>
      <c r="D423" s="330"/>
      <c r="E423" s="330"/>
      <c r="F423" s="330"/>
      <c r="G423" s="330"/>
      <c r="H423" s="330"/>
      <c r="I423" s="330"/>
      <c r="J423" s="330"/>
      <c r="K423" s="330"/>
      <c r="L423" s="330"/>
      <c r="M423" s="330"/>
      <c r="N423" s="330"/>
      <c r="O423" s="330"/>
      <c r="P423" s="330"/>
      <c r="Q423" s="330"/>
      <c r="R423" s="330"/>
      <c r="S423" s="330"/>
      <c r="T423" s="330"/>
      <c r="U423" s="330"/>
      <c r="V423" s="330"/>
      <c r="W423" s="330"/>
      <c r="X423" s="330"/>
      <c r="Y423" s="330"/>
      <c r="Z423" s="330"/>
      <c r="AA423" s="330"/>
    </row>
    <row r="424" spans="1:27" ht="15.75" customHeight="1">
      <c r="A424" s="330"/>
      <c r="B424" s="330"/>
      <c r="C424" s="330"/>
      <c r="D424" s="330"/>
      <c r="E424" s="330"/>
      <c r="F424" s="330"/>
      <c r="G424" s="330"/>
      <c r="H424" s="330"/>
      <c r="I424" s="330"/>
      <c r="J424" s="330"/>
      <c r="K424" s="330"/>
      <c r="L424" s="330"/>
      <c r="M424" s="330"/>
      <c r="N424" s="330"/>
      <c r="O424" s="330"/>
      <c r="P424" s="330"/>
      <c r="Q424" s="330"/>
      <c r="R424" s="330"/>
      <c r="S424" s="330"/>
      <c r="T424" s="330"/>
      <c r="U424" s="330"/>
      <c r="V424" s="330"/>
      <c r="W424" s="330"/>
      <c r="X424" s="330"/>
      <c r="Y424" s="330"/>
      <c r="Z424" s="330"/>
      <c r="AA424" s="330"/>
    </row>
    <row r="425" spans="1:27" ht="15.75" customHeight="1">
      <c r="A425" s="330"/>
      <c r="B425" s="330"/>
      <c r="C425" s="330"/>
      <c r="D425" s="330"/>
      <c r="E425" s="330"/>
      <c r="F425" s="330"/>
      <c r="G425" s="330"/>
      <c r="H425" s="330"/>
      <c r="I425" s="330"/>
      <c r="J425" s="330"/>
      <c r="K425" s="330"/>
      <c r="L425" s="330"/>
      <c r="M425" s="330"/>
      <c r="N425" s="330"/>
      <c r="O425" s="330"/>
      <c r="P425" s="330"/>
      <c r="Q425" s="330"/>
      <c r="R425" s="330"/>
      <c r="S425" s="330"/>
      <c r="T425" s="330"/>
      <c r="U425" s="330"/>
      <c r="V425" s="330"/>
      <c r="W425" s="330"/>
      <c r="X425" s="330"/>
      <c r="Y425" s="330"/>
      <c r="Z425" s="330"/>
      <c r="AA425" s="330"/>
    </row>
    <row r="426" spans="1:27" ht="15.75" customHeight="1">
      <c r="A426" s="330"/>
      <c r="B426" s="330"/>
      <c r="C426" s="330"/>
      <c r="D426" s="330"/>
      <c r="E426" s="330"/>
      <c r="F426" s="330"/>
      <c r="G426" s="330"/>
      <c r="H426" s="330"/>
      <c r="I426" s="330"/>
      <c r="J426" s="330"/>
      <c r="K426" s="330"/>
      <c r="L426" s="330"/>
      <c r="M426" s="330"/>
      <c r="N426" s="330"/>
      <c r="O426" s="330"/>
      <c r="P426" s="330"/>
      <c r="Q426" s="330"/>
      <c r="R426" s="330"/>
      <c r="S426" s="330"/>
      <c r="T426" s="330"/>
      <c r="U426" s="330"/>
      <c r="V426" s="330"/>
      <c r="W426" s="330"/>
      <c r="X426" s="330"/>
      <c r="Y426" s="330"/>
      <c r="Z426" s="330"/>
      <c r="AA426" s="330"/>
    </row>
    <row r="427" spans="1:27" ht="15.75" customHeight="1">
      <c r="A427" s="330"/>
      <c r="B427" s="330"/>
      <c r="C427" s="330"/>
      <c r="D427" s="330"/>
      <c r="E427" s="330"/>
      <c r="F427" s="330"/>
      <c r="G427" s="330"/>
      <c r="H427" s="330"/>
      <c r="I427" s="330"/>
      <c r="J427" s="330"/>
      <c r="K427" s="330"/>
      <c r="L427" s="330"/>
      <c r="M427" s="330"/>
      <c r="N427" s="330"/>
      <c r="O427" s="330"/>
      <c r="P427" s="330"/>
      <c r="Q427" s="330"/>
      <c r="R427" s="330"/>
      <c r="S427" s="330"/>
      <c r="T427" s="330"/>
      <c r="U427" s="330"/>
      <c r="V427" s="330"/>
      <c r="W427" s="330"/>
      <c r="X427" s="330"/>
      <c r="Y427" s="330"/>
      <c r="Z427" s="330"/>
      <c r="AA427" s="330"/>
    </row>
    <row r="428" spans="1:27" ht="15.75" customHeight="1">
      <c r="A428" s="330"/>
      <c r="B428" s="330"/>
      <c r="C428" s="330"/>
      <c r="D428" s="330"/>
      <c r="E428" s="330"/>
      <c r="F428" s="330"/>
      <c r="G428" s="330"/>
      <c r="H428" s="330"/>
      <c r="I428" s="330"/>
      <c r="J428" s="330"/>
      <c r="K428" s="330"/>
      <c r="L428" s="330"/>
      <c r="M428" s="330"/>
      <c r="N428" s="330"/>
      <c r="O428" s="330"/>
      <c r="P428" s="330"/>
      <c r="Q428" s="330"/>
      <c r="R428" s="330"/>
      <c r="S428" s="330"/>
      <c r="T428" s="330"/>
      <c r="U428" s="330"/>
      <c r="V428" s="330"/>
      <c r="W428" s="330"/>
      <c r="X428" s="330"/>
      <c r="Y428" s="330"/>
      <c r="Z428" s="330"/>
      <c r="AA428" s="330"/>
    </row>
    <row r="429" spans="1:27" ht="15.75" customHeight="1">
      <c r="A429" s="330"/>
      <c r="B429" s="330"/>
      <c r="C429" s="330"/>
      <c r="D429" s="330"/>
      <c r="E429" s="330"/>
      <c r="F429" s="330"/>
      <c r="G429" s="330"/>
      <c r="H429" s="330"/>
      <c r="I429" s="330"/>
      <c r="J429" s="330"/>
      <c r="K429" s="330"/>
      <c r="L429" s="330"/>
      <c r="M429" s="330"/>
      <c r="N429" s="330"/>
      <c r="O429" s="330"/>
      <c r="P429" s="330"/>
      <c r="Q429" s="330"/>
      <c r="R429" s="330"/>
      <c r="S429" s="330"/>
      <c r="T429" s="330"/>
      <c r="U429" s="330"/>
      <c r="V429" s="330"/>
      <c r="W429" s="330"/>
      <c r="X429" s="330"/>
      <c r="Y429" s="330"/>
      <c r="Z429" s="330"/>
      <c r="AA429" s="330"/>
    </row>
    <row r="430" spans="1:27" ht="15.75" customHeight="1">
      <c r="A430" s="330"/>
      <c r="B430" s="330"/>
      <c r="C430" s="330"/>
      <c r="D430" s="330"/>
      <c r="E430" s="330"/>
      <c r="F430" s="330"/>
      <c r="G430" s="330"/>
      <c r="H430" s="330"/>
      <c r="I430" s="330"/>
      <c r="J430" s="330"/>
      <c r="K430" s="330"/>
      <c r="L430" s="330"/>
      <c r="M430" s="330"/>
      <c r="N430" s="330"/>
      <c r="O430" s="330"/>
      <c r="P430" s="330"/>
      <c r="Q430" s="330"/>
      <c r="R430" s="330"/>
      <c r="S430" s="330"/>
      <c r="T430" s="330"/>
      <c r="U430" s="330"/>
      <c r="V430" s="330"/>
      <c r="W430" s="330"/>
      <c r="X430" s="330"/>
      <c r="Y430" s="330"/>
      <c r="Z430" s="330"/>
      <c r="AA430" s="330"/>
    </row>
    <row r="431" spans="1:27" ht="15.75" customHeight="1">
      <c r="A431" s="330"/>
      <c r="B431" s="330"/>
      <c r="C431" s="330"/>
      <c r="D431" s="330"/>
      <c r="E431" s="330"/>
      <c r="F431" s="330"/>
      <c r="G431" s="330"/>
      <c r="H431" s="330"/>
      <c r="I431" s="330"/>
      <c r="J431" s="330"/>
      <c r="K431" s="330"/>
      <c r="L431" s="330"/>
      <c r="M431" s="330"/>
      <c r="N431" s="330"/>
      <c r="O431" s="330"/>
      <c r="P431" s="330"/>
      <c r="Q431" s="330"/>
      <c r="R431" s="330"/>
      <c r="S431" s="330"/>
      <c r="T431" s="330"/>
      <c r="U431" s="330"/>
      <c r="V431" s="330"/>
      <c r="W431" s="330"/>
      <c r="X431" s="330"/>
      <c r="Y431" s="330"/>
      <c r="Z431" s="330"/>
      <c r="AA431" s="330"/>
    </row>
    <row r="432" spans="1:27" ht="15.75" customHeight="1">
      <c r="A432" s="330"/>
      <c r="B432" s="330"/>
      <c r="C432" s="330"/>
      <c r="D432" s="330"/>
      <c r="E432" s="330"/>
      <c r="F432" s="330"/>
      <c r="G432" s="330"/>
      <c r="H432" s="330"/>
      <c r="I432" s="330"/>
      <c r="J432" s="330"/>
      <c r="K432" s="330"/>
      <c r="L432" s="330"/>
      <c r="M432" s="330"/>
      <c r="N432" s="330"/>
      <c r="O432" s="330"/>
      <c r="P432" s="330"/>
      <c r="Q432" s="330"/>
      <c r="R432" s="330"/>
      <c r="S432" s="330"/>
      <c r="T432" s="330"/>
      <c r="U432" s="330"/>
      <c r="V432" s="330"/>
      <c r="W432" s="330"/>
      <c r="X432" s="330"/>
      <c r="Y432" s="330"/>
      <c r="Z432" s="330"/>
      <c r="AA432" s="330"/>
    </row>
    <row r="433" spans="1:27" ht="15.75" customHeight="1">
      <c r="A433" s="330"/>
      <c r="B433" s="330"/>
      <c r="C433" s="330"/>
      <c r="D433" s="330"/>
      <c r="E433" s="330"/>
      <c r="F433" s="330"/>
      <c r="G433" s="330"/>
      <c r="H433" s="330"/>
      <c r="I433" s="330"/>
      <c r="J433" s="330"/>
      <c r="K433" s="330"/>
      <c r="L433" s="330"/>
      <c r="M433" s="330"/>
      <c r="N433" s="330"/>
      <c r="O433" s="330"/>
      <c r="P433" s="330"/>
      <c r="Q433" s="330"/>
      <c r="R433" s="330"/>
      <c r="S433" s="330"/>
      <c r="T433" s="330"/>
      <c r="U433" s="330"/>
      <c r="V433" s="330"/>
      <c r="W433" s="330"/>
      <c r="X433" s="330"/>
      <c r="Y433" s="330"/>
      <c r="Z433" s="330"/>
      <c r="AA433" s="330"/>
    </row>
    <row r="434" spans="1:27" ht="15.75" customHeight="1">
      <c r="A434" s="330"/>
      <c r="B434" s="330"/>
      <c r="C434" s="330"/>
      <c r="D434" s="330"/>
      <c r="E434" s="330"/>
      <c r="F434" s="330"/>
      <c r="G434" s="330"/>
      <c r="H434" s="330"/>
      <c r="I434" s="330"/>
      <c r="J434" s="330"/>
      <c r="K434" s="330"/>
      <c r="L434" s="330"/>
      <c r="M434" s="330"/>
      <c r="N434" s="330"/>
      <c r="O434" s="330"/>
      <c r="P434" s="330"/>
      <c r="Q434" s="330"/>
      <c r="R434" s="330"/>
      <c r="S434" s="330"/>
      <c r="T434" s="330"/>
      <c r="U434" s="330"/>
      <c r="V434" s="330"/>
      <c r="W434" s="330"/>
      <c r="X434" s="330"/>
      <c r="Y434" s="330"/>
      <c r="Z434" s="330"/>
      <c r="AA434" s="330"/>
    </row>
    <row r="435" spans="1:27" ht="15.75" customHeight="1">
      <c r="A435" s="330"/>
      <c r="B435" s="330"/>
      <c r="C435" s="330"/>
      <c r="D435" s="330"/>
      <c r="E435" s="330"/>
      <c r="F435" s="330"/>
      <c r="G435" s="330"/>
      <c r="H435" s="330"/>
      <c r="I435" s="330"/>
      <c r="J435" s="330"/>
      <c r="K435" s="330"/>
      <c r="L435" s="330"/>
      <c r="M435" s="330"/>
      <c r="N435" s="330"/>
      <c r="O435" s="330"/>
      <c r="P435" s="330"/>
      <c r="Q435" s="330"/>
      <c r="R435" s="330"/>
      <c r="S435" s="330"/>
      <c r="T435" s="330"/>
      <c r="U435" s="330"/>
      <c r="V435" s="330"/>
      <c r="W435" s="330"/>
      <c r="X435" s="330"/>
      <c r="Y435" s="330"/>
      <c r="Z435" s="330"/>
      <c r="AA435" s="330"/>
    </row>
    <row r="436" spans="1:27" ht="15.75" customHeight="1">
      <c r="A436" s="330"/>
      <c r="B436" s="330"/>
      <c r="C436" s="330"/>
      <c r="D436" s="330"/>
      <c r="E436" s="330"/>
      <c r="F436" s="330"/>
      <c r="G436" s="330"/>
      <c r="H436" s="330"/>
      <c r="I436" s="330"/>
      <c r="J436" s="330"/>
      <c r="K436" s="330"/>
      <c r="L436" s="330"/>
      <c r="M436" s="330"/>
      <c r="N436" s="330"/>
      <c r="O436" s="330"/>
      <c r="P436" s="330"/>
      <c r="Q436" s="330"/>
      <c r="R436" s="330"/>
      <c r="S436" s="330"/>
      <c r="T436" s="330"/>
      <c r="U436" s="330"/>
      <c r="V436" s="330"/>
      <c r="W436" s="330"/>
      <c r="X436" s="330"/>
      <c r="Y436" s="330"/>
      <c r="Z436" s="330"/>
      <c r="AA436" s="330"/>
    </row>
    <row r="437" spans="1:27" ht="15.75" customHeight="1">
      <c r="A437" s="330"/>
      <c r="B437" s="330"/>
      <c r="C437" s="330"/>
      <c r="D437" s="330"/>
      <c r="E437" s="330"/>
      <c r="F437" s="330"/>
      <c r="G437" s="330"/>
      <c r="H437" s="330"/>
      <c r="I437" s="330"/>
      <c r="J437" s="330"/>
      <c r="K437" s="330"/>
      <c r="L437" s="330"/>
      <c r="M437" s="330"/>
      <c r="N437" s="330"/>
      <c r="O437" s="330"/>
      <c r="P437" s="330"/>
      <c r="Q437" s="330"/>
      <c r="R437" s="330"/>
      <c r="S437" s="330"/>
      <c r="T437" s="330"/>
      <c r="U437" s="330"/>
      <c r="V437" s="330"/>
      <c r="W437" s="330"/>
      <c r="X437" s="330"/>
      <c r="Y437" s="330"/>
      <c r="Z437" s="330"/>
      <c r="AA437" s="330"/>
    </row>
    <row r="438" spans="1:27" ht="15.75" customHeight="1">
      <c r="A438" s="330"/>
      <c r="B438" s="330"/>
      <c r="C438" s="330"/>
      <c r="D438" s="330"/>
      <c r="E438" s="330"/>
      <c r="F438" s="330"/>
      <c r="G438" s="330"/>
      <c r="H438" s="330"/>
      <c r="I438" s="330"/>
      <c r="J438" s="330"/>
      <c r="K438" s="330"/>
      <c r="L438" s="330"/>
      <c r="M438" s="330"/>
      <c r="N438" s="330"/>
      <c r="O438" s="330"/>
      <c r="P438" s="330"/>
      <c r="Q438" s="330"/>
      <c r="R438" s="330"/>
      <c r="S438" s="330"/>
      <c r="T438" s="330"/>
      <c r="U438" s="330"/>
      <c r="V438" s="330"/>
      <c r="W438" s="330"/>
      <c r="X438" s="330"/>
      <c r="Y438" s="330"/>
      <c r="Z438" s="330"/>
      <c r="AA438" s="330"/>
    </row>
    <row r="439" spans="1:27" ht="15.75" customHeight="1">
      <c r="A439" s="330"/>
      <c r="B439" s="330"/>
      <c r="C439" s="330"/>
      <c r="D439" s="330"/>
      <c r="E439" s="330"/>
      <c r="F439" s="330"/>
      <c r="G439" s="330"/>
      <c r="H439" s="330"/>
      <c r="I439" s="330"/>
      <c r="J439" s="330"/>
      <c r="K439" s="330"/>
      <c r="L439" s="330"/>
      <c r="M439" s="330"/>
      <c r="N439" s="330"/>
      <c r="O439" s="330"/>
      <c r="P439" s="330"/>
      <c r="Q439" s="330"/>
      <c r="R439" s="330"/>
      <c r="S439" s="330"/>
      <c r="T439" s="330"/>
      <c r="U439" s="330"/>
      <c r="V439" s="330"/>
      <c r="W439" s="330"/>
      <c r="X439" s="330"/>
      <c r="Y439" s="330"/>
      <c r="Z439" s="330"/>
      <c r="AA439" s="330"/>
    </row>
    <row r="440" spans="1:27" ht="15.75" customHeight="1">
      <c r="A440" s="330"/>
      <c r="B440" s="330"/>
      <c r="C440" s="330"/>
      <c r="D440" s="330"/>
      <c r="E440" s="330"/>
      <c r="F440" s="330"/>
      <c r="G440" s="330"/>
      <c r="H440" s="330"/>
      <c r="I440" s="330"/>
      <c r="J440" s="330"/>
      <c r="K440" s="330"/>
      <c r="L440" s="330"/>
      <c r="M440" s="330"/>
      <c r="N440" s="330"/>
      <c r="O440" s="330"/>
      <c r="P440" s="330"/>
      <c r="Q440" s="330"/>
      <c r="R440" s="330"/>
      <c r="S440" s="330"/>
      <c r="T440" s="330"/>
      <c r="U440" s="330"/>
      <c r="V440" s="330"/>
      <c r="W440" s="330"/>
      <c r="X440" s="330"/>
      <c r="Y440" s="330"/>
      <c r="Z440" s="330"/>
      <c r="AA440" s="330"/>
    </row>
    <row r="441" spans="1:27" ht="15.75" customHeight="1">
      <c r="A441" s="330"/>
      <c r="B441" s="330"/>
      <c r="C441" s="330"/>
      <c r="D441" s="330"/>
      <c r="E441" s="330"/>
      <c r="F441" s="330"/>
      <c r="G441" s="330"/>
      <c r="H441" s="330"/>
      <c r="I441" s="330"/>
      <c r="J441" s="330"/>
      <c r="K441" s="330"/>
      <c r="L441" s="330"/>
      <c r="M441" s="330"/>
      <c r="N441" s="330"/>
      <c r="O441" s="330"/>
      <c r="P441" s="330"/>
      <c r="Q441" s="330"/>
      <c r="R441" s="330"/>
      <c r="S441" s="330"/>
      <c r="T441" s="330"/>
      <c r="U441" s="330"/>
      <c r="V441" s="330"/>
      <c r="W441" s="330"/>
      <c r="X441" s="330"/>
      <c r="Y441" s="330"/>
      <c r="Z441" s="330"/>
      <c r="AA441" s="330"/>
    </row>
    <row r="442" spans="1:27" ht="15.75" customHeight="1">
      <c r="A442" s="330"/>
      <c r="B442" s="330"/>
      <c r="C442" s="330"/>
      <c r="D442" s="330"/>
      <c r="E442" s="330"/>
      <c r="F442" s="330"/>
      <c r="G442" s="330"/>
      <c r="H442" s="330"/>
      <c r="I442" s="330"/>
      <c r="J442" s="330"/>
      <c r="K442" s="330"/>
      <c r="L442" s="330"/>
      <c r="M442" s="330"/>
      <c r="N442" s="330"/>
      <c r="O442" s="330"/>
      <c r="P442" s="330"/>
      <c r="Q442" s="330"/>
      <c r="R442" s="330"/>
      <c r="S442" s="330"/>
      <c r="T442" s="330"/>
      <c r="U442" s="330"/>
      <c r="V442" s="330"/>
      <c r="W442" s="330"/>
      <c r="X442" s="330"/>
      <c r="Y442" s="330"/>
      <c r="Z442" s="330"/>
      <c r="AA442" s="330"/>
    </row>
    <row r="443" spans="1:27" ht="15.75" customHeight="1">
      <c r="A443" s="330"/>
      <c r="B443" s="330"/>
      <c r="C443" s="330"/>
      <c r="D443" s="330"/>
      <c r="E443" s="330"/>
      <c r="F443" s="330"/>
      <c r="G443" s="330"/>
      <c r="H443" s="330"/>
      <c r="I443" s="330"/>
      <c r="J443" s="330"/>
      <c r="K443" s="330"/>
      <c r="L443" s="330"/>
      <c r="M443" s="330"/>
      <c r="N443" s="330"/>
      <c r="O443" s="330"/>
      <c r="P443" s="330"/>
      <c r="Q443" s="330"/>
      <c r="R443" s="330"/>
      <c r="S443" s="330"/>
      <c r="T443" s="330"/>
      <c r="U443" s="330"/>
      <c r="V443" s="330"/>
      <c r="W443" s="330"/>
      <c r="X443" s="330"/>
      <c r="Y443" s="330"/>
      <c r="Z443" s="330"/>
      <c r="AA443" s="330"/>
    </row>
    <row r="444" spans="1:27" ht="15.75" customHeight="1">
      <c r="A444" s="330"/>
      <c r="B444" s="330"/>
      <c r="C444" s="330"/>
      <c r="D444" s="330"/>
      <c r="E444" s="330"/>
      <c r="F444" s="330"/>
      <c r="G444" s="330"/>
      <c r="H444" s="330"/>
      <c r="I444" s="330"/>
      <c r="J444" s="330"/>
      <c r="K444" s="330"/>
      <c r="L444" s="330"/>
      <c r="M444" s="330"/>
      <c r="N444" s="330"/>
      <c r="O444" s="330"/>
      <c r="P444" s="330"/>
      <c r="Q444" s="330"/>
      <c r="R444" s="330"/>
      <c r="S444" s="330"/>
      <c r="T444" s="330"/>
      <c r="U444" s="330"/>
      <c r="V444" s="330"/>
      <c r="W444" s="330"/>
      <c r="X444" s="330"/>
      <c r="Y444" s="330"/>
      <c r="Z444" s="330"/>
      <c r="AA444" s="330"/>
    </row>
    <row r="445" spans="1:27" ht="15.75" customHeight="1">
      <c r="A445" s="330"/>
      <c r="B445" s="330"/>
      <c r="C445" s="330"/>
      <c r="D445" s="330"/>
      <c r="E445" s="330"/>
      <c r="F445" s="330"/>
      <c r="G445" s="330"/>
      <c r="H445" s="330"/>
      <c r="I445" s="330"/>
      <c r="J445" s="330"/>
      <c r="K445" s="330"/>
      <c r="L445" s="330"/>
      <c r="M445" s="330"/>
      <c r="N445" s="330"/>
      <c r="O445" s="330"/>
      <c r="P445" s="330"/>
      <c r="Q445" s="330"/>
      <c r="R445" s="330"/>
      <c r="S445" s="330"/>
      <c r="T445" s="330"/>
      <c r="U445" s="330"/>
      <c r="V445" s="330"/>
      <c r="W445" s="330"/>
      <c r="X445" s="330"/>
      <c r="Y445" s="330"/>
      <c r="Z445" s="330"/>
      <c r="AA445" s="330"/>
    </row>
    <row r="446" spans="1:27" ht="15.75" customHeight="1">
      <c r="A446" s="330"/>
      <c r="B446" s="330"/>
      <c r="C446" s="330"/>
      <c r="D446" s="330"/>
      <c r="E446" s="330"/>
      <c r="F446" s="330"/>
      <c r="G446" s="330"/>
      <c r="H446" s="330"/>
      <c r="I446" s="330"/>
      <c r="J446" s="330"/>
      <c r="K446" s="330"/>
      <c r="L446" s="330"/>
      <c r="M446" s="330"/>
      <c r="N446" s="330"/>
      <c r="O446" s="330"/>
      <c r="P446" s="330"/>
      <c r="Q446" s="330"/>
      <c r="R446" s="330"/>
      <c r="S446" s="330"/>
      <c r="T446" s="330"/>
      <c r="U446" s="330"/>
      <c r="V446" s="330"/>
      <c r="W446" s="330"/>
      <c r="X446" s="330"/>
      <c r="Y446" s="330"/>
      <c r="Z446" s="330"/>
      <c r="AA446" s="330"/>
    </row>
    <row r="447" spans="1:27" ht="15.75" customHeight="1">
      <c r="A447" s="330"/>
      <c r="B447" s="330"/>
      <c r="C447" s="330"/>
      <c r="D447" s="330"/>
      <c r="E447" s="330"/>
      <c r="F447" s="330"/>
      <c r="G447" s="330"/>
      <c r="H447" s="330"/>
      <c r="I447" s="330"/>
      <c r="J447" s="330"/>
      <c r="K447" s="330"/>
      <c r="L447" s="330"/>
      <c r="M447" s="330"/>
      <c r="N447" s="330"/>
      <c r="O447" s="330"/>
      <c r="P447" s="330"/>
      <c r="Q447" s="330"/>
      <c r="R447" s="330"/>
      <c r="S447" s="330"/>
      <c r="T447" s="330"/>
      <c r="U447" s="330"/>
      <c r="V447" s="330"/>
      <c r="W447" s="330"/>
      <c r="X447" s="330"/>
      <c r="Y447" s="330"/>
      <c r="Z447" s="330"/>
      <c r="AA447" s="330"/>
    </row>
    <row r="448" spans="1:27" ht="15.75" customHeight="1">
      <c r="A448" s="330"/>
      <c r="B448" s="330"/>
      <c r="C448" s="330"/>
      <c r="D448" s="330"/>
      <c r="E448" s="330"/>
      <c r="F448" s="330"/>
      <c r="G448" s="330"/>
      <c r="H448" s="330"/>
      <c r="I448" s="330"/>
      <c r="J448" s="330"/>
      <c r="K448" s="330"/>
      <c r="L448" s="330"/>
      <c r="M448" s="330"/>
      <c r="N448" s="330"/>
      <c r="O448" s="330"/>
      <c r="P448" s="330"/>
      <c r="Q448" s="330"/>
      <c r="R448" s="330"/>
      <c r="S448" s="330"/>
      <c r="T448" s="330"/>
      <c r="U448" s="330"/>
      <c r="V448" s="330"/>
      <c r="W448" s="330"/>
      <c r="X448" s="330"/>
      <c r="Y448" s="330"/>
      <c r="Z448" s="330"/>
      <c r="AA448" s="330"/>
    </row>
    <row r="449" spans="1:27" ht="15.75" customHeight="1">
      <c r="A449" s="330"/>
      <c r="B449" s="330"/>
      <c r="C449" s="330"/>
      <c r="D449" s="330"/>
      <c r="E449" s="330"/>
      <c r="F449" s="330"/>
      <c r="G449" s="330"/>
      <c r="H449" s="330"/>
      <c r="I449" s="330"/>
      <c r="J449" s="330"/>
      <c r="K449" s="330"/>
      <c r="L449" s="330"/>
      <c r="M449" s="330"/>
      <c r="N449" s="330"/>
      <c r="O449" s="330"/>
      <c r="P449" s="330"/>
      <c r="Q449" s="330"/>
      <c r="R449" s="330"/>
      <c r="S449" s="330"/>
      <c r="T449" s="330"/>
      <c r="U449" s="330"/>
      <c r="V449" s="330"/>
      <c r="W449" s="330"/>
      <c r="X449" s="330"/>
      <c r="Y449" s="330"/>
      <c r="Z449" s="330"/>
      <c r="AA449" s="330"/>
    </row>
    <row r="450" spans="1:27" ht="15.75" customHeight="1">
      <c r="A450" s="330"/>
      <c r="B450" s="330"/>
      <c r="C450" s="330"/>
      <c r="D450" s="330"/>
      <c r="E450" s="330"/>
      <c r="F450" s="330"/>
      <c r="G450" s="330"/>
      <c r="H450" s="330"/>
      <c r="I450" s="330"/>
      <c r="J450" s="330"/>
      <c r="K450" s="330"/>
      <c r="L450" s="330"/>
      <c r="M450" s="330"/>
      <c r="N450" s="330"/>
      <c r="O450" s="330"/>
      <c r="P450" s="330"/>
      <c r="Q450" s="330"/>
      <c r="R450" s="330"/>
      <c r="S450" s="330"/>
      <c r="T450" s="330"/>
      <c r="U450" s="330"/>
      <c r="V450" s="330"/>
      <c r="W450" s="330"/>
      <c r="X450" s="330"/>
      <c r="Y450" s="330"/>
      <c r="Z450" s="330"/>
      <c r="AA450" s="330"/>
    </row>
    <row r="451" spans="1:27" ht="15.75" customHeight="1">
      <c r="A451" s="330"/>
      <c r="B451" s="330"/>
      <c r="C451" s="330"/>
      <c r="D451" s="330"/>
      <c r="E451" s="330"/>
      <c r="F451" s="330"/>
      <c r="G451" s="330"/>
      <c r="H451" s="330"/>
      <c r="I451" s="330"/>
      <c r="J451" s="330"/>
      <c r="K451" s="330"/>
      <c r="L451" s="330"/>
      <c r="M451" s="330"/>
      <c r="N451" s="330"/>
      <c r="O451" s="330"/>
      <c r="P451" s="330"/>
      <c r="Q451" s="330"/>
      <c r="R451" s="330"/>
      <c r="S451" s="330"/>
      <c r="T451" s="330"/>
      <c r="U451" s="330"/>
      <c r="V451" s="330"/>
      <c r="W451" s="330"/>
      <c r="X451" s="330"/>
      <c r="Y451" s="330"/>
      <c r="Z451" s="330"/>
      <c r="AA451" s="330"/>
    </row>
    <row r="452" spans="1:27" ht="15.75" customHeight="1">
      <c r="A452" s="330"/>
      <c r="B452" s="330"/>
      <c r="C452" s="330"/>
      <c r="D452" s="330"/>
      <c r="E452" s="330"/>
      <c r="F452" s="330"/>
      <c r="G452" s="330"/>
      <c r="H452" s="330"/>
      <c r="I452" s="330"/>
      <c r="J452" s="330"/>
      <c r="K452" s="330"/>
      <c r="L452" s="330"/>
      <c r="M452" s="330"/>
      <c r="N452" s="330"/>
      <c r="O452" s="330"/>
      <c r="P452" s="330"/>
      <c r="Q452" s="330"/>
      <c r="R452" s="330"/>
      <c r="S452" s="330"/>
      <c r="T452" s="330"/>
      <c r="U452" s="330"/>
      <c r="V452" s="330"/>
      <c r="W452" s="330"/>
      <c r="X452" s="330"/>
      <c r="Y452" s="330"/>
      <c r="Z452" s="330"/>
      <c r="AA452" s="330"/>
    </row>
    <row r="453" spans="1:27" ht="15.75" customHeight="1">
      <c r="A453" s="330"/>
      <c r="B453" s="330"/>
      <c r="C453" s="330"/>
      <c r="D453" s="330"/>
      <c r="E453" s="330"/>
      <c r="F453" s="330"/>
      <c r="G453" s="330"/>
      <c r="H453" s="330"/>
      <c r="I453" s="330"/>
      <c r="J453" s="330"/>
      <c r="K453" s="330"/>
      <c r="L453" s="330"/>
      <c r="M453" s="330"/>
      <c r="N453" s="330"/>
      <c r="O453" s="330"/>
      <c r="P453" s="330"/>
      <c r="Q453" s="330"/>
      <c r="R453" s="330"/>
      <c r="S453" s="330"/>
      <c r="T453" s="330"/>
      <c r="U453" s="330"/>
      <c r="V453" s="330"/>
      <c r="W453" s="330"/>
      <c r="X453" s="330"/>
      <c r="Y453" s="330"/>
      <c r="Z453" s="330"/>
      <c r="AA453" s="330"/>
    </row>
    <row r="454" spans="1:27" ht="15.75" customHeight="1">
      <c r="A454" s="330"/>
      <c r="B454" s="330"/>
      <c r="C454" s="330"/>
      <c r="D454" s="330"/>
      <c r="E454" s="330"/>
      <c r="F454" s="330"/>
      <c r="G454" s="330"/>
      <c r="H454" s="330"/>
      <c r="I454" s="330"/>
      <c r="J454" s="330"/>
      <c r="K454" s="330"/>
      <c r="L454" s="330"/>
      <c r="M454" s="330"/>
      <c r="N454" s="330"/>
      <c r="O454" s="330"/>
      <c r="P454" s="330"/>
      <c r="Q454" s="330"/>
      <c r="R454" s="330"/>
      <c r="S454" s="330"/>
      <c r="T454" s="330"/>
      <c r="U454" s="330"/>
      <c r="V454" s="330"/>
      <c r="W454" s="330"/>
      <c r="X454" s="330"/>
      <c r="Y454" s="330"/>
      <c r="Z454" s="330"/>
      <c r="AA454" s="330"/>
    </row>
    <row r="455" spans="1:27" ht="15.75" customHeight="1">
      <c r="A455" s="330"/>
      <c r="B455" s="330"/>
      <c r="C455" s="330"/>
      <c r="D455" s="330"/>
      <c r="E455" s="330"/>
      <c r="F455" s="330"/>
      <c r="G455" s="330"/>
      <c r="H455" s="330"/>
      <c r="I455" s="330"/>
      <c r="J455" s="330"/>
      <c r="K455" s="330"/>
      <c r="L455" s="330"/>
      <c r="M455" s="330"/>
      <c r="N455" s="330"/>
      <c r="O455" s="330"/>
      <c r="P455" s="330"/>
      <c r="Q455" s="330"/>
      <c r="R455" s="330"/>
      <c r="S455" s="330"/>
      <c r="T455" s="330"/>
      <c r="U455" s="330"/>
      <c r="V455" s="330"/>
      <c r="W455" s="330"/>
      <c r="X455" s="330"/>
      <c r="Y455" s="330"/>
      <c r="Z455" s="330"/>
      <c r="AA455" s="330"/>
    </row>
    <row r="456" spans="1:27" ht="15.75" customHeight="1">
      <c r="A456" s="330"/>
      <c r="B456" s="330"/>
      <c r="C456" s="330"/>
      <c r="D456" s="330"/>
      <c r="E456" s="330"/>
      <c r="F456" s="330"/>
      <c r="G456" s="330"/>
      <c r="H456" s="330"/>
      <c r="I456" s="330"/>
      <c r="J456" s="330"/>
      <c r="K456" s="330"/>
      <c r="L456" s="330"/>
      <c r="M456" s="330"/>
      <c r="N456" s="330"/>
      <c r="O456" s="330"/>
      <c r="P456" s="330"/>
      <c r="Q456" s="330"/>
      <c r="R456" s="330"/>
      <c r="S456" s="330"/>
      <c r="T456" s="330"/>
      <c r="U456" s="330"/>
      <c r="V456" s="330"/>
      <c r="W456" s="330"/>
      <c r="X456" s="330"/>
      <c r="Y456" s="330"/>
      <c r="Z456" s="330"/>
      <c r="AA456" s="330"/>
    </row>
    <row r="457" spans="1:27" ht="15.75" customHeight="1">
      <c r="A457" s="330"/>
      <c r="B457" s="330"/>
      <c r="C457" s="330"/>
      <c r="D457" s="330"/>
      <c r="E457" s="330"/>
      <c r="F457" s="330"/>
      <c r="G457" s="330"/>
      <c r="H457" s="330"/>
      <c r="I457" s="330"/>
      <c r="J457" s="330"/>
      <c r="K457" s="330"/>
      <c r="L457" s="330"/>
      <c r="M457" s="330"/>
      <c r="N457" s="330"/>
      <c r="O457" s="330"/>
      <c r="P457" s="330"/>
      <c r="Q457" s="330"/>
      <c r="R457" s="330"/>
      <c r="S457" s="330"/>
      <c r="T457" s="330"/>
      <c r="U457" s="330"/>
      <c r="V457" s="330"/>
      <c r="W457" s="330"/>
      <c r="X457" s="330"/>
      <c r="Y457" s="330"/>
      <c r="Z457" s="330"/>
      <c r="AA457" s="330"/>
    </row>
    <row r="458" spans="1:27" ht="15.75" customHeight="1">
      <c r="A458" s="330"/>
      <c r="B458" s="330"/>
      <c r="C458" s="330"/>
      <c r="D458" s="330"/>
      <c r="E458" s="330"/>
      <c r="F458" s="330"/>
      <c r="G458" s="330"/>
      <c r="H458" s="330"/>
      <c r="I458" s="330"/>
      <c r="J458" s="330"/>
      <c r="K458" s="330"/>
      <c r="L458" s="330"/>
      <c r="M458" s="330"/>
      <c r="N458" s="330"/>
      <c r="O458" s="330"/>
      <c r="P458" s="330"/>
      <c r="Q458" s="330"/>
      <c r="R458" s="330"/>
      <c r="S458" s="330"/>
      <c r="T458" s="330"/>
      <c r="U458" s="330"/>
      <c r="V458" s="330"/>
      <c r="W458" s="330"/>
      <c r="X458" s="330"/>
      <c r="Y458" s="330"/>
      <c r="Z458" s="330"/>
      <c r="AA458" s="330"/>
    </row>
    <row r="459" spans="1:27" ht="15.75" customHeight="1">
      <c r="A459" s="330"/>
      <c r="B459" s="330"/>
      <c r="C459" s="330"/>
      <c r="D459" s="330"/>
      <c r="E459" s="330"/>
      <c r="F459" s="330"/>
      <c r="G459" s="330"/>
      <c r="H459" s="330"/>
      <c r="I459" s="330"/>
      <c r="J459" s="330"/>
      <c r="K459" s="330"/>
      <c r="L459" s="330"/>
      <c r="M459" s="330"/>
      <c r="N459" s="330"/>
      <c r="O459" s="330"/>
      <c r="P459" s="330"/>
      <c r="Q459" s="330"/>
      <c r="R459" s="330"/>
      <c r="S459" s="330"/>
      <c r="T459" s="330"/>
      <c r="U459" s="330"/>
      <c r="V459" s="330"/>
      <c r="W459" s="330"/>
      <c r="X459" s="330"/>
      <c r="Y459" s="330"/>
      <c r="Z459" s="330"/>
      <c r="AA459" s="330"/>
    </row>
    <row r="460" spans="1:27" ht="15.75" customHeight="1">
      <c r="A460" s="330"/>
      <c r="B460" s="330"/>
      <c r="C460" s="330"/>
      <c r="D460" s="330"/>
      <c r="E460" s="330"/>
      <c r="F460" s="330"/>
      <c r="G460" s="330"/>
      <c r="H460" s="330"/>
      <c r="I460" s="330"/>
      <c r="J460" s="330"/>
      <c r="K460" s="330"/>
      <c r="L460" s="330"/>
      <c r="M460" s="330"/>
      <c r="N460" s="330"/>
      <c r="O460" s="330"/>
      <c r="P460" s="330"/>
      <c r="Q460" s="330"/>
      <c r="R460" s="330"/>
      <c r="S460" s="330"/>
      <c r="T460" s="330"/>
      <c r="U460" s="330"/>
      <c r="V460" s="330"/>
      <c r="W460" s="330"/>
      <c r="X460" s="330"/>
      <c r="Y460" s="330"/>
      <c r="Z460" s="330"/>
      <c r="AA460" s="330"/>
    </row>
    <row r="461" spans="1:27" ht="15.75" customHeight="1">
      <c r="A461" s="330"/>
      <c r="B461" s="330"/>
      <c r="C461" s="330"/>
      <c r="D461" s="330"/>
      <c r="E461" s="330"/>
      <c r="F461" s="330"/>
      <c r="G461" s="330"/>
      <c r="H461" s="330"/>
      <c r="I461" s="330"/>
      <c r="J461" s="330"/>
      <c r="K461" s="330"/>
      <c r="L461" s="330"/>
      <c r="M461" s="330"/>
      <c r="N461" s="330"/>
      <c r="O461" s="330"/>
      <c r="P461" s="330"/>
      <c r="Q461" s="330"/>
      <c r="R461" s="330"/>
      <c r="S461" s="330"/>
      <c r="T461" s="330"/>
      <c r="U461" s="330"/>
      <c r="V461" s="330"/>
      <c r="W461" s="330"/>
      <c r="X461" s="330"/>
      <c r="Y461" s="330"/>
      <c r="Z461" s="330"/>
      <c r="AA461" s="330"/>
    </row>
    <row r="462" spans="1:27" ht="15.75" customHeight="1">
      <c r="A462" s="330"/>
      <c r="B462" s="330"/>
      <c r="C462" s="330"/>
      <c r="D462" s="330"/>
      <c r="E462" s="330"/>
      <c r="F462" s="330"/>
      <c r="G462" s="330"/>
      <c r="H462" s="330"/>
      <c r="I462" s="330"/>
      <c r="J462" s="330"/>
      <c r="K462" s="330"/>
      <c r="L462" s="330"/>
      <c r="M462" s="330"/>
      <c r="N462" s="330"/>
      <c r="O462" s="330"/>
      <c r="P462" s="330"/>
      <c r="Q462" s="330"/>
      <c r="R462" s="330"/>
      <c r="S462" s="330"/>
      <c r="T462" s="330"/>
      <c r="U462" s="330"/>
      <c r="V462" s="330"/>
      <c r="W462" s="330"/>
      <c r="X462" s="330"/>
      <c r="Y462" s="330"/>
      <c r="Z462" s="330"/>
      <c r="AA462" s="330"/>
    </row>
    <row r="463" spans="1:27" ht="15.75" customHeight="1">
      <c r="A463" s="330"/>
      <c r="B463" s="330"/>
      <c r="C463" s="330"/>
      <c r="D463" s="330"/>
      <c r="E463" s="330"/>
      <c r="F463" s="330"/>
      <c r="G463" s="330"/>
      <c r="H463" s="330"/>
      <c r="I463" s="330"/>
      <c r="J463" s="330"/>
      <c r="K463" s="330"/>
      <c r="L463" s="330"/>
      <c r="M463" s="330"/>
      <c r="N463" s="330"/>
      <c r="O463" s="330"/>
      <c r="P463" s="330"/>
      <c r="Q463" s="330"/>
      <c r="R463" s="330"/>
      <c r="S463" s="330"/>
      <c r="T463" s="330"/>
      <c r="U463" s="330"/>
      <c r="V463" s="330"/>
      <c r="W463" s="330"/>
      <c r="X463" s="330"/>
      <c r="Y463" s="330"/>
      <c r="Z463" s="330"/>
      <c r="AA463" s="330"/>
    </row>
    <row r="464" spans="1:27" ht="15.75" customHeight="1">
      <c r="A464" s="330"/>
      <c r="B464" s="330"/>
      <c r="C464" s="330"/>
      <c r="D464" s="330"/>
      <c r="E464" s="330"/>
      <c r="F464" s="330"/>
      <c r="G464" s="330"/>
      <c r="H464" s="330"/>
      <c r="I464" s="330"/>
      <c r="J464" s="330"/>
      <c r="K464" s="330"/>
      <c r="L464" s="330"/>
      <c r="M464" s="330"/>
      <c r="N464" s="330"/>
      <c r="O464" s="330"/>
      <c r="P464" s="330"/>
      <c r="Q464" s="330"/>
      <c r="R464" s="330"/>
      <c r="S464" s="330"/>
      <c r="T464" s="330"/>
      <c r="U464" s="330"/>
      <c r="V464" s="330"/>
      <c r="W464" s="330"/>
      <c r="X464" s="330"/>
      <c r="Y464" s="330"/>
      <c r="Z464" s="330"/>
      <c r="AA464" s="330"/>
    </row>
    <row r="465" spans="1:27" ht="15.75" customHeight="1">
      <c r="A465" s="330"/>
      <c r="B465" s="330"/>
      <c r="C465" s="330"/>
      <c r="D465" s="330"/>
      <c r="E465" s="330"/>
      <c r="F465" s="330"/>
      <c r="G465" s="330"/>
      <c r="H465" s="330"/>
      <c r="I465" s="330"/>
      <c r="J465" s="330"/>
      <c r="K465" s="330"/>
      <c r="L465" s="330"/>
      <c r="M465" s="330"/>
      <c r="N465" s="330"/>
      <c r="O465" s="330"/>
      <c r="P465" s="330"/>
      <c r="Q465" s="330"/>
      <c r="R465" s="330"/>
      <c r="S465" s="330"/>
      <c r="T465" s="330"/>
      <c r="U465" s="330"/>
      <c r="V465" s="330"/>
      <c r="W465" s="330"/>
      <c r="X465" s="330"/>
      <c r="Y465" s="330"/>
      <c r="Z465" s="330"/>
      <c r="AA465" s="330"/>
    </row>
    <row r="466" spans="1:27" ht="15.75" customHeight="1">
      <c r="A466" s="330"/>
      <c r="B466" s="330"/>
      <c r="C466" s="330"/>
      <c r="D466" s="330"/>
      <c r="E466" s="330"/>
      <c r="F466" s="330"/>
      <c r="G466" s="330"/>
      <c r="H466" s="330"/>
      <c r="I466" s="330"/>
      <c r="J466" s="330"/>
      <c r="K466" s="330"/>
      <c r="L466" s="330"/>
      <c r="M466" s="330"/>
      <c r="N466" s="330"/>
      <c r="O466" s="330"/>
      <c r="P466" s="330"/>
      <c r="Q466" s="330"/>
      <c r="R466" s="330"/>
      <c r="S466" s="330"/>
      <c r="T466" s="330"/>
      <c r="U466" s="330"/>
      <c r="V466" s="330"/>
      <c r="W466" s="330"/>
      <c r="X466" s="330"/>
      <c r="Y466" s="330"/>
      <c r="Z466" s="330"/>
      <c r="AA466" s="330"/>
    </row>
    <row r="467" spans="1:27" ht="15.75" customHeight="1">
      <c r="A467" s="330"/>
      <c r="B467" s="330"/>
      <c r="C467" s="330"/>
      <c r="D467" s="330"/>
      <c r="E467" s="330"/>
      <c r="F467" s="330"/>
      <c r="G467" s="330"/>
      <c r="H467" s="330"/>
      <c r="I467" s="330"/>
      <c r="J467" s="330"/>
      <c r="K467" s="330"/>
      <c r="L467" s="330"/>
      <c r="M467" s="330"/>
      <c r="N467" s="330"/>
      <c r="O467" s="330"/>
      <c r="P467" s="330"/>
      <c r="Q467" s="330"/>
      <c r="R467" s="330"/>
      <c r="S467" s="330"/>
      <c r="T467" s="330"/>
      <c r="U467" s="330"/>
      <c r="V467" s="330"/>
      <c r="W467" s="330"/>
      <c r="X467" s="330"/>
      <c r="Y467" s="330"/>
      <c r="Z467" s="330"/>
      <c r="AA467" s="330"/>
    </row>
    <row r="468" spans="1:27" ht="15.75" customHeight="1">
      <c r="A468" s="330"/>
      <c r="B468" s="330"/>
      <c r="C468" s="330"/>
      <c r="D468" s="330"/>
      <c r="E468" s="330"/>
      <c r="F468" s="330"/>
      <c r="G468" s="330"/>
      <c r="H468" s="330"/>
      <c r="I468" s="330"/>
      <c r="J468" s="330"/>
      <c r="K468" s="330"/>
      <c r="L468" s="330"/>
      <c r="M468" s="330"/>
      <c r="N468" s="330"/>
      <c r="O468" s="330"/>
      <c r="P468" s="330"/>
      <c r="Q468" s="330"/>
      <c r="R468" s="330"/>
      <c r="S468" s="330"/>
      <c r="T468" s="330"/>
      <c r="U468" s="330"/>
      <c r="V468" s="330"/>
      <c r="W468" s="330"/>
      <c r="X468" s="330"/>
      <c r="Y468" s="330"/>
      <c r="Z468" s="330"/>
      <c r="AA468" s="330"/>
    </row>
    <row r="469" spans="1:27" ht="15.75" customHeight="1">
      <c r="A469" s="330"/>
      <c r="B469" s="330"/>
      <c r="C469" s="330"/>
      <c r="D469" s="330"/>
      <c r="E469" s="330"/>
      <c r="F469" s="330"/>
      <c r="G469" s="330"/>
      <c r="H469" s="330"/>
      <c r="I469" s="330"/>
      <c r="J469" s="330"/>
      <c r="K469" s="330"/>
      <c r="L469" s="330"/>
      <c r="M469" s="330"/>
      <c r="N469" s="330"/>
      <c r="O469" s="330"/>
      <c r="P469" s="330"/>
      <c r="Q469" s="330"/>
      <c r="R469" s="330"/>
      <c r="S469" s="330"/>
      <c r="T469" s="330"/>
      <c r="U469" s="330"/>
      <c r="V469" s="330"/>
      <c r="W469" s="330"/>
      <c r="X469" s="330"/>
      <c r="Y469" s="330"/>
      <c r="Z469" s="330"/>
      <c r="AA469" s="330"/>
    </row>
    <row r="470" spans="1:27" ht="15.75" customHeight="1">
      <c r="A470" s="330"/>
      <c r="B470" s="330"/>
      <c r="C470" s="330"/>
      <c r="D470" s="330"/>
      <c r="E470" s="330"/>
      <c r="F470" s="330"/>
      <c r="G470" s="330"/>
      <c r="H470" s="330"/>
      <c r="I470" s="330"/>
      <c r="J470" s="330"/>
      <c r="K470" s="330"/>
      <c r="L470" s="330"/>
      <c r="M470" s="330"/>
      <c r="N470" s="330"/>
      <c r="O470" s="330"/>
      <c r="P470" s="330"/>
      <c r="Q470" s="330"/>
      <c r="R470" s="330"/>
      <c r="S470" s="330"/>
      <c r="T470" s="330"/>
      <c r="U470" s="330"/>
      <c r="V470" s="330"/>
      <c r="W470" s="330"/>
      <c r="X470" s="330"/>
      <c r="Y470" s="330"/>
      <c r="Z470" s="330"/>
      <c r="AA470" s="330"/>
    </row>
    <row r="471" spans="1:27" ht="15.75" customHeight="1">
      <c r="A471" s="330"/>
      <c r="B471" s="330"/>
      <c r="C471" s="330"/>
      <c r="D471" s="330"/>
      <c r="E471" s="330"/>
      <c r="F471" s="330"/>
      <c r="G471" s="330"/>
      <c r="H471" s="330"/>
      <c r="I471" s="330"/>
      <c r="J471" s="330"/>
      <c r="K471" s="330"/>
      <c r="L471" s="330"/>
      <c r="M471" s="330"/>
      <c r="N471" s="330"/>
      <c r="O471" s="330"/>
      <c r="P471" s="330"/>
      <c r="Q471" s="330"/>
      <c r="R471" s="330"/>
      <c r="S471" s="330"/>
      <c r="T471" s="330"/>
      <c r="U471" s="330"/>
      <c r="V471" s="330"/>
      <c r="W471" s="330"/>
      <c r="X471" s="330"/>
      <c r="Y471" s="330"/>
      <c r="Z471" s="330"/>
      <c r="AA471" s="330"/>
    </row>
    <row r="472" spans="1:27" ht="15.75" customHeight="1">
      <c r="A472" s="330"/>
      <c r="B472" s="330"/>
      <c r="C472" s="330"/>
      <c r="D472" s="330"/>
      <c r="E472" s="330"/>
      <c r="F472" s="330"/>
      <c r="G472" s="330"/>
      <c r="H472" s="330"/>
      <c r="I472" s="330"/>
      <c r="J472" s="330"/>
      <c r="K472" s="330"/>
      <c r="L472" s="330"/>
      <c r="M472" s="330"/>
      <c r="N472" s="330"/>
      <c r="O472" s="330"/>
      <c r="P472" s="330"/>
      <c r="Q472" s="330"/>
      <c r="R472" s="330"/>
      <c r="S472" s="330"/>
      <c r="T472" s="330"/>
      <c r="U472" s="330"/>
      <c r="V472" s="330"/>
      <c r="W472" s="330"/>
      <c r="X472" s="330"/>
      <c r="Y472" s="330"/>
      <c r="Z472" s="330"/>
      <c r="AA472" s="330"/>
    </row>
    <row r="473" spans="1:27" ht="15.75" customHeight="1">
      <c r="A473" s="330"/>
      <c r="B473" s="330"/>
      <c r="C473" s="330"/>
      <c r="D473" s="330"/>
      <c r="E473" s="330"/>
      <c r="F473" s="330"/>
      <c r="G473" s="330"/>
      <c r="H473" s="330"/>
      <c r="I473" s="330"/>
      <c r="J473" s="330"/>
      <c r="K473" s="330"/>
      <c r="L473" s="330"/>
      <c r="M473" s="330"/>
      <c r="N473" s="330"/>
      <c r="O473" s="330"/>
      <c r="P473" s="330"/>
      <c r="Q473" s="330"/>
      <c r="R473" s="330"/>
      <c r="S473" s="330"/>
      <c r="T473" s="330"/>
      <c r="U473" s="330"/>
      <c r="V473" s="330"/>
      <c r="W473" s="330"/>
      <c r="X473" s="330"/>
      <c r="Y473" s="330"/>
      <c r="Z473" s="330"/>
      <c r="AA473" s="330"/>
    </row>
    <row r="474" spans="1:27" ht="15.75" customHeight="1">
      <c r="A474" s="330"/>
      <c r="B474" s="330"/>
      <c r="C474" s="330"/>
      <c r="D474" s="330"/>
      <c r="E474" s="330"/>
      <c r="F474" s="330"/>
      <c r="G474" s="330"/>
      <c r="H474" s="330"/>
      <c r="I474" s="330"/>
      <c r="J474" s="330"/>
      <c r="K474" s="330"/>
      <c r="L474" s="330"/>
      <c r="M474" s="330"/>
      <c r="N474" s="330"/>
      <c r="O474" s="330"/>
      <c r="P474" s="330"/>
      <c r="Q474" s="330"/>
      <c r="R474" s="330"/>
      <c r="S474" s="330"/>
      <c r="T474" s="330"/>
      <c r="U474" s="330"/>
      <c r="V474" s="330"/>
      <c r="W474" s="330"/>
      <c r="X474" s="330"/>
      <c r="Y474" s="330"/>
      <c r="Z474" s="330"/>
      <c r="AA474" s="330"/>
    </row>
    <row r="475" spans="1:27" ht="15.75" customHeight="1">
      <c r="A475" s="330"/>
      <c r="B475" s="330"/>
      <c r="C475" s="330"/>
      <c r="D475" s="330"/>
      <c r="E475" s="330"/>
      <c r="F475" s="330"/>
      <c r="G475" s="330"/>
      <c r="H475" s="330"/>
      <c r="I475" s="330"/>
      <c r="J475" s="330"/>
      <c r="K475" s="330"/>
      <c r="L475" s="330"/>
      <c r="M475" s="330"/>
      <c r="N475" s="330"/>
      <c r="O475" s="330"/>
      <c r="P475" s="330"/>
      <c r="Q475" s="330"/>
      <c r="R475" s="330"/>
      <c r="S475" s="330"/>
      <c r="T475" s="330"/>
      <c r="U475" s="330"/>
      <c r="V475" s="330"/>
      <c r="W475" s="330"/>
      <c r="X475" s="330"/>
      <c r="Y475" s="330"/>
      <c r="Z475" s="330"/>
      <c r="AA475" s="330"/>
    </row>
    <row r="476" spans="1:27" ht="15.75" customHeight="1">
      <c r="A476" s="330"/>
      <c r="B476" s="330"/>
      <c r="C476" s="330"/>
      <c r="D476" s="330"/>
      <c r="E476" s="330"/>
      <c r="F476" s="330"/>
      <c r="G476" s="330"/>
      <c r="H476" s="330"/>
      <c r="I476" s="330"/>
      <c r="J476" s="330"/>
      <c r="K476" s="330"/>
      <c r="L476" s="330"/>
      <c r="M476" s="330"/>
      <c r="N476" s="330"/>
      <c r="O476" s="330"/>
      <c r="P476" s="330"/>
      <c r="Q476" s="330"/>
      <c r="R476" s="330"/>
      <c r="S476" s="330"/>
      <c r="T476" s="330"/>
      <c r="U476" s="330"/>
      <c r="V476" s="330"/>
      <c r="W476" s="330"/>
      <c r="X476" s="330"/>
      <c r="Y476" s="330"/>
      <c r="Z476" s="330"/>
      <c r="AA476" s="330"/>
    </row>
    <row r="477" spans="1:27" ht="15.75" customHeight="1">
      <c r="A477" s="330"/>
      <c r="B477" s="330"/>
      <c r="C477" s="330"/>
      <c r="D477" s="330"/>
      <c r="E477" s="330"/>
      <c r="F477" s="330"/>
      <c r="G477" s="330"/>
      <c r="H477" s="330"/>
      <c r="I477" s="330"/>
      <c r="J477" s="330"/>
      <c r="K477" s="330"/>
      <c r="L477" s="330"/>
      <c r="M477" s="330"/>
      <c r="N477" s="330"/>
      <c r="O477" s="330"/>
      <c r="P477" s="330"/>
      <c r="Q477" s="330"/>
      <c r="R477" s="330"/>
      <c r="S477" s="330"/>
      <c r="T477" s="330"/>
      <c r="U477" s="330"/>
      <c r="V477" s="330"/>
      <c r="W477" s="330"/>
      <c r="X477" s="330"/>
      <c r="Y477" s="330"/>
      <c r="Z477" s="330"/>
      <c r="AA477" s="330"/>
    </row>
    <row r="478" spans="1:27" ht="15.75" customHeight="1">
      <c r="A478" s="330"/>
      <c r="B478" s="330"/>
      <c r="C478" s="330"/>
      <c r="D478" s="330"/>
      <c r="E478" s="330"/>
      <c r="F478" s="330"/>
      <c r="G478" s="330"/>
      <c r="H478" s="330"/>
      <c r="I478" s="330"/>
      <c r="J478" s="330"/>
      <c r="K478" s="330"/>
      <c r="L478" s="330"/>
      <c r="M478" s="330"/>
      <c r="N478" s="330"/>
      <c r="O478" s="330"/>
      <c r="P478" s="330"/>
      <c r="Q478" s="330"/>
      <c r="R478" s="330"/>
      <c r="S478" s="330"/>
      <c r="T478" s="330"/>
      <c r="U478" s="330"/>
      <c r="V478" s="330"/>
      <c r="W478" s="330"/>
      <c r="X478" s="330"/>
      <c r="Y478" s="330"/>
      <c r="Z478" s="330"/>
      <c r="AA478" s="330"/>
    </row>
    <row r="479" spans="1:27" ht="15.75" customHeight="1">
      <c r="A479" s="330"/>
      <c r="B479" s="330"/>
      <c r="C479" s="330"/>
      <c r="D479" s="330"/>
      <c r="E479" s="330"/>
      <c r="F479" s="330"/>
      <c r="G479" s="330"/>
      <c r="H479" s="330"/>
      <c r="I479" s="330"/>
      <c r="J479" s="330"/>
      <c r="K479" s="330"/>
      <c r="L479" s="330"/>
      <c r="M479" s="330"/>
      <c r="N479" s="330"/>
      <c r="O479" s="330"/>
      <c r="P479" s="330"/>
      <c r="Q479" s="330"/>
      <c r="R479" s="330"/>
      <c r="S479" s="330"/>
      <c r="T479" s="330"/>
      <c r="U479" s="330"/>
      <c r="V479" s="330"/>
      <c r="W479" s="330"/>
      <c r="X479" s="330"/>
      <c r="Y479" s="330"/>
      <c r="Z479" s="330"/>
      <c r="AA479" s="330"/>
    </row>
    <row r="480" spans="1:27" ht="15.75" customHeight="1">
      <c r="A480" s="330"/>
      <c r="B480" s="330"/>
      <c r="C480" s="330"/>
      <c r="D480" s="330"/>
      <c r="E480" s="330"/>
      <c r="F480" s="330"/>
      <c r="G480" s="330"/>
      <c r="H480" s="330"/>
      <c r="I480" s="330"/>
      <c r="J480" s="330"/>
      <c r="K480" s="330"/>
      <c r="L480" s="330"/>
      <c r="M480" s="330"/>
      <c r="N480" s="330"/>
      <c r="O480" s="330"/>
      <c r="P480" s="330"/>
      <c r="Q480" s="330"/>
      <c r="R480" s="330"/>
      <c r="S480" s="330"/>
      <c r="T480" s="330"/>
      <c r="U480" s="330"/>
      <c r="V480" s="330"/>
      <c r="W480" s="330"/>
      <c r="X480" s="330"/>
      <c r="Y480" s="330"/>
      <c r="Z480" s="330"/>
      <c r="AA480" s="330"/>
    </row>
    <row r="481" spans="1:27" ht="15.75" customHeight="1">
      <c r="A481" s="330"/>
      <c r="B481" s="330"/>
      <c r="C481" s="330"/>
      <c r="D481" s="330"/>
      <c r="E481" s="330"/>
      <c r="F481" s="330"/>
      <c r="G481" s="330"/>
      <c r="H481" s="330"/>
      <c r="I481" s="330"/>
      <c r="J481" s="330"/>
      <c r="K481" s="330"/>
      <c r="L481" s="330"/>
      <c r="M481" s="330"/>
      <c r="N481" s="330"/>
      <c r="O481" s="330"/>
      <c r="P481" s="330"/>
      <c r="Q481" s="330"/>
      <c r="R481" s="330"/>
      <c r="S481" s="330"/>
      <c r="T481" s="330"/>
      <c r="U481" s="330"/>
      <c r="V481" s="330"/>
      <c r="W481" s="330"/>
      <c r="X481" s="330"/>
      <c r="Y481" s="330"/>
      <c r="Z481" s="330"/>
      <c r="AA481" s="330"/>
    </row>
    <row r="482" spans="1:27" ht="15.75" customHeight="1">
      <c r="A482" s="330"/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</row>
    <row r="483" spans="1:27" ht="15.75" customHeight="1">
      <c r="A483" s="330"/>
      <c r="B483" s="330"/>
      <c r="C483" s="330"/>
      <c r="D483" s="330"/>
      <c r="E483" s="330"/>
      <c r="F483" s="330"/>
      <c r="G483" s="330"/>
      <c r="H483" s="330"/>
      <c r="I483" s="330"/>
      <c r="J483" s="330"/>
      <c r="K483" s="330"/>
      <c r="L483" s="330"/>
      <c r="M483" s="330"/>
      <c r="N483" s="330"/>
      <c r="O483" s="330"/>
      <c r="P483" s="330"/>
      <c r="Q483" s="330"/>
      <c r="R483" s="330"/>
      <c r="S483" s="330"/>
      <c r="T483" s="330"/>
      <c r="U483" s="330"/>
      <c r="V483" s="330"/>
      <c r="W483" s="330"/>
      <c r="X483" s="330"/>
      <c r="Y483" s="330"/>
      <c r="Z483" s="330"/>
      <c r="AA483" s="330"/>
    </row>
    <row r="484" spans="1:27" ht="15.75" customHeight="1">
      <c r="A484" s="330"/>
      <c r="B484" s="330"/>
      <c r="C484" s="330"/>
      <c r="D484" s="330"/>
      <c r="E484" s="330"/>
      <c r="F484" s="330"/>
      <c r="G484" s="330"/>
      <c r="H484" s="330"/>
      <c r="I484" s="330"/>
      <c r="J484" s="330"/>
      <c r="K484" s="330"/>
      <c r="L484" s="330"/>
      <c r="M484" s="330"/>
      <c r="N484" s="330"/>
      <c r="O484" s="330"/>
      <c r="P484" s="330"/>
      <c r="Q484" s="330"/>
      <c r="R484" s="330"/>
      <c r="S484" s="330"/>
      <c r="T484" s="330"/>
      <c r="U484" s="330"/>
      <c r="V484" s="330"/>
      <c r="W484" s="330"/>
      <c r="X484" s="330"/>
      <c r="Y484" s="330"/>
      <c r="Z484" s="330"/>
      <c r="AA484" s="330"/>
    </row>
    <row r="485" spans="1:27" ht="15.75" customHeight="1">
      <c r="A485" s="330"/>
      <c r="B485" s="330"/>
      <c r="C485" s="330"/>
      <c r="D485" s="330"/>
      <c r="E485" s="330"/>
      <c r="F485" s="330"/>
      <c r="G485" s="330"/>
      <c r="H485" s="330"/>
      <c r="I485" s="330"/>
      <c r="J485" s="330"/>
      <c r="K485" s="330"/>
      <c r="L485" s="330"/>
      <c r="M485" s="330"/>
      <c r="N485" s="330"/>
      <c r="O485" s="330"/>
      <c r="P485" s="330"/>
      <c r="Q485" s="330"/>
      <c r="R485" s="330"/>
      <c r="S485" s="330"/>
      <c r="T485" s="330"/>
      <c r="U485" s="330"/>
      <c r="V485" s="330"/>
      <c r="W485" s="330"/>
      <c r="X485" s="330"/>
      <c r="Y485" s="330"/>
      <c r="Z485" s="330"/>
      <c r="AA485" s="330"/>
    </row>
    <row r="486" spans="1:27" ht="15.75" customHeight="1">
      <c r="A486" s="330"/>
      <c r="B486" s="330"/>
      <c r="C486" s="330"/>
      <c r="D486" s="330"/>
      <c r="E486" s="330"/>
      <c r="F486" s="330"/>
      <c r="G486" s="330"/>
      <c r="H486" s="330"/>
      <c r="I486" s="330"/>
      <c r="J486" s="330"/>
      <c r="K486" s="330"/>
      <c r="L486" s="330"/>
      <c r="M486" s="330"/>
      <c r="N486" s="330"/>
      <c r="O486" s="330"/>
      <c r="P486" s="330"/>
      <c r="Q486" s="330"/>
      <c r="R486" s="330"/>
      <c r="S486" s="330"/>
      <c r="T486" s="330"/>
      <c r="U486" s="330"/>
      <c r="V486" s="330"/>
      <c r="W486" s="330"/>
      <c r="X486" s="330"/>
      <c r="Y486" s="330"/>
      <c r="Z486" s="330"/>
      <c r="AA486" s="330"/>
    </row>
    <row r="487" spans="1:27" ht="15.75" customHeight="1">
      <c r="A487" s="330"/>
      <c r="B487" s="330"/>
      <c r="C487" s="330"/>
      <c r="D487" s="330"/>
      <c r="E487" s="330"/>
      <c r="F487" s="330"/>
      <c r="G487" s="330"/>
      <c r="H487" s="330"/>
      <c r="I487" s="330"/>
      <c r="J487" s="330"/>
      <c r="K487" s="330"/>
      <c r="L487" s="330"/>
      <c r="M487" s="330"/>
      <c r="N487" s="330"/>
      <c r="O487" s="330"/>
      <c r="P487" s="330"/>
      <c r="Q487" s="330"/>
      <c r="R487" s="330"/>
      <c r="S487" s="330"/>
      <c r="T487" s="330"/>
      <c r="U487" s="330"/>
      <c r="V487" s="330"/>
      <c r="W487" s="330"/>
      <c r="X487" s="330"/>
      <c r="Y487" s="330"/>
      <c r="Z487" s="330"/>
      <c r="AA487" s="330"/>
    </row>
    <row r="488" spans="1:27" ht="15.75" customHeight="1">
      <c r="A488" s="330"/>
      <c r="B488" s="330"/>
      <c r="C488" s="330"/>
      <c r="D488" s="330"/>
      <c r="E488" s="330"/>
      <c r="F488" s="330"/>
      <c r="G488" s="330"/>
      <c r="H488" s="330"/>
      <c r="I488" s="330"/>
      <c r="J488" s="330"/>
      <c r="K488" s="330"/>
      <c r="L488" s="330"/>
      <c r="M488" s="330"/>
      <c r="N488" s="330"/>
      <c r="O488" s="330"/>
      <c r="P488" s="330"/>
      <c r="Q488" s="330"/>
      <c r="R488" s="330"/>
      <c r="S488" s="330"/>
      <c r="T488" s="330"/>
      <c r="U488" s="330"/>
      <c r="V488" s="330"/>
      <c r="W488" s="330"/>
      <c r="X488" s="330"/>
      <c r="Y488" s="330"/>
      <c r="Z488" s="330"/>
      <c r="AA488" s="330"/>
    </row>
    <row r="489" spans="1:27" ht="15.75" customHeight="1">
      <c r="A489" s="330"/>
      <c r="B489" s="330"/>
      <c r="C489" s="330"/>
      <c r="D489" s="330"/>
      <c r="E489" s="330"/>
      <c r="F489" s="330"/>
      <c r="G489" s="330"/>
      <c r="H489" s="330"/>
      <c r="I489" s="330"/>
      <c r="J489" s="330"/>
      <c r="K489" s="330"/>
      <c r="L489" s="330"/>
      <c r="M489" s="330"/>
      <c r="N489" s="330"/>
      <c r="O489" s="330"/>
      <c r="P489" s="330"/>
      <c r="Q489" s="330"/>
      <c r="R489" s="330"/>
      <c r="S489" s="330"/>
      <c r="T489" s="330"/>
      <c r="U489" s="330"/>
      <c r="V489" s="330"/>
      <c r="W489" s="330"/>
      <c r="X489" s="330"/>
      <c r="Y489" s="330"/>
      <c r="Z489" s="330"/>
      <c r="AA489" s="330"/>
    </row>
    <row r="490" spans="1:27" ht="15.75" customHeight="1">
      <c r="A490" s="330"/>
      <c r="B490" s="330"/>
      <c r="C490" s="330"/>
      <c r="D490" s="330"/>
      <c r="E490" s="330"/>
      <c r="F490" s="330"/>
      <c r="G490" s="330"/>
      <c r="H490" s="330"/>
      <c r="I490" s="330"/>
      <c r="J490" s="330"/>
      <c r="K490" s="330"/>
      <c r="L490" s="330"/>
      <c r="M490" s="330"/>
      <c r="N490" s="330"/>
      <c r="O490" s="330"/>
      <c r="P490" s="330"/>
      <c r="Q490" s="330"/>
      <c r="R490" s="330"/>
      <c r="S490" s="330"/>
      <c r="T490" s="330"/>
      <c r="U490" s="330"/>
      <c r="V490" s="330"/>
      <c r="W490" s="330"/>
      <c r="X490" s="330"/>
      <c r="Y490" s="330"/>
      <c r="Z490" s="330"/>
      <c r="AA490" s="330"/>
    </row>
    <row r="491" spans="1:27" ht="15.75" customHeight="1">
      <c r="A491" s="330"/>
      <c r="B491" s="330"/>
      <c r="C491" s="330"/>
      <c r="D491" s="330"/>
      <c r="E491" s="330"/>
      <c r="F491" s="330"/>
      <c r="G491" s="330"/>
      <c r="H491" s="330"/>
      <c r="I491" s="330"/>
      <c r="J491" s="330"/>
      <c r="K491" s="330"/>
      <c r="L491" s="330"/>
      <c r="M491" s="330"/>
      <c r="N491" s="330"/>
      <c r="O491" s="330"/>
      <c r="P491" s="330"/>
      <c r="Q491" s="330"/>
      <c r="R491" s="330"/>
      <c r="S491" s="330"/>
      <c r="T491" s="330"/>
      <c r="U491" s="330"/>
      <c r="V491" s="330"/>
      <c r="W491" s="330"/>
      <c r="X491" s="330"/>
      <c r="Y491" s="330"/>
      <c r="Z491" s="330"/>
      <c r="AA491" s="330"/>
    </row>
    <row r="492" spans="1:27" ht="15.75" customHeight="1">
      <c r="A492" s="330"/>
      <c r="B492" s="330"/>
      <c r="C492" s="330"/>
      <c r="D492" s="330"/>
      <c r="E492" s="330"/>
      <c r="F492" s="330"/>
      <c r="G492" s="330"/>
      <c r="H492" s="330"/>
      <c r="I492" s="330"/>
      <c r="J492" s="330"/>
      <c r="K492" s="330"/>
      <c r="L492" s="330"/>
      <c r="M492" s="330"/>
      <c r="N492" s="330"/>
      <c r="O492" s="330"/>
      <c r="P492" s="330"/>
      <c r="Q492" s="330"/>
      <c r="R492" s="330"/>
      <c r="S492" s="330"/>
      <c r="T492" s="330"/>
      <c r="U492" s="330"/>
      <c r="V492" s="330"/>
      <c r="W492" s="330"/>
      <c r="X492" s="330"/>
      <c r="Y492" s="330"/>
      <c r="Z492" s="330"/>
      <c r="AA492" s="330"/>
    </row>
    <row r="493" spans="1:27" ht="15.75" customHeight="1">
      <c r="A493" s="330"/>
      <c r="B493" s="330"/>
      <c r="C493" s="330"/>
      <c r="D493" s="330"/>
      <c r="E493" s="330"/>
      <c r="F493" s="330"/>
      <c r="G493" s="330"/>
      <c r="H493" s="330"/>
      <c r="I493" s="330"/>
      <c r="J493" s="330"/>
      <c r="K493" s="330"/>
      <c r="L493" s="330"/>
      <c r="M493" s="330"/>
      <c r="N493" s="330"/>
      <c r="O493" s="330"/>
      <c r="P493" s="330"/>
      <c r="Q493" s="330"/>
      <c r="R493" s="330"/>
      <c r="S493" s="330"/>
      <c r="T493" s="330"/>
      <c r="U493" s="330"/>
      <c r="V493" s="330"/>
      <c r="W493" s="330"/>
      <c r="X493" s="330"/>
      <c r="Y493" s="330"/>
      <c r="Z493" s="330"/>
      <c r="AA493" s="330"/>
    </row>
    <row r="494" spans="1:27" ht="15.75" customHeight="1">
      <c r="A494" s="330"/>
      <c r="B494" s="330"/>
      <c r="C494" s="330"/>
      <c r="D494" s="330"/>
      <c r="E494" s="330"/>
      <c r="F494" s="330"/>
      <c r="G494" s="330"/>
      <c r="H494" s="330"/>
      <c r="I494" s="330"/>
      <c r="J494" s="330"/>
      <c r="K494" s="330"/>
      <c r="L494" s="330"/>
      <c r="M494" s="330"/>
      <c r="N494" s="330"/>
      <c r="O494" s="330"/>
      <c r="P494" s="330"/>
      <c r="Q494" s="330"/>
      <c r="R494" s="330"/>
      <c r="S494" s="330"/>
      <c r="T494" s="330"/>
      <c r="U494" s="330"/>
      <c r="V494" s="330"/>
      <c r="W494" s="330"/>
      <c r="X494" s="330"/>
      <c r="Y494" s="330"/>
      <c r="Z494" s="330"/>
      <c r="AA494" s="330"/>
    </row>
    <row r="495" spans="1:27" ht="15.75" customHeight="1">
      <c r="A495" s="330"/>
      <c r="B495" s="330"/>
      <c r="C495" s="330"/>
      <c r="D495" s="330"/>
      <c r="E495" s="330"/>
      <c r="F495" s="330"/>
      <c r="G495" s="330"/>
      <c r="H495" s="330"/>
      <c r="I495" s="330"/>
      <c r="J495" s="330"/>
      <c r="K495" s="330"/>
      <c r="L495" s="330"/>
      <c r="M495" s="330"/>
      <c r="N495" s="330"/>
      <c r="O495" s="330"/>
      <c r="P495" s="330"/>
      <c r="Q495" s="330"/>
      <c r="R495" s="330"/>
      <c r="S495" s="330"/>
      <c r="T495" s="330"/>
      <c r="U495" s="330"/>
      <c r="V495" s="330"/>
      <c r="W495" s="330"/>
      <c r="X495" s="330"/>
      <c r="Y495" s="330"/>
      <c r="Z495" s="330"/>
      <c r="AA495" s="330"/>
    </row>
    <row r="496" spans="1:27" ht="15.75" customHeight="1">
      <c r="A496" s="330"/>
      <c r="B496" s="330"/>
      <c r="C496" s="330"/>
      <c r="D496" s="330"/>
      <c r="E496" s="330"/>
      <c r="F496" s="330"/>
      <c r="G496" s="330"/>
      <c r="H496" s="330"/>
      <c r="I496" s="330"/>
      <c r="J496" s="330"/>
      <c r="K496" s="330"/>
      <c r="L496" s="330"/>
      <c r="M496" s="330"/>
      <c r="N496" s="330"/>
      <c r="O496" s="330"/>
      <c r="P496" s="330"/>
      <c r="Q496" s="330"/>
      <c r="R496" s="330"/>
      <c r="S496" s="330"/>
      <c r="T496" s="330"/>
      <c r="U496" s="330"/>
      <c r="V496" s="330"/>
      <c r="W496" s="330"/>
      <c r="X496" s="330"/>
      <c r="Y496" s="330"/>
      <c r="Z496" s="330"/>
      <c r="AA496" s="330"/>
    </row>
    <row r="497" spans="1:27" ht="15.75" customHeight="1">
      <c r="A497" s="330"/>
      <c r="B497" s="330"/>
      <c r="C497" s="330"/>
      <c r="D497" s="330"/>
      <c r="E497" s="330"/>
      <c r="F497" s="330"/>
      <c r="G497" s="330"/>
      <c r="H497" s="330"/>
      <c r="I497" s="330"/>
      <c r="J497" s="330"/>
      <c r="K497" s="330"/>
      <c r="L497" s="330"/>
      <c r="M497" s="330"/>
      <c r="N497" s="330"/>
      <c r="O497" s="330"/>
      <c r="P497" s="330"/>
      <c r="Q497" s="330"/>
      <c r="R497" s="330"/>
      <c r="S497" s="330"/>
      <c r="T497" s="330"/>
      <c r="U497" s="330"/>
      <c r="V497" s="330"/>
      <c r="W497" s="330"/>
      <c r="X497" s="330"/>
      <c r="Y497" s="330"/>
      <c r="Z497" s="330"/>
      <c r="AA497" s="330"/>
    </row>
    <row r="498" spans="1:27" ht="15.75" customHeight="1">
      <c r="A498" s="330"/>
      <c r="B498" s="330"/>
      <c r="C498" s="330"/>
      <c r="D498" s="330"/>
      <c r="E498" s="330"/>
      <c r="F498" s="330"/>
      <c r="G498" s="330"/>
      <c r="H498" s="330"/>
      <c r="I498" s="330"/>
      <c r="J498" s="330"/>
      <c r="K498" s="330"/>
      <c r="L498" s="330"/>
      <c r="M498" s="330"/>
      <c r="N498" s="330"/>
      <c r="O498" s="330"/>
      <c r="P498" s="330"/>
      <c r="Q498" s="330"/>
      <c r="R498" s="330"/>
      <c r="S498" s="330"/>
      <c r="T498" s="330"/>
      <c r="U498" s="330"/>
      <c r="V498" s="330"/>
      <c r="W498" s="330"/>
      <c r="X498" s="330"/>
      <c r="Y498" s="330"/>
      <c r="Z498" s="330"/>
      <c r="AA498" s="330"/>
    </row>
    <row r="499" spans="1:27" ht="15.75" customHeight="1">
      <c r="A499" s="330"/>
      <c r="B499" s="330"/>
      <c r="C499" s="330"/>
      <c r="D499" s="330"/>
      <c r="E499" s="330"/>
      <c r="F499" s="330"/>
      <c r="G499" s="330"/>
      <c r="H499" s="330"/>
      <c r="I499" s="330"/>
      <c r="J499" s="330"/>
      <c r="K499" s="330"/>
      <c r="L499" s="330"/>
      <c r="M499" s="330"/>
      <c r="N499" s="330"/>
      <c r="O499" s="330"/>
      <c r="P499" s="330"/>
      <c r="Q499" s="330"/>
      <c r="R499" s="330"/>
      <c r="S499" s="330"/>
      <c r="T499" s="330"/>
      <c r="U499" s="330"/>
      <c r="V499" s="330"/>
      <c r="W499" s="330"/>
      <c r="X499" s="330"/>
      <c r="Y499" s="330"/>
      <c r="Z499" s="330"/>
      <c r="AA499" s="330"/>
    </row>
    <row r="500" spans="1:27" ht="15.75" customHeight="1">
      <c r="A500" s="330"/>
      <c r="B500" s="330"/>
      <c r="C500" s="330"/>
      <c r="D500" s="330"/>
      <c r="E500" s="330"/>
      <c r="F500" s="330"/>
      <c r="G500" s="330"/>
      <c r="H500" s="330"/>
      <c r="I500" s="330"/>
      <c r="J500" s="330"/>
      <c r="K500" s="330"/>
      <c r="L500" s="330"/>
      <c r="M500" s="330"/>
      <c r="N500" s="330"/>
      <c r="O500" s="330"/>
      <c r="P500" s="330"/>
      <c r="Q500" s="330"/>
      <c r="R500" s="330"/>
      <c r="S500" s="330"/>
      <c r="T500" s="330"/>
      <c r="U500" s="330"/>
      <c r="V500" s="330"/>
      <c r="W500" s="330"/>
      <c r="X500" s="330"/>
      <c r="Y500" s="330"/>
      <c r="Z500" s="330"/>
      <c r="AA500" s="330"/>
    </row>
    <row r="501" spans="1:27" ht="15.75" customHeight="1">
      <c r="A501" s="330"/>
      <c r="B501" s="330"/>
      <c r="C501" s="330"/>
      <c r="D501" s="330"/>
      <c r="E501" s="330"/>
      <c r="F501" s="330"/>
      <c r="G501" s="330"/>
      <c r="H501" s="330"/>
      <c r="I501" s="330"/>
      <c r="J501" s="330"/>
      <c r="K501" s="330"/>
      <c r="L501" s="330"/>
      <c r="M501" s="330"/>
      <c r="N501" s="330"/>
      <c r="O501" s="330"/>
      <c r="P501" s="330"/>
      <c r="Q501" s="330"/>
      <c r="R501" s="330"/>
      <c r="S501" s="330"/>
      <c r="T501" s="330"/>
      <c r="U501" s="330"/>
      <c r="V501" s="330"/>
      <c r="W501" s="330"/>
      <c r="X501" s="330"/>
      <c r="Y501" s="330"/>
      <c r="Z501" s="330"/>
      <c r="AA501" s="330"/>
    </row>
    <row r="502" spans="1:27" ht="15.75" customHeight="1">
      <c r="A502" s="330"/>
      <c r="B502" s="330"/>
      <c r="C502" s="330"/>
      <c r="D502" s="330"/>
      <c r="E502" s="330"/>
      <c r="F502" s="330"/>
      <c r="G502" s="330"/>
      <c r="H502" s="330"/>
      <c r="I502" s="330"/>
      <c r="J502" s="330"/>
      <c r="K502" s="330"/>
      <c r="L502" s="330"/>
      <c r="M502" s="330"/>
      <c r="N502" s="330"/>
      <c r="O502" s="330"/>
      <c r="P502" s="330"/>
      <c r="Q502" s="330"/>
      <c r="R502" s="330"/>
      <c r="S502" s="330"/>
      <c r="T502" s="330"/>
      <c r="U502" s="330"/>
      <c r="V502" s="330"/>
      <c r="W502" s="330"/>
      <c r="X502" s="330"/>
      <c r="Y502" s="330"/>
      <c r="Z502" s="330"/>
      <c r="AA502" s="330"/>
    </row>
    <row r="503" spans="1:27" ht="15.75" customHeight="1">
      <c r="A503" s="330"/>
      <c r="B503" s="330"/>
      <c r="C503" s="330"/>
      <c r="D503" s="330"/>
      <c r="E503" s="330"/>
      <c r="F503" s="330"/>
      <c r="G503" s="330"/>
      <c r="H503" s="330"/>
      <c r="I503" s="330"/>
      <c r="J503" s="330"/>
      <c r="K503" s="330"/>
      <c r="L503" s="330"/>
      <c r="M503" s="330"/>
      <c r="N503" s="330"/>
      <c r="O503" s="330"/>
      <c r="P503" s="330"/>
      <c r="Q503" s="330"/>
      <c r="R503" s="330"/>
      <c r="S503" s="330"/>
      <c r="T503" s="330"/>
      <c r="U503" s="330"/>
      <c r="V503" s="330"/>
      <c r="W503" s="330"/>
      <c r="X503" s="330"/>
      <c r="Y503" s="330"/>
      <c r="Z503" s="330"/>
      <c r="AA503" s="330"/>
    </row>
    <row r="504" spans="1:27" ht="15.75" customHeight="1">
      <c r="A504" s="330"/>
      <c r="B504" s="330"/>
      <c r="C504" s="330"/>
      <c r="D504" s="330"/>
      <c r="E504" s="330"/>
      <c r="F504" s="330"/>
      <c r="G504" s="330"/>
      <c r="H504" s="330"/>
      <c r="I504" s="330"/>
      <c r="J504" s="330"/>
      <c r="K504" s="330"/>
      <c r="L504" s="330"/>
      <c r="M504" s="330"/>
      <c r="N504" s="330"/>
      <c r="O504" s="330"/>
      <c r="P504" s="330"/>
      <c r="Q504" s="330"/>
      <c r="R504" s="330"/>
      <c r="S504" s="330"/>
      <c r="T504" s="330"/>
      <c r="U504" s="330"/>
      <c r="V504" s="330"/>
      <c r="W504" s="330"/>
      <c r="X504" s="330"/>
      <c r="Y504" s="330"/>
      <c r="Z504" s="330"/>
      <c r="AA504" s="330"/>
    </row>
    <row r="505" spans="1:27" ht="15.75" customHeight="1">
      <c r="A505" s="330"/>
      <c r="B505" s="330"/>
      <c r="C505" s="330"/>
      <c r="D505" s="330"/>
      <c r="E505" s="330"/>
      <c r="F505" s="330"/>
      <c r="G505" s="330"/>
      <c r="H505" s="330"/>
      <c r="I505" s="330"/>
      <c r="J505" s="330"/>
      <c r="K505" s="330"/>
      <c r="L505" s="330"/>
      <c r="M505" s="330"/>
      <c r="N505" s="330"/>
      <c r="O505" s="330"/>
      <c r="P505" s="330"/>
      <c r="Q505" s="330"/>
      <c r="R505" s="330"/>
      <c r="S505" s="330"/>
      <c r="T505" s="330"/>
      <c r="U505" s="330"/>
      <c r="V505" s="330"/>
      <c r="W505" s="330"/>
      <c r="X505" s="330"/>
      <c r="Y505" s="330"/>
      <c r="Z505" s="330"/>
      <c r="AA505" s="330"/>
    </row>
    <row r="506" spans="1:27" ht="15.75" customHeight="1">
      <c r="A506" s="330"/>
      <c r="B506" s="330"/>
      <c r="C506" s="330"/>
      <c r="D506" s="330"/>
      <c r="E506" s="330"/>
      <c r="F506" s="330"/>
      <c r="G506" s="330"/>
      <c r="H506" s="330"/>
      <c r="I506" s="330"/>
      <c r="J506" s="330"/>
      <c r="K506" s="330"/>
      <c r="L506" s="330"/>
      <c r="M506" s="330"/>
      <c r="N506" s="330"/>
      <c r="O506" s="330"/>
      <c r="P506" s="330"/>
      <c r="Q506" s="330"/>
      <c r="R506" s="330"/>
      <c r="S506" s="330"/>
      <c r="T506" s="330"/>
      <c r="U506" s="330"/>
      <c r="V506" s="330"/>
      <c r="W506" s="330"/>
      <c r="X506" s="330"/>
      <c r="Y506" s="330"/>
      <c r="Z506" s="330"/>
      <c r="AA506" s="330"/>
    </row>
    <row r="507" spans="1:27" ht="15.75" customHeight="1">
      <c r="A507" s="330"/>
      <c r="B507" s="330"/>
      <c r="C507" s="330"/>
      <c r="D507" s="330"/>
      <c r="E507" s="330"/>
      <c r="F507" s="330"/>
      <c r="G507" s="330"/>
      <c r="H507" s="330"/>
      <c r="I507" s="330"/>
      <c r="J507" s="330"/>
      <c r="K507" s="330"/>
      <c r="L507" s="330"/>
      <c r="M507" s="330"/>
      <c r="N507" s="330"/>
      <c r="O507" s="330"/>
      <c r="P507" s="330"/>
      <c r="Q507" s="330"/>
      <c r="R507" s="330"/>
      <c r="S507" s="330"/>
      <c r="T507" s="330"/>
      <c r="U507" s="330"/>
      <c r="V507" s="330"/>
      <c r="W507" s="330"/>
      <c r="X507" s="330"/>
      <c r="Y507" s="330"/>
      <c r="Z507" s="330"/>
      <c r="AA507" s="330"/>
    </row>
    <row r="508" spans="1:27" ht="15.75" customHeight="1">
      <c r="A508" s="330"/>
      <c r="B508" s="330"/>
      <c r="C508" s="330"/>
      <c r="D508" s="330"/>
      <c r="E508" s="330"/>
      <c r="F508" s="330"/>
      <c r="G508" s="330"/>
      <c r="H508" s="330"/>
      <c r="I508" s="330"/>
      <c r="J508" s="330"/>
      <c r="K508" s="330"/>
      <c r="L508" s="330"/>
      <c r="M508" s="330"/>
      <c r="N508" s="330"/>
      <c r="O508" s="330"/>
      <c r="P508" s="330"/>
      <c r="Q508" s="330"/>
      <c r="R508" s="330"/>
      <c r="S508" s="330"/>
      <c r="T508" s="330"/>
      <c r="U508" s="330"/>
      <c r="V508" s="330"/>
      <c r="W508" s="330"/>
      <c r="X508" s="330"/>
      <c r="Y508" s="330"/>
      <c r="Z508" s="330"/>
      <c r="AA508" s="330"/>
    </row>
    <row r="509" spans="1:27" ht="15.75" customHeight="1">
      <c r="A509" s="330"/>
      <c r="B509" s="330"/>
      <c r="C509" s="330"/>
      <c r="D509" s="330"/>
      <c r="E509" s="330"/>
      <c r="F509" s="330"/>
      <c r="G509" s="330"/>
      <c r="H509" s="330"/>
      <c r="I509" s="330"/>
      <c r="J509" s="330"/>
      <c r="K509" s="330"/>
      <c r="L509" s="330"/>
      <c r="M509" s="330"/>
      <c r="N509" s="330"/>
      <c r="O509" s="330"/>
      <c r="P509" s="330"/>
      <c r="Q509" s="330"/>
      <c r="R509" s="330"/>
      <c r="S509" s="330"/>
      <c r="T509" s="330"/>
      <c r="U509" s="330"/>
      <c r="V509" s="330"/>
      <c r="W509" s="330"/>
      <c r="X509" s="330"/>
      <c r="Y509" s="330"/>
      <c r="Z509" s="330"/>
      <c r="AA509" s="330"/>
    </row>
    <row r="510" spans="1:27" ht="15.75" customHeight="1">
      <c r="A510" s="330"/>
      <c r="B510" s="330"/>
      <c r="C510" s="330"/>
      <c r="D510" s="330"/>
      <c r="E510" s="330"/>
      <c r="F510" s="330"/>
      <c r="G510" s="330"/>
      <c r="H510" s="330"/>
      <c r="I510" s="330"/>
      <c r="J510" s="330"/>
      <c r="K510" s="330"/>
      <c r="L510" s="330"/>
      <c r="M510" s="330"/>
      <c r="N510" s="330"/>
      <c r="O510" s="330"/>
      <c r="P510" s="330"/>
      <c r="Q510" s="330"/>
      <c r="R510" s="330"/>
      <c r="S510" s="330"/>
      <c r="T510" s="330"/>
      <c r="U510" s="330"/>
      <c r="V510" s="330"/>
      <c r="W510" s="330"/>
      <c r="X510" s="330"/>
      <c r="Y510" s="330"/>
      <c r="Z510" s="330"/>
      <c r="AA510" s="330"/>
    </row>
    <row r="511" spans="1:27" ht="15.75" customHeight="1">
      <c r="A511" s="330"/>
      <c r="B511" s="330"/>
      <c r="C511" s="330"/>
      <c r="D511" s="330"/>
      <c r="E511" s="330"/>
      <c r="F511" s="330"/>
      <c r="G511" s="330"/>
      <c r="H511" s="330"/>
      <c r="I511" s="330"/>
      <c r="J511" s="330"/>
      <c r="K511" s="330"/>
      <c r="L511" s="330"/>
      <c r="M511" s="330"/>
      <c r="N511" s="330"/>
      <c r="O511" s="330"/>
      <c r="P511" s="330"/>
      <c r="Q511" s="330"/>
      <c r="R511" s="330"/>
      <c r="S511" s="330"/>
      <c r="T511" s="330"/>
      <c r="U511" s="330"/>
      <c r="V511" s="330"/>
      <c r="W511" s="330"/>
      <c r="X511" s="330"/>
      <c r="Y511" s="330"/>
      <c r="Z511" s="330"/>
      <c r="AA511" s="330"/>
    </row>
    <row r="512" spans="1:27" ht="15.75" customHeight="1">
      <c r="A512" s="330"/>
      <c r="B512" s="330"/>
      <c r="C512" s="330"/>
      <c r="D512" s="330"/>
      <c r="E512" s="330"/>
      <c r="F512" s="330"/>
      <c r="G512" s="330"/>
      <c r="H512" s="330"/>
      <c r="I512" s="330"/>
      <c r="J512" s="330"/>
      <c r="K512" s="330"/>
      <c r="L512" s="330"/>
      <c r="M512" s="330"/>
      <c r="N512" s="330"/>
      <c r="O512" s="330"/>
      <c r="P512" s="330"/>
      <c r="Q512" s="330"/>
      <c r="R512" s="330"/>
      <c r="S512" s="330"/>
      <c r="T512" s="330"/>
      <c r="U512" s="330"/>
      <c r="V512" s="330"/>
      <c r="W512" s="330"/>
      <c r="X512" s="330"/>
      <c r="Y512" s="330"/>
      <c r="Z512" s="330"/>
      <c r="AA512" s="330"/>
    </row>
    <row r="513" spans="1:27" ht="15.75" customHeight="1">
      <c r="A513" s="330"/>
      <c r="B513" s="330"/>
      <c r="C513" s="330"/>
      <c r="D513" s="330"/>
      <c r="E513" s="330"/>
      <c r="F513" s="330"/>
      <c r="G513" s="330"/>
      <c r="H513" s="330"/>
      <c r="I513" s="330"/>
      <c r="J513" s="330"/>
      <c r="K513" s="330"/>
      <c r="L513" s="330"/>
      <c r="M513" s="330"/>
      <c r="N513" s="330"/>
      <c r="O513" s="330"/>
      <c r="P513" s="330"/>
      <c r="Q513" s="330"/>
      <c r="R513" s="330"/>
      <c r="S513" s="330"/>
      <c r="T513" s="330"/>
      <c r="U513" s="330"/>
      <c r="V513" s="330"/>
      <c r="W513" s="330"/>
      <c r="X513" s="330"/>
      <c r="Y513" s="330"/>
      <c r="Z513" s="330"/>
      <c r="AA513" s="330"/>
    </row>
    <row r="514" spans="1:27" ht="15.75" customHeight="1">
      <c r="A514" s="330"/>
      <c r="B514" s="330"/>
      <c r="C514" s="330"/>
      <c r="D514" s="330"/>
      <c r="E514" s="330"/>
      <c r="F514" s="330"/>
      <c r="G514" s="330"/>
      <c r="H514" s="330"/>
      <c r="I514" s="330"/>
      <c r="J514" s="330"/>
      <c r="K514" s="330"/>
      <c r="L514" s="330"/>
      <c r="M514" s="330"/>
      <c r="N514" s="330"/>
      <c r="O514" s="330"/>
      <c r="P514" s="330"/>
      <c r="Q514" s="330"/>
      <c r="R514" s="330"/>
      <c r="S514" s="330"/>
      <c r="T514" s="330"/>
      <c r="U514" s="330"/>
      <c r="V514" s="330"/>
      <c r="W514" s="330"/>
      <c r="X514" s="330"/>
      <c r="Y514" s="330"/>
      <c r="Z514" s="330"/>
      <c r="AA514" s="330"/>
    </row>
    <row r="515" spans="1:27" ht="15.75" customHeight="1">
      <c r="A515" s="330"/>
      <c r="B515" s="330"/>
      <c r="C515" s="330"/>
      <c r="D515" s="330"/>
      <c r="E515" s="330"/>
      <c r="F515" s="330"/>
      <c r="G515" s="330"/>
      <c r="H515" s="330"/>
      <c r="I515" s="330"/>
      <c r="J515" s="330"/>
      <c r="K515" s="330"/>
      <c r="L515" s="330"/>
      <c r="M515" s="330"/>
      <c r="N515" s="330"/>
      <c r="O515" s="330"/>
      <c r="P515" s="330"/>
      <c r="Q515" s="330"/>
      <c r="R515" s="330"/>
      <c r="S515" s="330"/>
      <c r="T515" s="330"/>
      <c r="U515" s="330"/>
      <c r="V515" s="330"/>
      <c r="W515" s="330"/>
      <c r="X515" s="330"/>
      <c r="Y515" s="330"/>
      <c r="Z515" s="330"/>
      <c r="AA515" s="330"/>
    </row>
    <row r="516" spans="1:27" ht="15.75" customHeight="1">
      <c r="A516" s="330"/>
      <c r="B516" s="330"/>
      <c r="C516" s="330"/>
      <c r="D516" s="330"/>
      <c r="E516" s="330"/>
      <c r="F516" s="330"/>
      <c r="G516" s="330"/>
      <c r="H516" s="330"/>
      <c r="I516" s="330"/>
      <c r="J516" s="330"/>
      <c r="K516" s="330"/>
      <c r="L516" s="330"/>
      <c r="M516" s="330"/>
      <c r="N516" s="330"/>
      <c r="O516" s="330"/>
      <c r="P516" s="330"/>
      <c r="Q516" s="330"/>
      <c r="R516" s="330"/>
      <c r="S516" s="330"/>
      <c r="T516" s="330"/>
      <c r="U516" s="330"/>
      <c r="V516" s="330"/>
      <c r="W516" s="330"/>
      <c r="X516" s="330"/>
      <c r="Y516" s="330"/>
      <c r="Z516" s="330"/>
      <c r="AA516" s="330"/>
    </row>
    <row r="517" spans="1:27" ht="15.75" customHeight="1">
      <c r="A517" s="330"/>
      <c r="B517" s="330"/>
      <c r="C517" s="330"/>
      <c r="D517" s="330"/>
      <c r="E517" s="330"/>
      <c r="F517" s="330"/>
      <c r="G517" s="330"/>
      <c r="H517" s="330"/>
      <c r="I517" s="330"/>
      <c r="J517" s="330"/>
      <c r="K517" s="330"/>
      <c r="L517" s="330"/>
      <c r="M517" s="330"/>
      <c r="N517" s="330"/>
      <c r="O517" s="330"/>
      <c r="P517" s="330"/>
      <c r="Q517" s="330"/>
      <c r="R517" s="330"/>
      <c r="S517" s="330"/>
      <c r="T517" s="330"/>
      <c r="U517" s="330"/>
      <c r="V517" s="330"/>
      <c r="W517" s="330"/>
      <c r="X517" s="330"/>
      <c r="Y517" s="330"/>
      <c r="Z517" s="330"/>
      <c r="AA517" s="330"/>
    </row>
    <row r="518" spans="1:27" ht="15.75" customHeight="1">
      <c r="A518" s="330"/>
      <c r="B518" s="330"/>
      <c r="C518" s="330"/>
      <c r="D518" s="330"/>
      <c r="E518" s="330"/>
      <c r="F518" s="330"/>
      <c r="G518" s="330"/>
      <c r="H518" s="330"/>
      <c r="I518" s="330"/>
      <c r="J518" s="330"/>
      <c r="K518" s="330"/>
      <c r="L518" s="330"/>
      <c r="M518" s="330"/>
      <c r="N518" s="330"/>
      <c r="O518" s="330"/>
      <c r="P518" s="330"/>
      <c r="Q518" s="330"/>
      <c r="R518" s="330"/>
      <c r="S518" s="330"/>
      <c r="T518" s="330"/>
      <c r="U518" s="330"/>
      <c r="V518" s="330"/>
      <c r="W518" s="330"/>
      <c r="X518" s="330"/>
      <c r="Y518" s="330"/>
      <c r="Z518" s="330"/>
      <c r="AA518" s="330"/>
    </row>
    <row r="519" spans="1:27" ht="15.75" customHeight="1">
      <c r="A519" s="330"/>
      <c r="B519" s="330"/>
      <c r="C519" s="330"/>
      <c r="D519" s="330"/>
      <c r="E519" s="330"/>
      <c r="F519" s="330"/>
      <c r="G519" s="330"/>
      <c r="H519" s="330"/>
      <c r="I519" s="330"/>
      <c r="J519" s="330"/>
      <c r="K519" s="330"/>
      <c r="L519" s="330"/>
      <c r="M519" s="330"/>
      <c r="N519" s="330"/>
      <c r="O519" s="330"/>
      <c r="P519" s="330"/>
      <c r="Q519" s="330"/>
      <c r="R519" s="330"/>
      <c r="S519" s="330"/>
      <c r="T519" s="330"/>
      <c r="U519" s="330"/>
      <c r="V519" s="330"/>
      <c r="W519" s="330"/>
      <c r="X519" s="330"/>
      <c r="Y519" s="330"/>
      <c r="Z519" s="330"/>
      <c r="AA519" s="330"/>
    </row>
    <row r="520" spans="1:27" ht="15.75" customHeight="1">
      <c r="A520" s="330"/>
      <c r="B520" s="330"/>
      <c r="C520" s="330"/>
      <c r="D520" s="330"/>
      <c r="E520" s="330"/>
      <c r="F520" s="330"/>
      <c r="G520" s="330"/>
      <c r="H520" s="330"/>
      <c r="I520" s="330"/>
      <c r="J520" s="330"/>
      <c r="K520" s="330"/>
      <c r="L520" s="330"/>
      <c r="M520" s="330"/>
      <c r="N520" s="330"/>
      <c r="O520" s="330"/>
      <c r="P520" s="330"/>
      <c r="Q520" s="330"/>
      <c r="R520" s="330"/>
      <c r="S520" s="330"/>
      <c r="T520" s="330"/>
      <c r="U520" s="330"/>
      <c r="V520" s="330"/>
      <c r="W520" s="330"/>
      <c r="X520" s="330"/>
      <c r="Y520" s="330"/>
      <c r="Z520" s="330"/>
      <c r="AA520" s="330"/>
    </row>
    <row r="521" spans="1:27" ht="15.75" customHeight="1">
      <c r="A521" s="330"/>
      <c r="B521" s="330"/>
      <c r="C521" s="330"/>
      <c r="D521" s="330"/>
      <c r="E521" s="330"/>
      <c r="F521" s="330"/>
      <c r="G521" s="330"/>
      <c r="H521" s="330"/>
      <c r="I521" s="330"/>
      <c r="J521" s="330"/>
      <c r="K521" s="330"/>
      <c r="L521" s="330"/>
      <c r="M521" s="330"/>
      <c r="N521" s="330"/>
      <c r="O521" s="330"/>
      <c r="P521" s="330"/>
      <c r="Q521" s="330"/>
      <c r="R521" s="330"/>
      <c r="S521" s="330"/>
      <c r="T521" s="330"/>
      <c r="U521" s="330"/>
      <c r="V521" s="330"/>
      <c r="W521" s="330"/>
      <c r="X521" s="330"/>
      <c r="Y521" s="330"/>
      <c r="Z521" s="330"/>
      <c r="AA521" s="330"/>
    </row>
    <row r="522" spans="1:27" ht="15.75" customHeight="1">
      <c r="A522" s="330"/>
      <c r="B522" s="330"/>
      <c r="C522" s="330"/>
      <c r="D522" s="330"/>
      <c r="E522" s="330"/>
      <c r="F522" s="330"/>
      <c r="G522" s="330"/>
      <c r="H522" s="330"/>
      <c r="I522" s="330"/>
      <c r="J522" s="330"/>
      <c r="K522" s="330"/>
      <c r="L522" s="330"/>
      <c r="M522" s="330"/>
      <c r="N522" s="330"/>
      <c r="O522" s="330"/>
      <c r="P522" s="330"/>
      <c r="Q522" s="330"/>
      <c r="R522" s="330"/>
      <c r="S522" s="330"/>
      <c r="T522" s="330"/>
      <c r="U522" s="330"/>
      <c r="V522" s="330"/>
      <c r="W522" s="330"/>
      <c r="X522" s="330"/>
      <c r="Y522" s="330"/>
      <c r="Z522" s="330"/>
      <c r="AA522" s="330"/>
    </row>
    <row r="523" spans="1:27" ht="15.75" customHeight="1">
      <c r="A523" s="330"/>
      <c r="B523" s="330"/>
      <c r="C523" s="330"/>
      <c r="D523" s="330"/>
      <c r="E523" s="330"/>
      <c r="F523" s="330"/>
      <c r="G523" s="330"/>
      <c r="H523" s="330"/>
      <c r="I523" s="330"/>
      <c r="J523" s="330"/>
      <c r="K523" s="330"/>
      <c r="L523" s="330"/>
      <c r="M523" s="330"/>
      <c r="N523" s="330"/>
      <c r="O523" s="330"/>
      <c r="P523" s="330"/>
      <c r="Q523" s="330"/>
      <c r="R523" s="330"/>
      <c r="S523" s="330"/>
      <c r="T523" s="330"/>
      <c r="U523" s="330"/>
      <c r="V523" s="330"/>
      <c r="W523" s="330"/>
      <c r="X523" s="330"/>
      <c r="Y523" s="330"/>
      <c r="Z523" s="330"/>
      <c r="AA523" s="330"/>
    </row>
    <row r="524" spans="1:27" ht="15.75" customHeight="1">
      <c r="A524" s="330"/>
      <c r="B524" s="330"/>
      <c r="C524" s="330"/>
      <c r="D524" s="330"/>
      <c r="E524" s="330"/>
      <c r="F524" s="330"/>
      <c r="G524" s="330"/>
      <c r="H524" s="330"/>
      <c r="I524" s="330"/>
      <c r="J524" s="330"/>
      <c r="K524" s="330"/>
      <c r="L524" s="330"/>
      <c r="M524" s="330"/>
      <c r="N524" s="330"/>
      <c r="O524" s="330"/>
      <c r="P524" s="330"/>
      <c r="Q524" s="330"/>
      <c r="R524" s="330"/>
      <c r="S524" s="330"/>
      <c r="T524" s="330"/>
      <c r="U524" s="330"/>
      <c r="V524" s="330"/>
      <c r="W524" s="330"/>
      <c r="X524" s="330"/>
      <c r="Y524" s="330"/>
      <c r="Z524" s="330"/>
      <c r="AA524" s="330"/>
    </row>
    <row r="525" spans="1:27" ht="15.75" customHeight="1">
      <c r="A525" s="330"/>
      <c r="B525" s="330"/>
      <c r="C525" s="330"/>
      <c r="D525" s="330"/>
      <c r="E525" s="330"/>
      <c r="F525" s="330"/>
      <c r="G525" s="330"/>
      <c r="H525" s="330"/>
      <c r="I525" s="330"/>
      <c r="J525" s="330"/>
      <c r="K525" s="330"/>
      <c r="L525" s="330"/>
      <c r="M525" s="330"/>
      <c r="N525" s="330"/>
      <c r="O525" s="330"/>
      <c r="P525" s="330"/>
      <c r="Q525" s="330"/>
      <c r="R525" s="330"/>
      <c r="S525" s="330"/>
      <c r="T525" s="330"/>
      <c r="U525" s="330"/>
      <c r="V525" s="330"/>
      <c r="W525" s="330"/>
      <c r="X525" s="330"/>
      <c r="Y525" s="330"/>
      <c r="Z525" s="330"/>
      <c r="AA525" s="330"/>
    </row>
    <row r="526" spans="1:27" ht="15.75" customHeight="1">
      <c r="A526" s="330"/>
      <c r="B526" s="330"/>
      <c r="C526" s="330"/>
      <c r="D526" s="330"/>
      <c r="E526" s="330"/>
      <c r="F526" s="330"/>
      <c r="G526" s="330"/>
      <c r="H526" s="330"/>
      <c r="I526" s="330"/>
      <c r="J526" s="330"/>
      <c r="K526" s="330"/>
      <c r="L526" s="330"/>
      <c r="M526" s="330"/>
      <c r="N526" s="330"/>
      <c r="O526" s="330"/>
      <c r="P526" s="330"/>
      <c r="Q526" s="330"/>
      <c r="R526" s="330"/>
      <c r="S526" s="330"/>
      <c r="T526" s="330"/>
      <c r="U526" s="330"/>
      <c r="V526" s="330"/>
      <c r="W526" s="330"/>
      <c r="X526" s="330"/>
      <c r="Y526" s="330"/>
      <c r="Z526" s="330"/>
      <c r="AA526" s="330"/>
    </row>
    <row r="527" spans="1:27" ht="15.75" customHeight="1">
      <c r="A527" s="330"/>
      <c r="B527" s="330"/>
      <c r="C527" s="330"/>
      <c r="D527" s="330"/>
      <c r="E527" s="330"/>
      <c r="F527" s="330"/>
      <c r="G527" s="330"/>
      <c r="H527" s="330"/>
      <c r="I527" s="330"/>
      <c r="J527" s="330"/>
      <c r="K527" s="330"/>
      <c r="L527" s="330"/>
      <c r="M527" s="330"/>
      <c r="N527" s="330"/>
      <c r="O527" s="330"/>
      <c r="P527" s="330"/>
      <c r="Q527" s="330"/>
      <c r="R527" s="330"/>
      <c r="S527" s="330"/>
      <c r="T527" s="330"/>
      <c r="U527" s="330"/>
      <c r="V527" s="330"/>
      <c r="W527" s="330"/>
      <c r="X527" s="330"/>
      <c r="Y527" s="330"/>
      <c r="Z527" s="330"/>
      <c r="AA527" s="330"/>
    </row>
    <row r="528" spans="1:27" ht="15.75" customHeight="1">
      <c r="A528" s="330"/>
      <c r="B528" s="330"/>
      <c r="C528" s="330"/>
      <c r="D528" s="330"/>
      <c r="E528" s="330"/>
      <c r="F528" s="330"/>
      <c r="G528" s="330"/>
      <c r="H528" s="330"/>
      <c r="I528" s="330"/>
      <c r="J528" s="330"/>
      <c r="K528" s="330"/>
      <c r="L528" s="330"/>
      <c r="M528" s="330"/>
      <c r="N528" s="330"/>
      <c r="O528" s="330"/>
      <c r="P528" s="330"/>
      <c r="Q528" s="330"/>
      <c r="R528" s="330"/>
      <c r="S528" s="330"/>
      <c r="T528" s="330"/>
      <c r="U528" s="330"/>
      <c r="V528" s="330"/>
      <c r="W528" s="330"/>
      <c r="X528" s="330"/>
      <c r="Y528" s="330"/>
      <c r="Z528" s="330"/>
      <c r="AA528" s="330"/>
    </row>
    <row r="529" spans="1:27" ht="15.75" customHeight="1">
      <c r="A529" s="330"/>
      <c r="B529" s="330"/>
      <c r="C529" s="330"/>
      <c r="D529" s="330"/>
      <c r="E529" s="330"/>
      <c r="F529" s="330"/>
      <c r="G529" s="330"/>
      <c r="H529" s="330"/>
      <c r="I529" s="330"/>
      <c r="J529" s="330"/>
      <c r="K529" s="330"/>
      <c r="L529" s="330"/>
      <c r="M529" s="330"/>
      <c r="N529" s="330"/>
      <c r="O529" s="330"/>
      <c r="P529" s="330"/>
      <c r="Q529" s="330"/>
      <c r="R529" s="330"/>
      <c r="S529" s="330"/>
      <c r="T529" s="330"/>
      <c r="U529" s="330"/>
      <c r="V529" s="330"/>
      <c r="W529" s="330"/>
      <c r="X529" s="330"/>
      <c r="Y529" s="330"/>
      <c r="Z529" s="330"/>
      <c r="AA529" s="330"/>
    </row>
    <row r="530" spans="1:27" ht="15.75" customHeight="1">
      <c r="A530" s="330"/>
      <c r="B530" s="330"/>
      <c r="C530" s="330"/>
      <c r="D530" s="330"/>
      <c r="E530" s="330"/>
      <c r="F530" s="330"/>
      <c r="G530" s="330"/>
      <c r="H530" s="330"/>
      <c r="I530" s="330"/>
      <c r="J530" s="330"/>
      <c r="K530" s="330"/>
      <c r="L530" s="330"/>
      <c r="M530" s="330"/>
      <c r="N530" s="330"/>
      <c r="O530" s="330"/>
      <c r="P530" s="330"/>
      <c r="Q530" s="330"/>
      <c r="R530" s="330"/>
      <c r="S530" s="330"/>
      <c r="T530" s="330"/>
      <c r="U530" s="330"/>
      <c r="V530" s="330"/>
      <c r="W530" s="330"/>
      <c r="X530" s="330"/>
      <c r="Y530" s="330"/>
      <c r="Z530" s="330"/>
      <c r="AA530" s="330"/>
    </row>
    <row r="531" spans="1:27" ht="15.75" customHeight="1">
      <c r="A531" s="330"/>
      <c r="B531" s="330"/>
      <c r="C531" s="330"/>
      <c r="D531" s="330"/>
      <c r="E531" s="330"/>
      <c r="F531" s="330"/>
      <c r="G531" s="330"/>
      <c r="H531" s="330"/>
      <c r="I531" s="330"/>
      <c r="J531" s="330"/>
      <c r="K531" s="330"/>
      <c r="L531" s="330"/>
      <c r="M531" s="330"/>
      <c r="N531" s="330"/>
      <c r="O531" s="330"/>
      <c r="P531" s="330"/>
      <c r="Q531" s="330"/>
      <c r="R531" s="330"/>
      <c r="S531" s="330"/>
      <c r="T531" s="330"/>
      <c r="U531" s="330"/>
      <c r="V531" s="330"/>
      <c r="W531" s="330"/>
      <c r="X531" s="330"/>
      <c r="Y531" s="330"/>
      <c r="Z531" s="330"/>
      <c r="AA531" s="330"/>
    </row>
    <row r="532" spans="1:27" ht="15.75" customHeight="1">
      <c r="A532" s="330"/>
      <c r="B532" s="330"/>
      <c r="C532" s="330"/>
      <c r="D532" s="330"/>
      <c r="E532" s="330"/>
      <c r="F532" s="330"/>
      <c r="G532" s="330"/>
      <c r="H532" s="330"/>
      <c r="I532" s="330"/>
      <c r="J532" s="330"/>
      <c r="K532" s="330"/>
      <c r="L532" s="330"/>
      <c r="M532" s="330"/>
      <c r="N532" s="330"/>
      <c r="O532" s="330"/>
      <c r="P532" s="330"/>
      <c r="Q532" s="330"/>
      <c r="R532" s="330"/>
      <c r="S532" s="330"/>
      <c r="T532" s="330"/>
      <c r="U532" s="330"/>
      <c r="V532" s="330"/>
      <c r="W532" s="330"/>
      <c r="X532" s="330"/>
      <c r="Y532" s="330"/>
      <c r="Z532" s="330"/>
      <c r="AA532" s="330"/>
    </row>
    <row r="533" spans="1:27" ht="15.75" customHeight="1">
      <c r="A533" s="330"/>
      <c r="B533" s="330"/>
      <c r="C533" s="330"/>
      <c r="D533" s="330"/>
      <c r="E533" s="330"/>
      <c r="F533" s="330"/>
      <c r="G533" s="330"/>
      <c r="H533" s="330"/>
      <c r="I533" s="330"/>
      <c r="J533" s="330"/>
      <c r="K533" s="330"/>
      <c r="L533" s="330"/>
      <c r="M533" s="330"/>
      <c r="N533" s="330"/>
      <c r="O533" s="330"/>
      <c r="P533" s="330"/>
      <c r="Q533" s="330"/>
      <c r="R533" s="330"/>
      <c r="S533" s="330"/>
      <c r="T533" s="330"/>
      <c r="U533" s="330"/>
      <c r="V533" s="330"/>
      <c r="W533" s="330"/>
      <c r="X533" s="330"/>
      <c r="Y533" s="330"/>
      <c r="Z533" s="330"/>
      <c r="AA533" s="330"/>
    </row>
    <row r="534" spans="1:27" ht="15.75" customHeight="1">
      <c r="A534" s="330"/>
      <c r="B534" s="330"/>
      <c r="C534" s="330"/>
      <c r="D534" s="330"/>
      <c r="E534" s="330"/>
      <c r="F534" s="330"/>
      <c r="G534" s="330"/>
      <c r="H534" s="330"/>
      <c r="I534" s="330"/>
      <c r="J534" s="330"/>
      <c r="K534" s="330"/>
      <c r="L534" s="330"/>
      <c r="M534" s="330"/>
      <c r="N534" s="330"/>
      <c r="O534" s="330"/>
      <c r="P534" s="330"/>
      <c r="Q534" s="330"/>
      <c r="R534" s="330"/>
      <c r="S534" s="330"/>
      <c r="T534" s="330"/>
      <c r="U534" s="330"/>
      <c r="V534" s="330"/>
      <c r="W534" s="330"/>
      <c r="X534" s="330"/>
      <c r="Y534" s="330"/>
      <c r="Z534" s="330"/>
      <c r="AA534" s="330"/>
    </row>
    <row r="535" spans="1:27" ht="15.75" customHeight="1">
      <c r="A535" s="330"/>
      <c r="B535" s="330"/>
      <c r="C535" s="330"/>
      <c r="D535" s="330"/>
      <c r="E535" s="330"/>
      <c r="F535" s="330"/>
      <c r="G535" s="330"/>
      <c r="H535" s="330"/>
      <c r="I535" s="330"/>
      <c r="J535" s="330"/>
      <c r="K535" s="330"/>
      <c r="L535" s="330"/>
      <c r="M535" s="330"/>
      <c r="N535" s="330"/>
      <c r="O535" s="330"/>
      <c r="P535" s="330"/>
      <c r="Q535" s="330"/>
      <c r="R535" s="330"/>
      <c r="S535" s="330"/>
      <c r="T535" s="330"/>
      <c r="U535" s="330"/>
      <c r="V535" s="330"/>
      <c r="W535" s="330"/>
      <c r="X535" s="330"/>
      <c r="Y535" s="330"/>
      <c r="Z535" s="330"/>
      <c r="AA535" s="330"/>
    </row>
    <row r="536" spans="1:27" ht="15.75" customHeight="1">
      <c r="A536" s="330"/>
      <c r="B536" s="330"/>
      <c r="C536" s="330"/>
      <c r="D536" s="330"/>
      <c r="E536" s="330"/>
      <c r="F536" s="330"/>
      <c r="G536" s="330"/>
      <c r="H536" s="330"/>
      <c r="I536" s="330"/>
      <c r="J536" s="330"/>
      <c r="K536" s="330"/>
      <c r="L536" s="330"/>
      <c r="M536" s="330"/>
      <c r="N536" s="330"/>
      <c r="O536" s="330"/>
      <c r="P536" s="330"/>
      <c r="Q536" s="330"/>
      <c r="R536" s="330"/>
      <c r="S536" s="330"/>
      <c r="T536" s="330"/>
      <c r="U536" s="330"/>
      <c r="V536" s="330"/>
      <c r="W536" s="330"/>
      <c r="X536" s="330"/>
      <c r="Y536" s="330"/>
      <c r="Z536" s="330"/>
      <c r="AA536" s="330"/>
    </row>
    <row r="537" spans="1:27" ht="15.75" customHeight="1">
      <c r="A537" s="330"/>
      <c r="B537" s="330"/>
      <c r="C537" s="330"/>
      <c r="D537" s="330"/>
      <c r="E537" s="330"/>
      <c r="F537" s="330"/>
      <c r="G537" s="330"/>
      <c r="H537" s="330"/>
      <c r="I537" s="330"/>
      <c r="J537" s="330"/>
      <c r="K537" s="330"/>
      <c r="L537" s="330"/>
      <c r="M537" s="330"/>
      <c r="N537" s="330"/>
      <c r="O537" s="330"/>
      <c r="P537" s="330"/>
      <c r="Q537" s="330"/>
      <c r="R537" s="330"/>
      <c r="S537" s="330"/>
      <c r="T537" s="330"/>
      <c r="U537" s="330"/>
      <c r="V537" s="330"/>
      <c r="W537" s="330"/>
      <c r="X537" s="330"/>
      <c r="Y537" s="330"/>
      <c r="Z537" s="330"/>
      <c r="AA537" s="330"/>
    </row>
    <row r="538" spans="1:27" ht="15.75" customHeight="1">
      <c r="A538" s="330"/>
      <c r="B538" s="330"/>
      <c r="C538" s="330"/>
      <c r="D538" s="330"/>
      <c r="E538" s="330"/>
      <c r="F538" s="330"/>
      <c r="G538" s="330"/>
      <c r="H538" s="330"/>
      <c r="I538" s="330"/>
      <c r="J538" s="330"/>
      <c r="K538" s="330"/>
      <c r="L538" s="330"/>
      <c r="M538" s="330"/>
      <c r="N538" s="330"/>
      <c r="O538" s="330"/>
      <c r="P538" s="330"/>
      <c r="Q538" s="330"/>
      <c r="R538" s="330"/>
      <c r="S538" s="330"/>
      <c r="T538" s="330"/>
      <c r="U538" s="330"/>
      <c r="V538" s="330"/>
      <c r="W538" s="330"/>
      <c r="X538" s="330"/>
      <c r="Y538" s="330"/>
      <c r="Z538" s="330"/>
      <c r="AA538" s="330"/>
    </row>
    <row r="539" spans="1:27" ht="15.75" customHeight="1">
      <c r="A539" s="330"/>
      <c r="B539" s="330"/>
      <c r="C539" s="330"/>
      <c r="D539" s="330"/>
      <c r="E539" s="330"/>
      <c r="F539" s="330"/>
      <c r="G539" s="330"/>
      <c r="H539" s="330"/>
      <c r="I539" s="330"/>
      <c r="J539" s="330"/>
      <c r="K539" s="330"/>
      <c r="L539" s="330"/>
      <c r="M539" s="330"/>
      <c r="N539" s="330"/>
      <c r="O539" s="330"/>
      <c r="P539" s="330"/>
      <c r="Q539" s="330"/>
      <c r="R539" s="330"/>
      <c r="S539" s="330"/>
      <c r="T539" s="330"/>
      <c r="U539" s="330"/>
      <c r="V539" s="330"/>
      <c r="W539" s="330"/>
      <c r="X539" s="330"/>
      <c r="Y539" s="330"/>
      <c r="Z539" s="330"/>
      <c r="AA539" s="330"/>
    </row>
    <row r="540" spans="1:27" ht="15.75" customHeight="1">
      <c r="A540" s="330"/>
      <c r="B540" s="330"/>
      <c r="C540" s="330"/>
      <c r="D540" s="330"/>
      <c r="E540" s="330"/>
      <c r="F540" s="330"/>
      <c r="G540" s="330"/>
      <c r="H540" s="330"/>
      <c r="I540" s="330"/>
      <c r="J540" s="330"/>
      <c r="K540" s="330"/>
      <c r="L540" s="330"/>
      <c r="M540" s="330"/>
      <c r="N540" s="330"/>
      <c r="O540" s="330"/>
      <c r="P540" s="330"/>
      <c r="Q540" s="330"/>
      <c r="R540" s="330"/>
      <c r="S540" s="330"/>
      <c r="T540" s="330"/>
      <c r="U540" s="330"/>
      <c r="V540" s="330"/>
      <c r="W540" s="330"/>
      <c r="X540" s="330"/>
      <c r="Y540" s="330"/>
      <c r="Z540" s="330"/>
      <c r="AA540" s="330"/>
    </row>
    <row r="541" spans="1:27" ht="15.75" customHeight="1">
      <c r="A541" s="330"/>
      <c r="B541" s="330"/>
      <c r="C541" s="330"/>
      <c r="D541" s="330"/>
      <c r="E541" s="330"/>
      <c r="F541" s="330"/>
      <c r="G541" s="330"/>
      <c r="H541" s="330"/>
      <c r="I541" s="330"/>
      <c r="J541" s="330"/>
      <c r="K541" s="330"/>
      <c r="L541" s="330"/>
      <c r="M541" s="330"/>
      <c r="N541" s="330"/>
      <c r="O541" s="330"/>
      <c r="P541" s="330"/>
      <c r="Q541" s="330"/>
      <c r="R541" s="330"/>
      <c r="S541" s="330"/>
      <c r="T541" s="330"/>
      <c r="U541" s="330"/>
      <c r="V541" s="330"/>
      <c r="W541" s="330"/>
      <c r="X541" s="330"/>
      <c r="Y541" s="330"/>
      <c r="Z541" s="330"/>
      <c r="AA541" s="330"/>
    </row>
    <row r="542" spans="1:27" ht="15.75" customHeight="1">
      <c r="A542" s="330"/>
      <c r="B542" s="330"/>
      <c r="C542" s="330"/>
      <c r="D542" s="330"/>
      <c r="E542" s="330"/>
      <c r="F542" s="330"/>
      <c r="G542" s="330"/>
      <c r="H542" s="330"/>
      <c r="I542" s="330"/>
      <c r="J542" s="330"/>
      <c r="K542" s="330"/>
      <c r="L542" s="330"/>
      <c r="M542" s="330"/>
      <c r="N542" s="330"/>
      <c r="O542" s="330"/>
      <c r="P542" s="330"/>
      <c r="Q542" s="330"/>
      <c r="R542" s="330"/>
      <c r="S542" s="330"/>
      <c r="T542" s="330"/>
      <c r="U542" s="330"/>
      <c r="V542" s="330"/>
      <c r="W542" s="330"/>
      <c r="X542" s="330"/>
      <c r="Y542" s="330"/>
      <c r="Z542" s="330"/>
      <c r="AA542" s="330"/>
    </row>
    <row r="543" spans="1:27" ht="15.75" customHeight="1">
      <c r="A543" s="330"/>
      <c r="B543" s="330"/>
      <c r="C543" s="330"/>
      <c r="D543" s="330"/>
      <c r="E543" s="330"/>
      <c r="F543" s="330"/>
      <c r="G543" s="330"/>
      <c r="H543" s="330"/>
      <c r="I543" s="330"/>
      <c r="J543" s="330"/>
      <c r="K543" s="330"/>
      <c r="L543" s="330"/>
      <c r="M543" s="330"/>
      <c r="N543" s="330"/>
      <c r="O543" s="330"/>
      <c r="P543" s="330"/>
      <c r="Q543" s="330"/>
      <c r="R543" s="330"/>
      <c r="S543" s="330"/>
      <c r="T543" s="330"/>
      <c r="U543" s="330"/>
      <c r="V543" s="330"/>
      <c r="W543" s="330"/>
      <c r="X543" s="330"/>
      <c r="Y543" s="330"/>
      <c r="Z543" s="330"/>
      <c r="AA543" s="330"/>
    </row>
    <row r="544" spans="1:27" ht="15.75" customHeight="1">
      <c r="A544" s="330"/>
      <c r="B544" s="330"/>
      <c r="C544" s="330"/>
      <c r="D544" s="330"/>
      <c r="E544" s="330"/>
      <c r="F544" s="330"/>
      <c r="G544" s="330"/>
      <c r="H544" s="330"/>
      <c r="I544" s="330"/>
      <c r="J544" s="330"/>
      <c r="K544" s="330"/>
      <c r="L544" s="330"/>
      <c r="M544" s="330"/>
      <c r="N544" s="330"/>
      <c r="O544" s="330"/>
      <c r="P544" s="330"/>
      <c r="Q544" s="330"/>
      <c r="R544" s="330"/>
      <c r="S544" s="330"/>
      <c r="T544" s="330"/>
      <c r="U544" s="330"/>
      <c r="V544" s="330"/>
      <c r="W544" s="330"/>
      <c r="X544" s="330"/>
      <c r="Y544" s="330"/>
      <c r="Z544" s="330"/>
      <c r="AA544" s="330"/>
    </row>
    <row r="545" spans="1:27" ht="15.75" customHeight="1">
      <c r="A545" s="330"/>
      <c r="B545" s="330"/>
      <c r="C545" s="330"/>
      <c r="D545" s="330"/>
      <c r="E545" s="330"/>
      <c r="F545" s="330"/>
      <c r="G545" s="330"/>
      <c r="H545" s="330"/>
      <c r="I545" s="330"/>
      <c r="J545" s="330"/>
      <c r="K545" s="330"/>
      <c r="L545" s="330"/>
      <c r="M545" s="330"/>
      <c r="N545" s="330"/>
      <c r="O545" s="330"/>
      <c r="P545" s="330"/>
      <c r="Q545" s="330"/>
      <c r="R545" s="330"/>
      <c r="S545" s="330"/>
      <c r="T545" s="330"/>
      <c r="U545" s="330"/>
      <c r="V545" s="330"/>
      <c r="W545" s="330"/>
      <c r="X545" s="330"/>
      <c r="Y545" s="330"/>
      <c r="Z545" s="330"/>
      <c r="AA545" s="330"/>
    </row>
    <row r="546" spans="1:27" ht="15.75" customHeight="1">
      <c r="A546" s="330"/>
      <c r="B546" s="330"/>
      <c r="C546" s="330"/>
      <c r="D546" s="330"/>
      <c r="E546" s="330"/>
      <c r="F546" s="330"/>
      <c r="G546" s="330"/>
      <c r="H546" s="330"/>
      <c r="I546" s="330"/>
      <c r="J546" s="330"/>
      <c r="K546" s="330"/>
      <c r="L546" s="330"/>
      <c r="M546" s="330"/>
      <c r="N546" s="330"/>
      <c r="O546" s="330"/>
      <c r="P546" s="330"/>
      <c r="Q546" s="330"/>
      <c r="R546" s="330"/>
      <c r="S546" s="330"/>
      <c r="T546" s="330"/>
      <c r="U546" s="330"/>
      <c r="V546" s="330"/>
      <c r="W546" s="330"/>
      <c r="X546" s="330"/>
      <c r="Y546" s="330"/>
      <c r="Z546" s="330"/>
      <c r="AA546" s="330"/>
    </row>
    <row r="547" spans="1:27" ht="15.75" customHeight="1">
      <c r="A547" s="330"/>
      <c r="B547" s="330"/>
      <c r="C547" s="330"/>
      <c r="D547" s="330"/>
      <c r="E547" s="330"/>
      <c r="F547" s="330"/>
      <c r="G547" s="330"/>
      <c r="H547" s="330"/>
      <c r="I547" s="330"/>
      <c r="J547" s="330"/>
      <c r="K547" s="330"/>
      <c r="L547" s="330"/>
      <c r="M547" s="330"/>
      <c r="N547" s="330"/>
      <c r="O547" s="330"/>
      <c r="P547" s="330"/>
      <c r="Q547" s="330"/>
      <c r="R547" s="330"/>
      <c r="S547" s="330"/>
      <c r="T547" s="330"/>
      <c r="U547" s="330"/>
      <c r="V547" s="330"/>
      <c r="W547" s="330"/>
      <c r="X547" s="330"/>
      <c r="Y547" s="330"/>
      <c r="Z547" s="330"/>
      <c r="AA547" s="330"/>
    </row>
    <row r="548" spans="1:27" ht="15.75" customHeight="1">
      <c r="A548" s="330"/>
      <c r="B548" s="330"/>
      <c r="C548" s="330"/>
      <c r="D548" s="330"/>
      <c r="E548" s="330"/>
      <c r="F548" s="330"/>
      <c r="G548" s="330"/>
      <c r="H548" s="330"/>
      <c r="I548" s="330"/>
      <c r="J548" s="330"/>
      <c r="K548" s="330"/>
      <c r="L548" s="330"/>
      <c r="M548" s="330"/>
      <c r="N548" s="330"/>
      <c r="O548" s="330"/>
      <c r="P548" s="330"/>
      <c r="Q548" s="330"/>
      <c r="R548" s="330"/>
      <c r="S548" s="330"/>
      <c r="T548" s="330"/>
      <c r="U548" s="330"/>
      <c r="V548" s="330"/>
      <c r="W548" s="330"/>
      <c r="X548" s="330"/>
      <c r="Y548" s="330"/>
      <c r="Z548" s="330"/>
      <c r="AA548" s="330"/>
    </row>
    <row r="549" spans="1:27" ht="15.75" customHeight="1">
      <c r="A549" s="330"/>
      <c r="B549" s="330"/>
      <c r="C549" s="330"/>
      <c r="D549" s="330"/>
      <c r="E549" s="330"/>
      <c r="F549" s="330"/>
      <c r="G549" s="330"/>
      <c r="H549" s="330"/>
      <c r="I549" s="330"/>
      <c r="J549" s="330"/>
      <c r="K549" s="330"/>
      <c r="L549" s="330"/>
      <c r="M549" s="330"/>
      <c r="N549" s="330"/>
      <c r="O549" s="330"/>
      <c r="P549" s="330"/>
      <c r="Q549" s="330"/>
      <c r="R549" s="330"/>
      <c r="S549" s="330"/>
      <c r="T549" s="330"/>
      <c r="U549" s="330"/>
      <c r="V549" s="330"/>
      <c r="W549" s="330"/>
      <c r="X549" s="330"/>
      <c r="Y549" s="330"/>
      <c r="Z549" s="330"/>
      <c r="AA549" s="330"/>
    </row>
    <row r="550" spans="1:27" ht="15.75" customHeight="1">
      <c r="A550" s="330"/>
      <c r="B550" s="330"/>
      <c r="C550" s="330"/>
      <c r="D550" s="330"/>
      <c r="E550" s="330"/>
      <c r="F550" s="330"/>
      <c r="G550" s="330"/>
      <c r="H550" s="330"/>
      <c r="I550" s="330"/>
      <c r="J550" s="330"/>
      <c r="K550" s="330"/>
      <c r="L550" s="330"/>
      <c r="M550" s="330"/>
      <c r="N550" s="330"/>
      <c r="O550" s="330"/>
      <c r="P550" s="330"/>
      <c r="Q550" s="330"/>
      <c r="R550" s="330"/>
      <c r="S550" s="330"/>
      <c r="T550" s="330"/>
      <c r="U550" s="330"/>
      <c r="V550" s="330"/>
      <c r="W550" s="330"/>
      <c r="X550" s="330"/>
      <c r="Y550" s="330"/>
      <c r="Z550" s="330"/>
      <c r="AA550" s="330"/>
    </row>
    <row r="551" spans="1:27" ht="15.75" customHeight="1">
      <c r="A551" s="330"/>
      <c r="B551" s="330"/>
      <c r="C551" s="330"/>
      <c r="D551" s="330"/>
      <c r="E551" s="330"/>
      <c r="F551" s="330"/>
      <c r="G551" s="330"/>
      <c r="H551" s="330"/>
      <c r="I551" s="330"/>
      <c r="J551" s="330"/>
      <c r="K551" s="330"/>
      <c r="L551" s="330"/>
      <c r="M551" s="330"/>
      <c r="N551" s="330"/>
      <c r="O551" s="330"/>
      <c r="P551" s="330"/>
      <c r="Q551" s="330"/>
      <c r="R551" s="330"/>
      <c r="S551" s="330"/>
      <c r="T551" s="330"/>
      <c r="U551" s="330"/>
      <c r="V551" s="330"/>
      <c r="W551" s="330"/>
      <c r="X551" s="330"/>
      <c r="Y551" s="330"/>
      <c r="Z551" s="330"/>
      <c r="AA551" s="330"/>
    </row>
    <row r="552" spans="1:27" ht="15.75" customHeight="1">
      <c r="A552" s="330"/>
      <c r="B552" s="330"/>
      <c r="C552" s="330"/>
      <c r="D552" s="330"/>
      <c r="E552" s="330"/>
      <c r="F552" s="330"/>
      <c r="G552" s="330"/>
      <c r="H552" s="330"/>
      <c r="I552" s="330"/>
      <c r="J552" s="330"/>
      <c r="K552" s="330"/>
      <c r="L552" s="330"/>
      <c r="M552" s="330"/>
      <c r="N552" s="330"/>
      <c r="O552" s="330"/>
      <c r="P552" s="330"/>
      <c r="Q552" s="330"/>
      <c r="R552" s="330"/>
      <c r="S552" s="330"/>
      <c r="T552" s="330"/>
      <c r="U552" s="330"/>
      <c r="V552" s="330"/>
      <c r="W552" s="330"/>
      <c r="X552" s="330"/>
      <c r="Y552" s="330"/>
      <c r="Z552" s="330"/>
      <c r="AA552" s="330"/>
    </row>
    <row r="553" spans="1:27" ht="15.75" customHeight="1">
      <c r="A553" s="330"/>
      <c r="B553" s="330"/>
      <c r="C553" s="330"/>
      <c r="D553" s="330"/>
      <c r="E553" s="330"/>
      <c r="F553" s="330"/>
      <c r="G553" s="330"/>
      <c r="H553" s="330"/>
      <c r="I553" s="330"/>
      <c r="J553" s="330"/>
      <c r="K553" s="330"/>
      <c r="L553" s="330"/>
      <c r="M553" s="330"/>
      <c r="N553" s="330"/>
      <c r="O553" s="330"/>
      <c r="P553" s="330"/>
      <c r="Q553" s="330"/>
      <c r="R553" s="330"/>
      <c r="S553" s="330"/>
      <c r="T553" s="330"/>
      <c r="U553" s="330"/>
      <c r="V553" s="330"/>
      <c r="W553" s="330"/>
      <c r="X553" s="330"/>
      <c r="Y553" s="330"/>
      <c r="Z553" s="330"/>
      <c r="AA553" s="330"/>
    </row>
    <row r="554" spans="1:27" ht="15.75" customHeight="1">
      <c r="A554" s="330"/>
      <c r="B554" s="330"/>
      <c r="C554" s="330"/>
      <c r="D554" s="330"/>
      <c r="E554" s="330"/>
      <c r="F554" s="330"/>
      <c r="G554" s="330"/>
      <c r="H554" s="330"/>
      <c r="I554" s="330"/>
      <c r="J554" s="330"/>
      <c r="K554" s="330"/>
      <c r="L554" s="330"/>
      <c r="M554" s="330"/>
      <c r="N554" s="330"/>
      <c r="O554" s="330"/>
      <c r="P554" s="330"/>
      <c r="Q554" s="330"/>
      <c r="R554" s="330"/>
      <c r="S554" s="330"/>
      <c r="T554" s="330"/>
      <c r="U554" s="330"/>
      <c r="V554" s="330"/>
      <c r="W554" s="330"/>
      <c r="X554" s="330"/>
      <c r="Y554" s="330"/>
      <c r="Z554" s="330"/>
      <c r="AA554" s="330"/>
    </row>
    <row r="555" spans="1:27" ht="15.75" customHeight="1">
      <c r="A555" s="330"/>
      <c r="B555" s="330"/>
      <c r="C555" s="330"/>
      <c r="D555" s="330"/>
      <c r="E555" s="330"/>
      <c r="F555" s="330"/>
      <c r="G555" s="330"/>
      <c r="H555" s="330"/>
      <c r="I555" s="330"/>
      <c r="J555" s="330"/>
      <c r="K555" s="330"/>
      <c r="L555" s="330"/>
      <c r="M555" s="330"/>
      <c r="N555" s="330"/>
      <c r="O555" s="330"/>
      <c r="P555" s="330"/>
      <c r="Q555" s="330"/>
      <c r="R555" s="330"/>
      <c r="S555" s="330"/>
      <c r="T555" s="330"/>
      <c r="U555" s="330"/>
      <c r="V555" s="330"/>
      <c r="W555" s="330"/>
      <c r="X555" s="330"/>
      <c r="Y555" s="330"/>
      <c r="Z555" s="330"/>
      <c r="AA555" s="330"/>
    </row>
    <row r="556" spans="1:27" ht="15.75" customHeight="1">
      <c r="A556" s="330"/>
      <c r="B556" s="330"/>
      <c r="C556" s="330"/>
      <c r="D556" s="330"/>
      <c r="E556" s="330"/>
      <c r="F556" s="330"/>
      <c r="G556" s="330"/>
      <c r="H556" s="330"/>
      <c r="I556" s="330"/>
      <c r="J556" s="330"/>
      <c r="K556" s="330"/>
      <c r="L556" s="330"/>
      <c r="M556" s="330"/>
      <c r="N556" s="330"/>
      <c r="O556" s="330"/>
      <c r="P556" s="330"/>
      <c r="Q556" s="330"/>
      <c r="R556" s="330"/>
      <c r="S556" s="330"/>
      <c r="T556" s="330"/>
      <c r="U556" s="330"/>
      <c r="V556" s="330"/>
      <c r="W556" s="330"/>
      <c r="X556" s="330"/>
      <c r="Y556" s="330"/>
      <c r="Z556" s="330"/>
      <c r="AA556" s="330"/>
    </row>
    <row r="557" spans="1:27" ht="15.75" customHeight="1">
      <c r="A557" s="330"/>
      <c r="B557" s="330"/>
      <c r="C557" s="330"/>
      <c r="D557" s="330"/>
      <c r="E557" s="330"/>
      <c r="F557" s="330"/>
      <c r="G557" s="330"/>
      <c r="H557" s="330"/>
      <c r="I557" s="330"/>
      <c r="J557" s="330"/>
      <c r="K557" s="330"/>
      <c r="L557" s="330"/>
      <c r="M557" s="330"/>
      <c r="N557" s="330"/>
      <c r="O557" s="330"/>
      <c r="P557" s="330"/>
      <c r="Q557" s="330"/>
      <c r="R557" s="330"/>
      <c r="S557" s="330"/>
      <c r="T557" s="330"/>
      <c r="U557" s="330"/>
      <c r="V557" s="330"/>
      <c r="W557" s="330"/>
      <c r="X557" s="330"/>
      <c r="Y557" s="330"/>
      <c r="Z557" s="330"/>
      <c r="AA557" s="330"/>
    </row>
    <row r="558" spans="1:27" ht="15.75" customHeight="1">
      <c r="A558" s="330"/>
      <c r="B558" s="330"/>
      <c r="C558" s="330"/>
      <c r="D558" s="330"/>
      <c r="E558" s="330"/>
      <c r="F558" s="330"/>
      <c r="G558" s="330"/>
      <c r="H558" s="330"/>
      <c r="I558" s="330"/>
      <c r="J558" s="330"/>
      <c r="K558" s="330"/>
      <c r="L558" s="330"/>
      <c r="M558" s="330"/>
      <c r="N558" s="330"/>
      <c r="O558" s="330"/>
      <c r="P558" s="330"/>
      <c r="Q558" s="330"/>
      <c r="R558" s="330"/>
      <c r="S558" s="330"/>
      <c r="T558" s="330"/>
      <c r="U558" s="330"/>
      <c r="V558" s="330"/>
      <c r="W558" s="330"/>
      <c r="X558" s="330"/>
      <c r="Y558" s="330"/>
      <c r="Z558" s="330"/>
      <c r="AA558" s="330"/>
    </row>
    <row r="559" spans="1:27" ht="15.75" customHeight="1">
      <c r="A559" s="330"/>
      <c r="B559" s="330"/>
      <c r="C559" s="330"/>
      <c r="D559" s="330"/>
      <c r="E559" s="330"/>
      <c r="F559" s="330"/>
      <c r="G559" s="330"/>
      <c r="H559" s="330"/>
      <c r="I559" s="330"/>
      <c r="J559" s="330"/>
      <c r="K559" s="330"/>
      <c r="L559" s="330"/>
      <c r="M559" s="330"/>
      <c r="N559" s="330"/>
      <c r="O559" s="330"/>
      <c r="P559" s="330"/>
      <c r="Q559" s="330"/>
      <c r="R559" s="330"/>
      <c r="S559" s="330"/>
      <c r="T559" s="330"/>
      <c r="U559" s="330"/>
      <c r="V559" s="330"/>
      <c r="W559" s="330"/>
      <c r="X559" s="330"/>
      <c r="Y559" s="330"/>
      <c r="Z559" s="330"/>
      <c r="AA559" s="330"/>
    </row>
    <row r="560" spans="1:27" ht="15.75" customHeight="1">
      <c r="A560" s="330"/>
      <c r="B560" s="330"/>
      <c r="C560" s="330"/>
      <c r="D560" s="330"/>
      <c r="E560" s="330"/>
      <c r="F560" s="330"/>
      <c r="G560" s="330"/>
      <c r="H560" s="330"/>
      <c r="I560" s="330"/>
      <c r="J560" s="330"/>
      <c r="K560" s="330"/>
      <c r="L560" s="330"/>
      <c r="M560" s="330"/>
      <c r="N560" s="330"/>
      <c r="O560" s="330"/>
      <c r="P560" s="330"/>
      <c r="Q560" s="330"/>
      <c r="R560" s="330"/>
      <c r="S560" s="330"/>
      <c r="T560" s="330"/>
      <c r="U560" s="330"/>
      <c r="V560" s="330"/>
      <c r="W560" s="330"/>
      <c r="X560" s="330"/>
      <c r="Y560" s="330"/>
      <c r="Z560" s="330"/>
      <c r="AA560" s="330"/>
    </row>
    <row r="561" spans="1:27" ht="15.75" customHeight="1">
      <c r="A561" s="330"/>
      <c r="B561" s="330"/>
      <c r="C561" s="330"/>
      <c r="D561" s="330"/>
      <c r="E561" s="330"/>
      <c r="F561" s="330"/>
      <c r="G561" s="330"/>
      <c r="H561" s="330"/>
      <c r="I561" s="330"/>
      <c r="J561" s="330"/>
      <c r="K561" s="330"/>
      <c r="L561" s="330"/>
      <c r="M561" s="330"/>
      <c r="N561" s="330"/>
      <c r="O561" s="330"/>
      <c r="P561" s="330"/>
      <c r="Q561" s="330"/>
      <c r="R561" s="330"/>
      <c r="S561" s="330"/>
      <c r="T561" s="330"/>
      <c r="U561" s="330"/>
      <c r="V561" s="330"/>
      <c r="W561" s="330"/>
      <c r="X561" s="330"/>
      <c r="Y561" s="330"/>
      <c r="Z561" s="330"/>
      <c r="AA561" s="330"/>
    </row>
    <row r="562" spans="1:27" ht="15.75" customHeight="1">
      <c r="A562" s="330"/>
      <c r="B562" s="330"/>
      <c r="C562" s="330"/>
      <c r="D562" s="330"/>
      <c r="E562" s="330"/>
      <c r="F562" s="330"/>
      <c r="G562" s="330"/>
      <c r="H562" s="330"/>
      <c r="I562" s="330"/>
      <c r="J562" s="330"/>
      <c r="K562" s="330"/>
      <c r="L562" s="330"/>
      <c r="M562" s="330"/>
      <c r="N562" s="330"/>
      <c r="O562" s="330"/>
      <c r="P562" s="330"/>
      <c r="Q562" s="330"/>
      <c r="R562" s="330"/>
      <c r="S562" s="330"/>
      <c r="T562" s="330"/>
      <c r="U562" s="330"/>
      <c r="V562" s="330"/>
      <c r="W562" s="330"/>
      <c r="X562" s="330"/>
      <c r="Y562" s="330"/>
      <c r="Z562" s="330"/>
      <c r="AA562" s="330"/>
    </row>
    <row r="563" spans="1:27" ht="15.75" customHeight="1">
      <c r="A563" s="330"/>
      <c r="B563" s="330"/>
      <c r="C563" s="330"/>
      <c r="D563" s="330"/>
      <c r="E563" s="330"/>
      <c r="F563" s="330"/>
      <c r="G563" s="330"/>
      <c r="H563" s="330"/>
      <c r="I563" s="330"/>
      <c r="J563" s="330"/>
      <c r="K563" s="330"/>
      <c r="L563" s="330"/>
      <c r="M563" s="330"/>
      <c r="N563" s="330"/>
      <c r="O563" s="330"/>
      <c r="P563" s="330"/>
      <c r="Q563" s="330"/>
      <c r="R563" s="330"/>
      <c r="S563" s="330"/>
      <c r="T563" s="330"/>
      <c r="U563" s="330"/>
      <c r="V563" s="330"/>
      <c r="W563" s="330"/>
      <c r="X563" s="330"/>
      <c r="Y563" s="330"/>
      <c r="Z563" s="330"/>
      <c r="AA563" s="330"/>
    </row>
    <row r="564" spans="1:27" ht="15.75" customHeight="1">
      <c r="A564" s="330"/>
      <c r="B564" s="330"/>
      <c r="C564" s="330"/>
      <c r="D564" s="330"/>
      <c r="E564" s="330"/>
      <c r="F564" s="330"/>
      <c r="G564" s="330"/>
      <c r="H564" s="330"/>
      <c r="I564" s="330"/>
      <c r="J564" s="330"/>
      <c r="K564" s="330"/>
      <c r="L564" s="330"/>
      <c r="M564" s="330"/>
      <c r="N564" s="330"/>
      <c r="O564" s="330"/>
      <c r="P564" s="330"/>
      <c r="Q564" s="330"/>
      <c r="R564" s="330"/>
      <c r="S564" s="330"/>
      <c r="T564" s="330"/>
      <c r="U564" s="330"/>
      <c r="V564" s="330"/>
      <c r="W564" s="330"/>
      <c r="X564" s="330"/>
      <c r="Y564" s="330"/>
      <c r="Z564" s="330"/>
      <c r="AA564" s="330"/>
    </row>
    <row r="565" spans="1:27" ht="15.75" customHeight="1">
      <c r="A565" s="330"/>
      <c r="B565" s="330"/>
      <c r="C565" s="330"/>
      <c r="D565" s="330"/>
      <c r="E565" s="330"/>
      <c r="F565" s="330"/>
      <c r="G565" s="330"/>
      <c r="H565" s="330"/>
      <c r="I565" s="330"/>
      <c r="J565" s="330"/>
      <c r="K565" s="330"/>
      <c r="L565" s="330"/>
      <c r="M565" s="330"/>
      <c r="N565" s="330"/>
      <c r="O565" s="330"/>
      <c r="P565" s="330"/>
      <c r="Q565" s="330"/>
      <c r="R565" s="330"/>
      <c r="S565" s="330"/>
      <c r="T565" s="330"/>
      <c r="U565" s="330"/>
      <c r="V565" s="330"/>
      <c r="W565" s="330"/>
      <c r="X565" s="330"/>
      <c r="Y565" s="330"/>
      <c r="Z565" s="330"/>
      <c r="AA565" s="330"/>
    </row>
    <row r="566" spans="1:27" ht="15.75" customHeight="1">
      <c r="A566" s="330"/>
      <c r="B566" s="330"/>
      <c r="C566" s="330"/>
      <c r="D566" s="330"/>
      <c r="E566" s="330"/>
      <c r="F566" s="330"/>
      <c r="G566" s="330"/>
      <c r="H566" s="330"/>
      <c r="I566" s="330"/>
      <c r="J566" s="330"/>
      <c r="K566" s="330"/>
      <c r="L566" s="330"/>
      <c r="M566" s="330"/>
      <c r="N566" s="330"/>
      <c r="O566" s="330"/>
      <c r="P566" s="330"/>
      <c r="Q566" s="330"/>
      <c r="R566" s="330"/>
      <c r="S566" s="330"/>
      <c r="T566" s="330"/>
      <c r="U566" s="330"/>
      <c r="V566" s="330"/>
      <c r="W566" s="330"/>
      <c r="X566" s="330"/>
      <c r="Y566" s="330"/>
      <c r="Z566" s="330"/>
      <c r="AA566" s="330"/>
    </row>
    <row r="567" spans="1:27" ht="15.75" customHeight="1">
      <c r="A567" s="330"/>
      <c r="B567" s="330"/>
      <c r="C567" s="330"/>
      <c r="D567" s="330"/>
      <c r="E567" s="330"/>
      <c r="F567" s="330"/>
      <c r="G567" s="330"/>
      <c r="H567" s="330"/>
      <c r="I567" s="330"/>
      <c r="J567" s="330"/>
      <c r="K567" s="330"/>
      <c r="L567" s="330"/>
      <c r="M567" s="330"/>
      <c r="N567" s="330"/>
      <c r="O567" s="330"/>
      <c r="P567" s="330"/>
      <c r="Q567" s="330"/>
      <c r="R567" s="330"/>
      <c r="S567" s="330"/>
      <c r="T567" s="330"/>
      <c r="U567" s="330"/>
      <c r="V567" s="330"/>
      <c r="W567" s="330"/>
      <c r="X567" s="330"/>
      <c r="Y567" s="330"/>
      <c r="Z567" s="330"/>
      <c r="AA567" s="330"/>
    </row>
    <row r="568" spans="1:27" ht="15.75" customHeight="1">
      <c r="A568" s="330"/>
      <c r="B568" s="330"/>
      <c r="C568" s="330"/>
      <c r="D568" s="330"/>
      <c r="E568" s="330"/>
      <c r="F568" s="330"/>
      <c r="G568" s="330"/>
      <c r="H568" s="330"/>
      <c r="I568" s="330"/>
      <c r="J568" s="330"/>
      <c r="K568" s="330"/>
      <c r="L568" s="330"/>
      <c r="M568" s="330"/>
      <c r="N568" s="330"/>
      <c r="O568" s="330"/>
      <c r="P568" s="330"/>
      <c r="Q568" s="330"/>
      <c r="R568" s="330"/>
      <c r="S568" s="330"/>
      <c r="T568" s="330"/>
      <c r="U568" s="330"/>
      <c r="V568" s="330"/>
      <c r="W568" s="330"/>
      <c r="X568" s="330"/>
      <c r="Y568" s="330"/>
      <c r="Z568" s="330"/>
      <c r="AA568" s="330"/>
    </row>
    <row r="569" spans="1:27" ht="15.75" customHeight="1">
      <c r="A569" s="330"/>
      <c r="B569" s="330"/>
      <c r="C569" s="330"/>
      <c r="D569" s="330"/>
      <c r="E569" s="330"/>
      <c r="F569" s="330"/>
      <c r="G569" s="330"/>
      <c r="H569" s="330"/>
      <c r="I569" s="330"/>
      <c r="J569" s="330"/>
      <c r="K569" s="330"/>
      <c r="L569" s="330"/>
      <c r="M569" s="330"/>
      <c r="N569" s="330"/>
      <c r="O569" s="330"/>
      <c r="P569" s="330"/>
      <c r="Q569" s="330"/>
      <c r="R569" s="330"/>
      <c r="S569" s="330"/>
      <c r="T569" s="330"/>
      <c r="U569" s="330"/>
      <c r="V569" s="330"/>
      <c r="W569" s="330"/>
      <c r="X569" s="330"/>
      <c r="Y569" s="330"/>
      <c r="Z569" s="330"/>
      <c r="AA569" s="330"/>
    </row>
    <row r="570" spans="1:27" ht="15.75" customHeight="1">
      <c r="A570" s="330"/>
      <c r="B570" s="330"/>
      <c r="C570" s="330"/>
      <c r="D570" s="330"/>
      <c r="E570" s="330"/>
      <c r="F570" s="330"/>
      <c r="G570" s="330"/>
      <c r="H570" s="330"/>
      <c r="I570" s="330"/>
      <c r="J570" s="330"/>
      <c r="K570" s="330"/>
      <c r="L570" s="330"/>
      <c r="M570" s="330"/>
      <c r="N570" s="330"/>
      <c r="O570" s="330"/>
      <c r="P570" s="330"/>
      <c r="Q570" s="330"/>
      <c r="R570" s="330"/>
      <c r="S570" s="330"/>
      <c r="T570" s="330"/>
      <c r="U570" s="330"/>
      <c r="V570" s="330"/>
      <c r="W570" s="330"/>
      <c r="X570" s="330"/>
      <c r="Y570" s="330"/>
      <c r="Z570" s="330"/>
      <c r="AA570" s="330"/>
    </row>
    <row r="571" spans="1:27" ht="15.75" customHeight="1">
      <c r="A571" s="330"/>
      <c r="B571" s="330"/>
      <c r="C571" s="330"/>
      <c r="D571" s="330"/>
      <c r="E571" s="330"/>
      <c r="F571" s="330"/>
      <c r="G571" s="330"/>
      <c r="H571" s="330"/>
      <c r="I571" s="330"/>
      <c r="J571" s="330"/>
      <c r="K571" s="330"/>
      <c r="L571" s="330"/>
      <c r="M571" s="330"/>
      <c r="N571" s="330"/>
      <c r="O571" s="330"/>
      <c r="P571" s="330"/>
      <c r="Q571" s="330"/>
      <c r="R571" s="330"/>
      <c r="S571" s="330"/>
      <c r="T571" s="330"/>
      <c r="U571" s="330"/>
      <c r="V571" s="330"/>
      <c r="W571" s="330"/>
      <c r="X571" s="330"/>
      <c r="Y571" s="330"/>
      <c r="Z571" s="330"/>
      <c r="AA571" s="330"/>
    </row>
    <row r="572" spans="1:27" ht="15.75" customHeight="1">
      <c r="A572" s="330"/>
      <c r="B572" s="330"/>
      <c r="C572" s="330"/>
      <c r="D572" s="330"/>
      <c r="E572" s="330"/>
      <c r="F572" s="330"/>
      <c r="G572" s="330"/>
      <c r="H572" s="330"/>
      <c r="I572" s="330"/>
      <c r="J572" s="330"/>
      <c r="K572" s="330"/>
      <c r="L572" s="330"/>
      <c r="M572" s="330"/>
      <c r="N572" s="330"/>
      <c r="O572" s="330"/>
      <c r="P572" s="330"/>
      <c r="Q572" s="330"/>
      <c r="R572" s="330"/>
      <c r="S572" s="330"/>
      <c r="T572" s="330"/>
      <c r="U572" s="330"/>
      <c r="V572" s="330"/>
      <c r="W572" s="330"/>
      <c r="X572" s="330"/>
      <c r="Y572" s="330"/>
      <c r="Z572" s="330"/>
      <c r="AA572" s="330"/>
    </row>
    <row r="573" spans="1:27" ht="15.75" customHeight="1">
      <c r="A573" s="330"/>
      <c r="B573" s="330"/>
      <c r="C573" s="330"/>
      <c r="D573" s="330"/>
      <c r="E573" s="330"/>
      <c r="F573" s="330"/>
      <c r="G573" s="330"/>
      <c r="H573" s="330"/>
      <c r="I573" s="330"/>
      <c r="J573" s="330"/>
      <c r="K573" s="330"/>
      <c r="L573" s="330"/>
      <c r="M573" s="330"/>
      <c r="N573" s="330"/>
      <c r="O573" s="330"/>
      <c r="P573" s="330"/>
      <c r="Q573" s="330"/>
      <c r="R573" s="330"/>
      <c r="S573" s="330"/>
      <c r="T573" s="330"/>
      <c r="U573" s="330"/>
      <c r="V573" s="330"/>
      <c r="W573" s="330"/>
      <c r="X573" s="330"/>
      <c r="Y573" s="330"/>
      <c r="Z573" s="330"/>
      <c r="AA573" s="330"/>
    </row>
    <row r="574" spans="1:27" ht="15.75" customHeight="1">
      <c r="A574" s="330"/>
      <c r="B574" s="330"/>
      <c r="C574" s="330"/>
      <c r="D574" s="330"/>
      <c r="E574" s="330"/>
      <c r="F574" s="330"/>
      <c r="G574" s="330"/>
      <c r="H574" s="330"/>
      <c r="I574" s="330"/>
      <c r="J574" s="330"/>
      <c r="K574" s="330"/>
      <c r="L574" s="330"/>
      <c r="M574" s="330"/>
      <c r="N574" s="330"/>
      <c r="O574" s="330"/>
      <c r="P574" s="330"/>
      <c r="Q574" s="330"/>
      <c r="R574" s="330"/>
      <c r="S574" s="330"/>
      <c r="T574" s="330"/>
      <c r="U574" s="330"/>
      <c r="V574" s="330"/>
      <c r="W574" s="330"/>
      <c r="X574" s="330"/>
      <c r="Y574" s="330"/>
      <c r="Z574" s="330"/>
      <c r="AA574" s="330"/>
    </row>
    <row r="575" spans="1:27" ht="15.75" customHeight="1">
      <c r="A575" s="330"/>
      <c r="B575" s="330"/>
      <c r="C575" s="330"/>
      <c r="D575" s="330"/>
      <c r="E575" s="330"/>
      <c r="F575" s="330"/>
      <c r="G575" s="330"/>
      <c r="H575" s="330"/>
      <c r="I575" s="330"/>
      <c r="J575" s="330"/>
      <c r="K575" s="330"/>
      <c r="L575" s="330"/>
      <c r="M575" s="330"/>
      <c r="N575" s="330"/>
      <c r="O575" s="330"/>
      <c r="P575" s="330"/>
      <c r="Q575" s="330"/>
      <c r="R575" s="330"/>
      <c r="S575" s="330"/>
      <c r="T575" s="330"/>
      <c r="U575" s="330"/>
      <c r="V575" s="330"/>
      <c r="W575" s="330"/>
      <c r="X575" s="330"/>
      <c r="Y575" s="330"/>
      <c r="Z575" s="330"/>
      <c r="AA575" s="330"/>
    </row>
    <row r="576" spans="1:27" ht="15.75" customHeight="1">
      <c r="A576" s="330"/>
      <c r="B576" s="330"/>
      <c r="C576" s="330"/>
      <c r="D576" s="330"/>
      <c r="E576" s="330"/>
      <c r="F576" s="330"/>
      <c r="G576" s="330"/>
      <c r="H576" s="330"/>
      <c r="I576" s="330"/>
      <c r="J576" s="330"/>
      <c r="K576" s="330"/>
      <c r="L576" s="330"/>
      <c r="M576" s="330"/>
      <c r="N576" s="330"/>
      <c r="O576" s="330"/>
      <c r="P576" s="330"/>
      <c r="Q576" s="330"/>
      <c r="R576" s="330"/>
      <c r="S576" s="330"/>
      <c r="T576" s="330"/>
      <c r="U576" s="330"/>
      <c r="V576" s="330"/>
      <c r="W576" s="330"/>
      <c r="X576" s="330"/>
      <c r="Y576" s="330"/>
      <c r="Z576" s="330"/>
      <c r="AA576" s="330"/>
    </row>
    <row r="577" spans="1:27" ht="15.75" customHeight="1">
      <c r="A577" s="330"/>
      <c r="B577" s="330"/>
      <c r="C577" s="330"/>
      <c r="D577" s="330"/>
      <c r="E577" s="330"/>
      <c r="F577" s="330"/>
      <c r="G577" s="330"/>
      <c r="H577" s="330"/>
      <c r="I577" s="330"/>
      <c r="J577" s="330"/>
      <c r="K577" s="330"/>
      <c r="L577" s="330"/>
      <c r="M577" s="330"/>
      <c r="N577" s="330"/>
      <c r="O577" s="330"/>
      <c r="P577" s="330"/>
      <c r="Q577" s="330"/>
      <c r="R577" s="330"/>
      <c r="S577" s="330"/>
      <c r="T577" s="330"/>
      <c r="U577" s="330"/>
      <c r="V577" s="330"/>
      <c r="W577" s="330"/>
      <c r="X577" s="330"/>
      <c r="Y577" s="330"/>
      <c r="Z577" s="330"/>
      <c r="AA577" s="330"/>
    </row>
    <row r="578" spans="1:27" ht="15.75" customHeight="1">
      <c r="A578" s="330"/>
      <c r="B578" s="330"/>
      <c r="C578" s="330"/>
      <c r="D578" s="330"/>
      <c r="E578" s="330"/>
      <c r="F578" s="330"/>
      <c r="G578" s="330"/>
      <c r="H578" s="330"/>
      <c r="I578" s="330"/>
      <c r="J578" s="330"/>
      <c r="K578" s="330"/>
      <c r="L578" s="330"/>
      <c r="M578" s="330"/>
      <c r="N578" s="330"/>
      <c r="O578" s="330"/>
      <c r="P578" s="330"/>
      <c r="Q578" s="330"/>
      <c r="R578" s="330"/>
      <c r="S578" s="330"/>
      <c r="T578" s="330"/>
      <c r="U578" s="330"/>
      <c r="V578" s="330"/>
      <c r="W578" s="330"/>
      <c r="X578" s="330"/>
      <c r="Y578" s="330"/>
      <c r="Z578" s="330"/>
      <c r="AA578" s="330"/>
    </row>
    <row r="579" spans="1:27" ht="15.75" customHeight="1">
      <c r="A579" s="330"/>
      <c r="B579" s="330"/>
      <c r="C579" s="330"/>
      <c r="D579" s="330"/>
      <c r="E579" s="330"/>
      <c r="F579" s="330"/>
      <c r="G579" s="330"/>
      <c r="H579" s="330"/>
      <c r="I579" s="330"/>
      <c r="J579" s="330"/>
      <c r="K579" s="330"/>
      <c r="L579" s="330"/>
      <c r="M579" s="330"/>
      <c r="N579" s="330"/>
      <c r="O579" s="330"/>
      <c r="P579" s="330"/>
      <c r="Q579" s="330"/>
      <c r="R579" s="330"/>
      <c r="S579" s="330"/>
      <c r="T579" s="330"/>
      <c r="U579" s="330"/>
      <c r="V579" s="330"/>
      <c r="W579" s="330"/>
      <c r="X579" s="330"/>
      <c r="Y579" s="330"/>
      <c r="Z579" s="330"/>
      <c r="AA579" s="330"/>
    </row>
    <row r="580" spans="1:27" ht="15.75" customHeight="1">
      <c r="A580" s="330"/>
      <c r="B580" s="330"/>
      <c r="C580" s="330"/>
      <c r="D580" s="330"/>
      <c r="E580" s="330"/>
      <c r="F580" s="330"/>
      <c r="G580" s="330"/>
      <c r="H580" s="330"/>
      <c r="I580" s="330"/>
      <c r="J580" s="330"/>
      <c r="K580" s="330"/>
      <c r="L580" s="330"/>
      <c r="M580" s="330"/>
      <c r="N580" s="330"/>
      <c r="O580" s="330"/>
      <c r="P580" s="330"/>
      <c r="Q580" s="330"/>
      <c r="R580" s="330"/>
      <c r="S580" s="330"/>
      <c r="T580" s="330"/>
      <c r="U580" s="330"/>
      <c r="V580" s="330"/>
      <c r="W580" s="330"/>
      <c r="X580" s="330"/>
      <c r="Y580" s="330"/>
      <c r="Z580" s="330"/>
      <c r="AA580" s="330"/>
    </row>
    <row r="581" spans="1:27" ht="15.75" customHeight="1">
      <c r="A581" s="330"/>
      <c r="B581" s="330"/>
      <c r="C581" s="330"/>
      <c r="D581" s="330"/>
      <c r="E581" s="330"/>
      <c r="F581" s="330"/>
      <c r="G581" s="330"/>
      <c r="H581" s="330"/>
      <c r="I581" s="330"/>
      <c r="J581" s="330"/>
      <c r="K581" s="330"/>
      <c r="L581" s="330"/>
      <c r="M581" s="330"/>
      <c r="N581" s="330"/>
      <c r="O581" s="330"/>
      <c r="P581" s="330"/>
      <c r="Q581" s="330"/>
      <c r="R581" s="330"/>
      <c r="S581" s="330"/>
      <c r="T581" s="330"/>
      <c r="U581" s="330"/>
      <c r="V581" s="330"/>
      <c r="W581" s="330"/>
      <c r="X581" s="330"/>
      <c r="Y581" s="330"/>
      <c r="Z581" s="330"/>
      <c r="AA581" s="330"/>
    </row>
    <row r="582" spans="1:27" ht="15.75" customHeight="1">
      <c r="A582" s="330"/>
      <c r="B582" s="330"/>
      <c r="C582" s="330"/>
      <c r="D582" s="330"/>
      <c r="E582" s="330"/>
      <c r="F582" s="330"/>
      <c r="G582" s="330"/>
      <c r="H582" s="330"/>
      <c r="I582" s="330"/>
      <c r="J582" s="330"/>
      <c r="K582" s="330"/>
      <c r="L582" s="330"/>
      <c r="M582" s="330"/>
      <c r="N582" s="330"/>
      <c r="O582" s="330"/>
      <c r="P582" s="330"/>
      <c r="Q582" s="330"/>
      <c r="R582" s="330"/>
      <c r="S582" s="330"/>
      <c r="T582" s="330"/>
      <c r="U582" s="330"/>
      <c r="V582" s="330"/>
      <c r="W582" s="330"/>
      <c r="X582" s="330"/>
      <c r="Y582" s="330"/>
      <c r="Z582" s="330"/>
      <c r="AA582" s="330"/>
    </row>
    <row r="583" spans="1:27" ht="15.75" customHeight="1">
      <c r="A583" s="330"/>
      <c r="B583" s="330"/>
      <c r="C583" s="330"/>
      <c r="D583" s="330"/>
      <c r="E583" s="330"/>
      <c r="F583" s="330"/>
      <c r="G583" s="330"/>
      <c r="H583" s="330"/>
      <c r="I583" s="330"/>
      <c r="J583" s="330"/>
      <c r="K583" s="330"/>
      <c r="L583" s="330"/>
      <c r="M583" s="330"/>
      <c r="N583" s="330"/>
      <c r="O583" s="330"/>
      <c r="P583" s="330"/>
      <c r="Q583" s="330"/>
      <c r="R583" s="330"/>
      <c r="S583" s="330"/>
      <c r="T583" s="330"/>
      <c r="U583" s="330"/>
      <c r="V583" s="330"/>
      <c r="W583" s="330"/>
      <c r="X583" s="330"/>
      <c r="Y583" s="330"/>
      <c r="Z583" s="330"/>
      <c r="AA583" s="330"/>
    </row>
    <row r="584" spans="1:27" ht="15.75" customHeight="1">
      <c r="A584" s="330"/>
      <c r="B584" s="330"/>
      <c r="C584" s="330"/>
      <c r="D584" s="330"/>
      <c r="E584" s="330"/>
      <c r="F584" s="330"/>
      <c r="G584" s="330"/>
      <c r="H584" s="330"/>
      <c r="I584" s="330"/>
      <c r="J584" s="330"/>
      <c r="K584" s="330"/>
      <c r="L584" s="330"/>
      <c r="M584" s="330"/>
      <c r="N584" s="330"/>
      <c r="O584" s="330"/>
      <c r="P584" s="330"/>
      <c r="Q584" s="330"/>
      <c r="R584" s="330"/>
      <c r="S584" s="330"/>
      <c r="T584" s="330"/>
      <c r="U584" s="330"/>
      <c r="V584" s="330"/>
      <c r="W584" s="330"/>
      <c r="X584" s="330"/>
      <c r="Y584" s="330"/>
      <c r="Z584" s="330"/>
      <c r="AA584" s="330"/>
    </row>
    <row r="585" spans="1:27" ht="15.75" customHeight="1">
      <c r="A585" s="330"/>
      <c r="B585" s="330"/>
      <c r="C585" s="330"/>
      <c r="D585" s="330"/>
      <c r="E585" s="330"/>
      <c r="F585" s="330"/>
      <c r="G585" s="330"/>
      <c r="H585" s="330"/>
      <c r="I585" s="330"/>
      <c r="J585" s="330"/>
      <c r="K585" s="330"/>
      <c r="L585" s="330"/>
      <c r="M585" s="330"/>
      <c r="N585" s="330"/>
      <c r="O585" s="330"/>
      <c r="P585" s="330"/>
      <c r="Q585" s="330"/>
      <c r="R585" s="330"/>
      <c r="S585" s="330"/>
      <c r="T585" s="330"/>
      <c r="U585" s="330"/>
      <c r="V585" s="330"/>
      <c r="W585" s="330"/>
      <c r="X585" s="330"/>
      <c r="Y585" s="330"/>
      <c r="Z585" s="330"/>
      <c r="AA585" s="330"/>
    </row>
    <row r="586" spans="1:27" ht="15.75" customHeight="1">
      <c r="A586" s="330"/>
      <c r="B586" s="330"/>
      <c r="C586" s="330"/>
      <c r="D586" s="330"/>
      <c r="E586" s="330"/>
      <c r="F586" s="330"/>
      <c r="G586" s="330"/>
      <c r="H586" s="330"/>
      <c r="I586" s="330"/>
      <c r="J586" s="330"/>
      <c r="K586" s="330"/>
      <c r="L586" s="330"/>
      <c r="M586" s="330"/>
      <c r="N586" s="330"/>
      <c r="O586" s="330"/>
      <c r="P586" s="330"/>
      <c r="Q586" s="330"/>
      <c r="R586" s="330"/>
      <c r="S586" s="330"/>
      <c r="T586" s="330"/>
      <c r="U586" s="330"/>
      <c r="V586" s="330"/>
      <c r="W586" s="330"/>
      <c r="X586" s="330"/>
      <c r="Y586" s="330"/>
      <c r="Z586" s="330"/>
      <c r="AA586" s="330"/>
    </row>
    <row r="587" spans="1:27" ht="15.75" customHeight="1">
      <c r="A587" s="330"/>
      <c r="B587" s="330"/>
      <c r="C587" s="330"/>
      <c r="D587" s="330"/>
      <c r="E587" s="330"/>
      <c r="F587" s="330"/>
      <c r="G587" s="330"/>
      <c r="H587" s="330"/>
      <c r="I587" s="330"/>
      <c r="J587" s="330"/>
      <c r="K587" s="330"/>
      <c r="L587" s="330"/>
      <c r="M587" s="330"/>
      <c r="N587" s="330"/>
      <c r="O587" s="330"/>
      <c r="P587" s="330"/>
      <c r="Q587" s="330"/>
      <c r="R587" s="330"/>
      <c r="S587" s="330"/>
      <c r="T587" s="330"/>
      <c r="U587" s="330"/>
      <c r="V587" s="330"/>
      <c r="W587" s="330"/>
      <c r="X587" s="330"/>
      <c r="Y587" s="330"/>
      <c r="Z587" s="330"/>
      <c r="AA587" s="330"/>
    </row>
    <row r="588" spans="1:27" ht="15.75" customHeight="1">
      <c r="A588" s="330"/>
      <c r="B588" s="330"/>
      <c r="C588" s="330"/>
      <c r="D588" s="330"/>
      <c r="E588" s="330"/>
      <c r="F588" s="330"/>
      <c r="G588" s="330"/>
      <c r="H588" s="330"/>
      <c r="I588" s="330"/>
      <c r="J588" s="330"/>
      <c r="K588" s="330"/>
      <c r="L588" s="330"/>
      <c r="M588" s="330"/>
      <c r="N588" s="330"/>
      <c r="O588" s="330"/>
      <c r="P588" s="330"/>
      <c r="Q588" s="330"/>
      <c r="R588" s="330"/>
      <c r="S588" s="330"/>
      <c r="T588" s="330"/>
      <c r="U588" s="330"/>
      <c r="V588" s="330"/>
      <c r="W588" s="330"/>
      <c r="X588" s="330"/>
      <c r="Y588" s="330"/>
      <c r="Z588" s="330"/>
      <c r="AA588" s="330"/>
    </row>
    <row r="589" spans="1:27" ht="15.75" customHeight="1">
      <c r="A589" s="330"/>
      <c r="B589" s="330"/>
      <c r="C589" s="330"/>
      <c r="D589" s="330"/>
      <c r="E589" s="330"/>
      <c r="F589" s="330"/>
      <c r="G589" s="330"/>
      <c r="H589" s="330"/>
      <c r="I589" s="330"/>
      <c r="J589" s="330"/>
      <c r="K589" s="330"/>
      <c r="L589" s="330"/>
      <c r="M589" s="330"/>
      <c r="N589" s="330"/>
      <c r="O589" s="330"/>
      <c r="P589" s="330"/>
      <c r="Q589" s="330"/>
      <c r="R589" s="330"/>
      <c r="S589" s="330"/>
      <c r="T589" s="330"/>
      <c r="U589" s="330"/>
      <c r="V589" s="330"/>
      <c r="W589" s="330"/>
      <c r="X589" s="330"/>
      <c r="Y589" s="330"/>
      <c r="Z589" s="330"/>
      <c r="AA589" s="330"/>
    </row>
    <row r="590" spans="1:27" ht="15.75" customHeight="1">
      <c r="A590" s="330"/>
      <c r="B590" s="330"/>
      <c r="C590" s="330"/>
      <c r="D590" s="330"/>
      <c r="E590" s="330"/>
      <c r="F590" s="330"/>
      <c r="G590" s="330"/>
      <c r="H590" s="330"/>
      <c r="I590" s="330"/>
      <c r="J590" s="330"/>
      <c r="K590" s="330"/>
      <c r="L590" s="330"/>
      <c r="M590" s="330"/>
      <c r="N590" s="330"/>
      <c r="O590" s="330"/>
      <c r="P590" s="330"/>
      <c r="Q590" s="330"/>
      <c r="R590" s="330"/>
      <c r="S590" s="330"/>
      <c r="T590" s="330"/>
      <c r="U590" s="330"/>
      <c r="V590" s="330"/>
      <c r="W590" s="330"/>
      <c r="X590" s="330"/>
      <c r="Y590" s="330"/>
      <c r="Z590" s="330"/>
      <c r="AA590" s="330"/>
    </row>
    <row r="591" spans="1:27" ht="15.75" customHeight="1">
      <c r="A591" s="330"/>
      <c r="B591" s="330"/>
      <c r="C591" s="330"/>
      <c r="D591" s="330"/>
      <c r="E591" s="330"/>
      <c r="F591" s="330"/>
      <c r="G591" s="330"/>
      <c r="H591" s="330"/>
      <c r="I591" s="330"/>
      <c r="J591" s="330"/>
      <c r="K591" s="330"/>
      <c r="L591" s="330"/>
      <c r="M591" s="330"/>
      <c r="N591" s="330"/>
      <c r="O591" s="330"/>
      <c r="P591" s="330"/>
      <c r="Q591" s="330"/>
      <c r="R591" s="330"/>
      <c r="S591" s="330"/>
      <c r="T591" s="330"/>
      <c r="U591" s="330"/>
      <c r="V591" s="330"/>
      <c r="W591" s="330"/>
      <c r="X591" s="330"/>
      <c r="Y591" s="330"/>
      <c r="Z591" s="330"/>
      <c r="AA591" s="330"/>
    </row>
    <row r="592" spans="1:27" ht="15.75" customHeight="1">
      <c r="A592" s="330"/>
      <c r="B592" s="330"/>
      <c r="C592" s="330"/>
      <c r="D592" s="330"/>
      <c r="E592" s="330"/>
      <c r="F592" s="330"/>
      <c r="G592" s="330"/>
      <c r="H592" s="330"/>
      <c r="I592" s="330"/>
      <c r="J592" s="330"/>
      <c r="K592" s="330"/>
      <c r="L592" s="330"/>
      <c r="M592" s="330"/>
      <c r="N592" s="330"/>
      <c r="O592" s="330"/>
      <c r="P592" s="330"/>
      <c r="Q592" s="330"/>
      <c r="R592" s="330"/>
      <c r="S592" s="330"/>
      <c r="T592" s="330"/>
      <c r="U592" s="330"/>
      <c r="V592" s="330"/>
      <c r="W592" s="330"/>
      <c r="X592" s="330"/>
      <c r="Y592" s="330"/>
      <c r="Z592" s="330"/>
      <c r="AA592" s="330"/>
    </row>
    <row r="593" spans="1:27" ht="15.75" customHeight="1">
      <c r="A593" s="330"/>
      <c r="B593" s="330"/>
      <c r="C593" s="330"/>
      <c r="D593" s="330"/>
      <c r="E593" s="330"/>
      <c r="F593" s="330"/>
      <c r="G593" s="330"/>
      <c r="H593" s="330"/>
      <c r="I593" s="330"/>
      <c r="J593" s="330"/>
      <c r="K593" s="330"/>
      <c r="L593" s="330"/>
      <c r="M593" s="330"/>
      <c r="N593" s="330"/>
      <c r="O593" s="330"/>
      <c r="P593" s="330"/>
      <c r="Q593" s="330"/>
      <c r="R593" s="330"/>
      <c r="S593" s="330"/>
      <c r="T593" s="330"/>
      <c r="U593" s="330"/>
      <c r="V593" s="330"/>
      <c r="W593" s="330"/>
      <c r="X593" s="330"/>
      <c r="Y593" s="330"/>
      <c r="Z593" s="330"/>
      <c r="AA593" s="330"/>
    </row>
    <row r="594" spans="1:27" ht="15.75" customHeight="1">
      <c r="A594" s="330"/>
      <c r="B594" s="330"/>
      <c r="C594" s="330"/>
      <c r="D594" s="330"/>
      <c r="E594" s="330"/>
      <c r="F594" s="330"/>
      <c r="G594" s="330"/>
      <c r="H594" s="330"/>
      <c r="I594" s="330"/>
      <c r="J594" s="330"/>
      <c r="K594" s="330"/>
      <c r="L594" s="330"/>
      <c r="M594" s="330"/>
      <c r="N594" s="330"/>
      <c r="O594" s="330"/>
      <c r="P594" s="330"/>
      <c r="Q594" s="330"/>
      <c r="R594" s="330"/>
      <c r="S594" s="330"/>
      <c r="T594" s="330"/>
      <c r="U594" s="330"/>
      <c r="V594" s="330"/>
      <c r="W594" s="330"/>
      <c r="X594" s="330"/>
      <c r="Y594" s="330"/>
      <c r="Z594" s="330"/>
      <c r="AA594" s="330"/>
    </row>
    <row r="595" spans="1:27" ht="15.75" customHeight="1">
      <c r="A595" s="330"/>
      <c r="B595" s="330"/>
      <c r="C595" s="330"/>
      <c r="D595" s="330"/>
      <c r="E595" s="330"/>
      <c r="F595" s="330"/>
      <c r="G595" s="330"/>
      <c r="H595" s="330"/>
      <c r="I595" s="330"/>
      <c r="J595" s="330"/>
      <c r="K595" s="330"/>
      <c r="L595" s="330"/>
      <c r="M595" s="330"/>
      <c r="N595" s="330"/>
      <c r="O595" s="330"/>
      <c r="P595" s="330"/>
      <c r="Q595" s="330"/>
      <c r="R595" s="330"/>
      <c r="S595" s="330"/>
      <c r="T595" s="330"/>
      <c r="U595" s="330"/>
      <c r="V595" s="330"/>
      <c r="W595" s="330"/>
      <c r="X595" s="330"/>
      <c r="Y595" s="330"/>
      <c r="Z595" s="330"/>
      <c r="AA595" s="330"/>
    </row>
    <row r="596" spans="1:27" ht="15.75" customHeight="1">
      <c r="A596" s="330"/>
      <c r="B596" s="330"/>
      <c r="C596" s="330"/>
      <c r="D596" s="330"/>
      <c r="E596" s="330"/>
      <c r="F596" s="330"/>
      <c r="G596" s="330"/>
      <c r="H596" s="330"/>
      <c r="I596" s="330"/>
      <c r="J596" s="330"/>
      <c r="K596" s="330"/>
      <c r="L596" s="330"/>
      <c r="M596" s="330"/>
      <c r="N596" s="330"/>
      <c r="O596" s="330"/>
      <c r="P596" s="330"/>
      <c r="Q596" s="330"/>
      <c r="R596" s="330"/>
      <c r="S596" s="330"/>
      <c r="T596" s="330"/>
      <c r="U596" s="330"/>
      <c r="V596" s="330"/>
      <c r="W596" s="330"/>
      <c r="X596" s="330"/>
      <c r="Y596" s="330"/>
      <c r="Z596" s="330"/>
      <c r="AA596" s="330"/>
    </row>
    <row r="597" spans="1:27" ht="15.75" customHeight="1">
      <c r="A597" s="330"/>
      <c r="B597" s="330"/>
      <c r="C597" s="330"/>
      <c r="D597" s="330"/>
      <c r="E597" s="330"/>
      <c r="F597" s="330"/>
      <c r="G597" s="330"/>
      <c r="H597" s="330"/>
      <c r="I597" s="330"/>
      <c r="J597" s="330"/>
      <c r="K597" s="330"/>
      <c r="L597" s="330"/>
      <c r="M597" s="330"/>
      <c r="N597" s="330"/>
      <c r="O597" s="330"/>
      <c r="P597" s="330"/>
      <c r="Q597" s="330"/>
      <c r="R597" s="330"/>
      <c r="S597" s="330"/>
      <c r="T597" s="330"/>
      <c r="U597" s="330"/>
      <c r="V597" s="330"/>
      <c r="W597" s="330"/>
      <c r="X597" s="330"/>
      <c r="Y597" s="330"/>
      <c r="Z597" s="330"/>
      <c r="AA597" s="330"/>
    </row>
    <row r="598" spans="1:27" ht="15.75" customHeight="1">
      <c r="A598" s="330"/>
      <c r="B598" s="330"/>
      <c r="C598" s="330"/>
      <c r="D598" s="330"/>
      <c r="E598" s="330"/>
      <c r="F598" s="330"/>
      <c r="G598" s="330"/>
      <c r="H598" s="330"/>
      <c r="I598" s="330"/>
      <c r="J598" s="330"/>
      <c r="K598" s="330"/>
      <c r="L598" s="330"/>
      <c r="M598" s="330"/>
      <c r="N598" s="330"/>
      <c r="O598" s="330"/>
      <c r="P598" s="330"/>
      <c r="Q598" s="330"/>
      <c r="R598" s="330"/>
      <c r="S598" s="330"/>
      <c r="T598" s="330"/>
      <c r="U598" s="330"/>
      <c r="V598" s="330"/>
      <c r="W598" s="330"/>
      <c r="X598" s="330"/>
      <c r="Y598" s="330"/>
      <c r="Z598" s="330"/>
      <c r="AA598" s="330"/>
    </row>
    <row r="599" spans="1:27" ht="15.75" customHeight="1">
      <c r="A599" s="330"/>
      <c r="B599" s="330"/>
      <c r="C599" s="330"/>
      <c r="D599" s="330"/>
      <c r="E599" s="330"/>
      <c r="F599" s="330"/>
      <c r="G599" s="330"/>
      <c r="H599" s="330"/>
      <c r="I599" s="330"/>
      <c r="J599" s="330"/>
      <c r="K599" s="330"/>
      <c r="L599" s="330"/>
      <c r="M599" s="330"/>
      <c r="N599" s="330"/>
      <c r="O599" s="330"/>
      <c r="P599" s="330"/>
      <c r="Q599" s="330"/>
      <c r="R599" s="330"/>
      <c r="S599" s="330"/>
      <c r="T599" s="330"/>
      <c r="U599" s="330"/>
      <c r="V599" s="330"/>
      <c r="W599" s="330"/>
      <c r="X599" s="330"/>
      <c r="Y599" s="330"/>
      <c r="Z599" s="330"/>
      <c r="AA599" s="330"/>
    </row>
    <row r="600" spans="1:27" ht="15.75" customHeight="1">
      <c r="A600" s="330"/>
      <c r="B600" s="330"/>
      <c r="C600" s="330"/>
      <c r="D600" s="330"/>
      <c r="E600" s="330"/>
      <c r="F600" s="330"/>
      <c r="G600" s="330"/>
      <c r="H600" s="330"/>
      <c r="I600" s="330"/>
      <c r="J600" s="330"/>
      <c r="K600" s="330"/>
      <c r="L600" s="330"/>
      <c r="M600" s="330"/>
      <c r="N600" s="330"/>
      <c r="O600" s="330"/>
      <c r="P600" s="330"/>
      <c r="Q600" s="330"/>
      <c r="R600" s="330"/>
      <c r="S600" s="330"/>
      <c r="T600" s="330"/>
      <c r="U600" s="330"/>
      <c r="V600" s="330"/>
      <c r="W600" s="330"/>
      <c r="X600" s="330"/>
      <c r="Y600" s="330"/>
      <c r="Z600" s="330"/>
      <c r="AA600" s="330"/>
    </row>
    <row r="601" spans="1:27" ht="15.75" customHeight="1">
      <c r="A601" s="330"/>
      <c r="B601" s="330"/>
      <c r="C601" s="330"/>
      <c r="D601" s="330"/>
      <c r="E601" s="330"/>
      <c r="F601" s="330"/>
      <c r="G601" s="330"/>
      <c r="H601" s="330"/>
      <c r="I601" s="330"/>
      <c r="J601" s="330"/>
      <c r="K601" s="330"/>
      <c r="L601" s="330"/>
      <c r="M601" s="330"/>
      <c r="N601" s="330"/>
      <c r="O601" s="330"/>
      <c r="P601" s="330"/>
      <c r="Q601" s="330"/>
      <c r="R601" s="330"/>
      <c r="S601" s="330"/>
      <c r="T601" s="330"/>
      <c r="U601" s="330"/>
      <c r="V601" s="330"/>
      <c r="W601" s="330"/>
      <c r="X601" s="330"/>
      <c r="Y601" s="330"/>
      <c r="Z601" s="330"/>
      <c r="AA601" s="330"/>
    </row>
    <row r="602" spans="1:27" ht="15.75" customHeight="1">
      <c r="A602" s="330"/>
      <c r="B602" s="330"/>
      <c r="C602" s="330"/>
      <c r="D602" s="330"/>
      <c r="E602" s="330"/>
      <c r="F602" s="330"/>
      <c r="G602" s="330"/>
      <c r="H602" s="330"/>
      <c r="I602" s="330"/>
      <c r="J602" s="330"/>
      <c r="K602" s="330"/>
      <c r="L602" s="330"/>
      <c r="M602" s="330"/>
      <c r="N602" s="330"/>
      <c r="O602" s="330"/>
      <c r="P602" s="330"/>
      <c r="Q602" s="330"/>
      <c r="R602" s="330"/>
      <c r="S602" s="330"/>
      <c r="T602" s="330"/>
      <c r="U602" s="330"/>
      <c r="V602" s="330"/>
      <c r="W602" s="330"/>
      <c r="X602" s="330"/>
      <c r="Y602" s="330"/>
      <c r="Z602" s="330"/>
      <c r="AA602" s="330"/>
    </row>
    <row r="603" spans="1:27" ht="15.75" customHeight="1">
      <c r="A603" s="330"/>
      <c r="B603" s="330"/>
      <c r="C603" s="330"/>
      <c r="D603" s="330"/>
      <c r="E603" s="330"/>
      <c r="F603" s="330"/>
      <c r="G603" s="330"/>
      <c r="H603" s="330"/>
      <c r="I603" s="330"/>
      <c r="J603" s="330"/>
      <c r="K603" s="330"/>
      <c r="L603" s="330"/>
      <c r="M603" s="330"/>
      <c r="N603" s="330"/>
      <c r="O603" s="330"/>
      <c r="P603" s="330"/>
      <c r="Q603" s="330"/>
      <c r="R603" s="330"/>
      <c r="S603" s="330"/>
      <c r="T603" s="330"/>
      <c r="U603" s="330"/>
      <c r="V603" s="330"/>
      <c r="W603" s="330"/>
      <c r="X603" s="330"/>
      <c r="Y603" s="330"/>
      <c r="Z603" s="330"/>
      <c r="AA603" s="330"/>
    </row>
    <row r="604" spans="1:27" ht="15.75" customHeight="1">
      <c r="A604" s="330"/>
      <c r="B604" s="330"/>
      <c r="C604" s="330"/>
      <c r="D604" s="330"/>
      <c r="E604" s="330"/>
      <c r="F604" s="330"/>
      <c r="G604" s="330"/>
      <c r="H604" s="330"/>
      <c r="I604" s="330"/>
      <c r="J604" s="330"/>
      <c r="K604" s="330"/>
      <c r="L604" s="330"/>
      <c r="M604" s="330"/>
      <c r="N604" s="330"/>
      <c r="O604" s="330"/>
      <c r="P604" s="330"/>
      <c r="Q604" s="330"/>
      <c r="R604" s="330"/>
      <c r="S604" s="330"/>
      <c r="T604" s="330"/>
      <c r="U604" s="330"/>
      <c r="V604" s="330"/>
      <c r="W604" s="330"/>
      <c r="X604" s="330"/>
      <c r="Y604" s="330"/>
      <c r="Z604" s="330"/>
      <c r="AA604" s="330"/>
    </row>
    <row r="605" spans="1:27" ht="15.75" customHeight="1">
      <c r="A605" s="330"/>
      <c r="B605" s="330"/>
      <c r="C605" s="330"/>
      <c r="D605" s="330"/>
      <c r="E605" s="330"/>
      <c r="F605" s="330"/>
      <c r="G605" s="330"/>
      <c r="H605" s="330"/>
      <c r="I605" s="330"/>
      <c r="J605" s="330"/>
      <c r="K605" s="330"/>
      <c r="L605" s="330"/>
      <c r="M605" s="330"/>
      <c r="N605" s="330"/>
      <c r="O605" s="330"/>
      <c r="P605" s="330"/>
      <c r="Q605" s="330"/>
      <c r="R605" s="330"/>
      <c r="S605" s="330"/>
      <c r="T605" s="330"/>
      <c r="U605" s="330"/>
      <c r="V605" s="330"/>
      <c r="W605" s="330"/>
      <c r="X605" s="330"/>
      <c r="Y605" s="330"/>
      <c r="Z605" s="330"/>
      <c r="AA605" s="330"/>
    </row>
    <row r="606" spans="1:27" ht="15.75" customHeight="1">
      <c r="A606" s="330"/>
      <c r="B606" s="330"/>
      <c r="C606" s="330"/>
      <c r="D606" s="330"/>
      <c r="E606" s="330"/>
      <c r="F606" s="330"/>
      <c r="G606" s="330"/>
      <c r="H606" s="330"/>
      <c r="I606" s="330"/>
      <c r="J606" s="330"/>
      <c r="K606" s="330"/>
      <c r="L606" s="330"/>
      <c r="M606" s="330"/>
      <c r="N606" s="330"/>
      <c r="O606" s="330"/>
      <c r="P606" s="330"/>
      <c r="Q606" s="330"/>
      <c r="R606" s="330"/>
      <c r="S606" s="330"/>
      <c r="T606" s="330"/>
      <c r="U606" s="330"/>
      <c r="V606" s="330"/>
      <c r="W606" s="330"/>
      <c r="X606" s="330"/>
      <c r="Y606" s="330"/>
      <c r="Z606" s="330"/>
      <c r="AA606" s="330"/>
    </row>
    <row r="607" spans="1:27" ht="15.75" customHeight="1">
      <c r="A607" s="330"/>
      <c r="B607" s="330"/>
      <c r="C607" s="330"/>
      <c r="D607" s="330"/>
      <c r="E607" s="330"/>
      <c r="F607" s="330"/>
      <c r="G607" s="330"/>
      <c r="H607" s="330"/>
      <c r="I607" s="330"/>
      <c r="J607" s="330"/>
      <c r="K607" s="330"/>
      <c r="L607" s="330"/>
      <c r="M607" s="330"/>
      <c r="N607" s="330"/>
      <c r="O607" s="330"/>
      <c r="P607" s="330"/>
      <c r="Q607" s="330"/>
      <c r="R607" s="330"/>
      <c r="S607" s="330"/>
      <c r="T607" s="330"/>
      <c r="U607" s="330"/>
      <c r="V607" s="330"/>
      <c r="W607" s="330"/>
      <c r="X607" s="330"/>
      <c r="Y607" s="330"/>
      <c r="Z607" s="330"/>
      <c r="AA607" s="330"/>
    </row>
    <row r="608" spans="1:27" ht="15.75" customHeight="1">
      <c r="A608" s="330"/>
      <c r="B608" s="330"/>
      <c r="C608" s="330"/>
      <c r="D608" s="330"/>
      <c r="E608" s="330"/>
      <c r="F608" s="330"/>
      <c r="G608" s="330"/>
      <c r="H608" s="330"/>
      <c r="I608" s="330"/>
      <c r="J608" s="330"/>
      <c r="K608" s="330"/>
      <c r="L608" s="330"/>
      <c r="M608" s="330"/>
      <c r="N608" s="330"/>
      <c r="O608" s="330"/>
      <c r="P608" s="330"/>
      <c r="Q608" s="330"/>
      <c r="R608" s="330"/>
      <c r="S608" s="330"/>
      <c r="T608" s="330"/>
      <c r="U608" s="330"/>
      <c r="V608" s="330"/>
      <c r="W608" s="330"/>
      <c r="X608" s="330"/>
      <c r="Y608" s="330"/>
      <c r="Z608" s="330"/>
      <c r="AA608" s="330"/>
    </row>
    <row r="609" spans="1:27" ht="15.75" customHeight="1">
      <c r="A609" s="330"/>
      <c r="B609" s="330"/>
      <c r="C609" s="330"/>
      <c r="D609" s="330"/>
      <c r="E609" s="330"/>
      <c r="F609" s="330"/>
      <c r="G609" s="330"/>
      <c r="H609" s="330"/>
      <c r="I609" s="330"/>
      <c r="J609" s="330"/>
      <c r="K609" s="330"/>
      <c r="L609" s="330"/>
      <c r="M609" s="330"/>
      <c r="N609" s="330"/>
      <c r="O609" s="330"/>
      <c r="P609" s="330"/>
      <c r="Q609" s="330"/>
      <c r="R609" s="330"/>
      <c r="S609" s="330"/>
      <c r="T609" s="330"/>
      <c r="U609" s="330"/>
      <c r="V609" s="330"/>
      <c r="W609" s="330"/>
      <c r="X609" s="330"/>
      <c r="Y609" s="330"/>
      <c r="Z609" s="330"/>
      <c r="AA609" s="330"/>
    </row>
    <row r="610" spans="1:27" ht="15.75" customHeight="1">
      <c r="A610" s="330"/>
      <c r="B610" s="330"/>
      <c r="C610" s="330"/>
      <c r="D610" s="330"/>
      <c r="E610" s="330"/>
      <c r="F610" s="330"/>
      <c r="G610" s="330"/>
      <c r="H610" s="330"/>
      <c r="I610" s="330"/>
      <c r="J610" s="330"/>
      <c r="K610" s="330"/>
      <c r="L610" s="330"/>
      <c r="M610" s="330"/>
      <c r="N610" s="330"/>
      <c r="O610" s="330"/>
      <c r="P610" s="330"/>
      <c r="Q610" s="330"/>
      <c r="R610" s="330"/>
      <c r="S610" s="330"/>
      <c r="T610" s="330"/>
      <c r="U610" s="330"/>
      <c r="V610" s="330"/>
      <c r="W610" s="330"/>
      <c r="X610" s="330"/>
      <c r="Y610" s="330"/>
      <c r="Z610" s="330"/>
      <c r="AA610" s="330"/>
    </row>
    <row r="611" spans="1:27" ht="15.75" customHeight="1">
      <c r="A611" s="330"/>
      <c r="B611" s="330"/>
      <c r="C611" s="330"/>
      <c r="D611" s="330"/>
      <c r="E611" s="330"/>
      <c r="F611" s="330"/>
      <c r="G611" s="330"/>
      <c r="H611" s="330"/>
      <c r="I611" s="330"/>
      <c r="J611" s="330"/>
      <c r="K611" s="330"/>
      <c r="L611" s="330"/>
      <c r="M611" s="330"/>
      <c r="N611" s="330"/>
      <c r="O611" s="330"/>
      <c r="P611" s="330"/>
      <c r="Q611" s="330"/>
      <c r="R611" s="330"/>
      <c r="S611" s="330"/>
      <c r="T611" s="330"/>
      <c r="U611" s="330"/>
      <c r="V611" s="330"/>
      <c r="W611" s="330"/>
      <c r="X611" s="330"/>
      <c r="Y611" s="330"/>
      <c r="Z611" s="330"/>
      <c r="AA611" s="330"/>
    </row>
    <row r="612" spans="1:27" ht="15.75" customHeight="1">
      <c r="A612" s="330"/>
      <c r="B612" s="330"/>
      <c r="C612" s="330"/>
      <c r="D612" s="330"/>
      <c r="E612" s="330"/>
      <c r="F612" s="330"/>
      <c r="G612" s="330"/>
      <c r="H612" s="330"/>
      <c r="I612" s="330"/>
      <c r="J612" s="330"/>
      <c r="K612" s="330"/>
      <c r="L612" s="330"/>
      <c r="M612" s="330"/>
      <c r="N612" s="330"/>
      <c r="O612" s="330"/>
      <c r="P612" s="330"/>
      <c r="Q612" s="330"/>
      <c r="R612" s="330"/>
      <c r="S612" s="330"/>
      <c r="T612" s="330"/>
      <c r="U612" s="330"/>
      <c r="V612" s="330"/>
      <c r="W612" s="330"/>
      <c r="X612" s="330"/>
      <c r="Y612" s="330"/>
      <c r="Z612" s="330"/>
      <c r="AA612" s="330"/>
    </row>
    <row r="613" spans="1:27" ht="15.75" customHeight="1">
      <c r="A613" s="330"/>
      <c r="B613" s="330"/>
      <c r="C613" s="330"/>
      <c r="D613" s="330"/>
      <c r="E613" s="330"/>
      <c r="F613" s="330"/>
      <c r="G613" s="330"/>
      <c r="H613" s="330"/>
      <c r="I613" s="330"/>
      <c r="J613" s="330"/>
      <c r="K613" s="330"/>
      <c r="L613" s="330"/>
      <c r="M613" s="330"/>
      <c r="N613" s="330"/>
      <c r="O613" s="330"/>
      <c r="P613" s="330"/>
      <c r="Q613" s="330"/>
      <c r="R613" s="330"/>
      <c r="S613" s="330"/>
      <c r="T613" s="330"/>
      <c r="U613" s="330"/>
      <c r="V613" s="330"/>
      <c r="W613" s="330"/>
      <c r="X613" s="330"/>
      <c r="Y613" s="330"/>
      <c r="Z613" s="330"/>
      <c r="AA613" s="330"/>
    </row>
    <row r="614" spans="1:27" ht="15.75" customHeight="1">
      <c r="A614" s="330"/>
      <c r="B614" s="330"/>
      <c r="C614" s="330"/>
      <c r="D614" s="330"/>
      <c r="E614" s="330"/>
      <c r="F614" s="330"/>
      <c r="G614" s="330"/>
      <c r="H614" s="330"/>
      <c r="I614" s="330"/>
      <c r="J614" s="330"/>
      <c r="K614" s="330"/>
      <c r="L614" s="330"/>
      <c r="M614" s="330"/>
      <c r="N614" s="330"/>
      <c r="O614" s="330"/>
      <c r="P614" s="330"/>
      <c r="Q614" s="330"/>
      <c r="R614" s="330"/>
      <c r="S614" s="330"/>
      <c r="T614" s="330"/>
      <c r="U614" s="330"/>
      <c r="V614" s="330"/>
      <c r="W614" s="330"/>
      <c r="X614" s="330"/>
      <c r="Y614" s="330"/>
      <c r="Z614" s="330"/>
      <c r="AA614" s="330"/>
    </row>
    <row r="615" spans="1:27" ht="15.75" customHeight="1">
      <c r="A615" s="330"/>
      <c r="B615" s="330"/>
      <c r="C615" s="330"/>
      <c r="D615" s="330"/>
      <c r="E615" s="330"/>
      <c r="F615" s="330"/>
      <c r="G615" s="330"/>
      <c r="H615" s="330"/>
      <c r="I615" s="330"/>
      <c r="J615" s="330"/>
      <c r="K615" s="330"/>
      <c r="L615" s="330"/>
      <c r="M615" s="330"/>
      <c r="N615" s="330"/>
      <c r="O615" s="330"/>
      <c r="P615" s="330"/>
      <c r="Q615" s="330"/>
      <c r="R615" s="330"/>
      <c r="S615" s="330"/>
      <c r="T615" s="330"/>
      <c r="U615" s="330"/>
      <c r="V615" s="330"/>
      <c r="W615" s="330"/>
      <c r="X615" s="330"/>
      <c r="Y615" s="330"/>
      <c r="Z615" s="330"/>
      <c r="AA615" s="330"/>
    </row>
    <row r="616" spans="1:27" ht="15.75" customHeight="1">
      <c r="A616" s="330"/>
      <c r="B616" s="330"/>
      <c r="C616" s="330"/>
      <c r="D616" s="330"/>
      <c r="E616" s="330"/>
      <c r="F616" s="330"/>
      <c r="G616" s="330"/>
      <c r="H616" s="330"/>
      <c r="I616" s="330"/>
      <c r="J616" s="330"/>
      <c r="K616" s="330"/>
      <c r="L616" s="330"/>
      <c r="M616" s="330"/>
      <c r="N616" s="330"/>
      <c r="O616" s="330"/>
      <c r="P616" s="330"/>
      <c r="Q616" s="330"/>
      <c r="R616" s="330"/>
      <c r="S616" s="330"/>
      <c r="T616" s="330"/>
      <c r="U616" s="330"/>
      <c r="V616" s="330"/>
      <c r="W616" s="330"/>
      <c r="X616" s="330"/>
      <c r="Y616" s="330"/>
      <c r="Z616" s="330"/>
      <c r="AA616" s="330"/>
    </row>
    <row r="617" spans="1:27" ht="15.75" customHeight="1">
      <c r="A617" s="330"/>
      <c r="B617" s="330"/>
      <c r="C617" s="330"/>
      <c r="D617" s="330"/>
      <c r="E617" s="330"/>
      <c r="F617" s="330"/>
      <c r="G617" s="330"/>
      <c r="H617" s="330"/>
      <c r="I617" s="330"/>
      <c r="J617" s="330"/>
      <c r="K617" s="330"/>
      <c r="L617" s="330"/>
      <c r="M617" s="330"/>
      <c r="N617" s="330"/>
      <c r="O617" s="330"/>
      <c r="P617" s="330"/>
      <c r="Q617" s="330"/>
      <c r="R617" s="330"/>
      <c r="S617" s="330"/>
      <c r="T617" s="330"/>
      <c r="U617" s="330"/>
      <c r="V617" s="330"/>
      <c r="W617" s="330"/>
      <c r="X617" s="330"/>
      <c r="Y617" s="330"/>
      <c r="Z617" s="330"/>
      <c r="AA617" s="330"/>
    </row>
    <row r="618" spans="1:27" ht="15.75" customHeight="1">
      <c r="A618" s="330"/>
      <c r="B618" s="330"/>
      <c r="C618" s="330"/>
      <c r="D618" s="330"/>
      <c r="E618" s="330"/>
      <c r="F618" s="330"/>
      <c r="G618" s="330"/>
      <c r="H618" s="330"/>
      <c r="I618" s="330"/>
      <c r="J618" s="330"/>
      <c r="K618" s="330"/>
      <c r="L618" s="330"/>
      <c r="M618" s="330"/>
      <c r="N618" s="330"/>
      <c r="O618" s="330"/>
      <c r="P618" s="330"/>
      <c r="Q618" s="330"/>
      <c r="R618" s="330"/>
      <c r="S618" s="330"/>
      <c r="T618" s="330"/>
      <c r="U618" s="330"/>
      <c r="V618" s="330"/>
      <c r="W618" s="330"/>
      <c r="X618" s="330"/>
      <c r="Y618" s="330"/>
      <c r="Z618" s="330"/>
      <c r="AA618" s="330"/>
    </row>
    <row r="619" spans="1:27" ht="15.75" customHeight="1">
      <c r="A619" s="330"/>
      <c r="B619" s="330"/>
      <c r="C619" s="330"/>
      <c r="D619" s="330"/>
      <c r="E619" s="330"/>
      <c r="F619" s="330"/>
      <c r="G619" s="330"/>
      <c r="H619" s="330"/>
      <c r="I619" s="330"/>
      <c r="J619" s="330"/>
      <c r="K619" s="330"/>
      <c r="L619" s="330"/>
      <c r="M619" s="330"/>
      <c r="N619" s="330"/>
      <c r="O619" s="330"/>
      <c r="P619" s="330"/>
      <c r="Q619" s="330"/>
      <c r="R619" s="330"/>
      <c r="S619" s="330"/>
      <c r="T619" s="330"/>
      <c r="U619" s="330"/>
      <c r="V619" s="330"/>
      <c r="W619" s="330"/>
      <c r="X619" s="330"/>
      <c r="Y619" s="330"/>
      <c r="Z619" s="330"/>
      <c r="AA619" s="330"/>
    </row>
    <row r="620" spans="1:27" ht="15.75" customHeight="1">
      <c r="A620" s="330"/>
      <c r="B620" s="330"/>
      <c r="C620" s="330"/>
      <c r="D620" s="330"/>
      <c r="E620" s="330"/>
      <c r="F620" s="330"/>
      <c r="G620" s="330"/>
      <c r="H620" s="330"/>
      <c r="I620" s="330"/>
      <c r="J620" s="330"/>
      <c r="K620" s="330"/>
      <c r="L620" s="330"/>
      <c r="M620" s="330"/>
      <c r="N620" s="330"/>
      <c r="O620" s="330"/>
      <c r="P620" s="330"/>
      <c r="Q620" s="330"/>
      <c r="R620" s="330"/>
      <c r="S620" s="330"/>
      <c r="T620" s="330"/>
      <c r="U620" s="330"/>
      <c r="V620" s="330"/>
      <c r="W620" s="330"/>
      <c r="X620" s="330"/>
      <c r="Y620" s="330"/>
      <c r="Z620" s="330"/>
      <c r="AA620" s="330"/>
    </row>
    <row r="621" spans="1:27" ht="15.75" customHeight="1">
      <c r="A621" s="330"/>
      <c r="B621" s="330"/>
      <c r="C621" s="330"/>
      <c r="D621" s="330"/>
      <c r="E621" s="330"/>
      <c r="F621" s="330"/>
      <c r="G621" s="330"/>
      <c r="H621" s="330"/>
      <c r="I621" s="330"/>
      <c r="J621" s="330"/>
      <c r="K621" s="330"/>
      <c r="L621" s="330"/>
      <c r="M621" s="330"/>
      <c r="N621" s="330"/>
      <c r="O621" s="330"/>
      <c r="P621" s="330"/>
      <c r="Q621" s="330"/>
      <c r="R621" s="330"/>
      <c r="S621" s="330"/>
      <c r="T621" s="330"/>
      <c r="U621" s="330"/>
      <c r="V621" s="330"/>
      <c r="W621" s="330"/>
      <c r="X621" s="330"/>
      <c r="Y621" s="330"/>
      <c r="Z621" s="330"/>
      <c r="AA621" s="330"/>
    </row>
    <row r="622" spans="1:27" ht="15.75" customHeight="1">
      <c r="A622" s="330"/>
      <c r="B622" s="330"/>
      <c r="C622" s="330"/>
      <c r="D622" s="330"/>
      <c r="E622" s="330"/>
      <c r="F622" s="330"/>
      <c r="G622" s="330"/>
      <c r="H622" s="330"/>
      <c r="I622" s="330"/>
      <c r="J622" s="330"/>
      <c r="K622" s="330"/>
      <c r="L622" s="330"/>
      <c r="M622" s="330"/>
      <c r="N622" s="330"/>
      <c r="O622" s="330"/>
      <c r="P622" s="330"/>
      <c r="Q622" s="330"/>
      <c r="R622" s="330"/>
      <c r="S622" s="330"/>
      <c r="T622" s="330"/>
      <c r="U622" s="330"/>
      <c r="V622" s="330"/>
      <c r="W622" s="330"/>
      <c r="X622" s="330"/>
      <c r="Y622" s="330"/>
      <c r="Z622" s="330"/>
      <c r="AA622" s="330"/>
    </row>
    <row r="623" spans="1:27" ht="15.75" customHeight="1">
      <c r="A623" s="330"/>
      <c r="B623" s="330"/>
      <c r="C623" s="330"/>
      <c r="D623" s="330"/>
      <c r="E623" s="330"/>
      <c r="F623" s="330"/>
      <c r="G623" s="330"/>
      <c r="H623" s="330"/>
      <c r="I623" s="330"/>
      <c r="J623" s="330"/>
      <c r="K623" s="330"/>
      <c r="L623" s="330"/>
      <c r="M623" s="330"/>
      <c r="N623" s="330"/>
      <c r="O623" s="330"/>
      <c r="P623" s="330"/>
      <c r="Q623" s="330"/>
      <c r="R623" s="330"/>
      <c r="S623" s="330"/>
      <c r="T623" s="330"/>
      <c r="U623" s="330"/>
      <c r="V623" s="330"/>
      <c r="W623" s="330"/>
      <c r="X623" s="330"/>
      <c r="Y623" s="330"/>
      <c r="Z623" s="330"/>
      <c r="AA623" s="330"/>
    </row>
    <row r="624" spans="1:27" ht="15.75" customHeight="1">
      <c r="A624" s="330"/>
      <c r="B624" s="330"/>
      <c r="C624" s="330"/>
      <c r="D624" s="330"/>
      <c r="E624" s="330"/>
      <c r="F624" s="330"/>
      <c r="G624" s="330"/>
      <c r="H624" s="330"/>
      <c r="I624" s="330"/>
      <c r="J624" s="330"/>
      <c r="K624" s="330"/>
      <c r="L624" s="330"/>
      <c r="M624" s="330"/>
      <c r="N624" s="330"/>
      <c r="O624" s="330"/>
      <c r="P624" s="330"/>
      <c r="Q624" s="330"/>
      <c r="R624" s="330"/>
      <c r="S624" s="330"/>
      <c r="T624" s="330"/>
      <c r="U624" s="330"/>
      <c r="V624" s="330"/>
      <c r="W624" s="330"/>
      <c r="X624" s="330"/>
      <c r="Y624" s="330"/>
      <c r="Z624" s="330"/>
      <c r="AA624" s="330"/>
    </row>
    <row r="625" spans="1:27" ht="15.75" customHeight="1">
      <c r="A625" s="330"/>
      <c r="B625" s="330"/>
      <c r="C625" s="330"/>
      <c r="D625" s="330"/>
      <c r="E625" s="330"/>
      <c r="F625" s="330"/>
      <c r="G625" s="330"/>
      <c r="H625" s="330"/>
      <c r="I625" s="330"/>
      <c r="J625" s="330"/>
      <c r="K625" s="330"/>
      <c r="L625" s="330"/>
      <c r="M625" s="330"/>
      <c r="N625" s="330"/>
      <c r="O625" s="330"/>
      <c r="P625" s="330"/>
      <c r="Q625" s="330"/>
      <c r="R625" s="330"/>
      <c r="S625" s="330"/>
      <c r="T625" s="330"/>
      <c r="U625" s="330"/>
      <c r="V625" s="330"/>
      <c r="W625" s="330"/>
      <c r="X625" s="330"/>
      <c r="Y625" s="330"/>
      <c r="Z625" s="330"/>
      <c r="AA625" s="330"/>
    </row>
    <row r="626" spans="1:27" ht="15.75" customHeight="1">
      <c r="A626" s="330"/>
      <c r="B626" s="330"/>
      <c r="C626" s="330"/>
      <c r="D626" s="330"/>
      <c r="E626" s="330"/>
      <c r="F626" s="330"/>
      <c r="G626" s="330"/>
      <c r="H626" s="330"/>
      <c r="I626" s="330"/>
      <c r="J626" s="330"/>
      <c r="K626" s="330"/>
      <c r="L626" s="330"/>
      <c r="M626" s="330"/>
      <c r="N626" s="330"/>
      <c r="O626" s="330"/>
      <c r="P626" s="330"/>
      <c r="Q626" s="330"/>
      <c r="R626" s="330"/>
      <c r="S626" s="330"/>
      <c r="T626" s="330"/>
      <c r="U626" s="330"/>
      <c r="V626" s="330"/>
      <c r="W626" s="330"/>
      <c r="X626" s="330"/>
      <c r="Y626" s="330"/>
      <c r="Z626" s="330"/>
      <c r="AA626" s="330"/>
    </row>
    <row r="627" spans="1:27" ht="15.75" customHeight="1">
      <c r="A627" s="330"/>
      <c r="B627" s="330"/>
      <c r="C627" s="330"/>
      <c r="D627" s="330"/>
      <c r="E627" s="330"/>
      <c r="F627" s="330"/>
      <c r="G627" s="330"/>
      <c r="H627" s="330"/>
      <c r="I627" s="330"/>
      <c r="J627" s="330"/>
      <c r="K627" s="330"/>
      <c r="L627" s="330"/>
      <c r="M627" s="330"/>
      <c r="N627" s="330"/>
      <c r="O627" s="330"/>
      <c r="P627" s="330"/>
      <c r="Q627" s="330"/>
      <c r="R627" s="330"/>
      <c r="S627" s="330"/>
      <c r="T627" s="330"/>
      <c r="U627" s="330"/>
      <c r="V627" s="330"/>
      <c r="W627" s="330"/>
      <c r="X627" s="330"/>
      <c r="Y627" s="330"/>
      <c r="Z627" s="330"/>
      <c r="AA627" s="330"/>
    </row>
    <row r="628" spans="1:27" ht="15.75" customHeight="1">
      <c r="A628" s="330"/>
      <c r="B628" s="330"/>
      <c r="C628" s="330"/>
      <c r="D628" s="330"/>
      <c r="E628" s="330"/>
      <c r="F628" s="330"/>
      <c r="G628" s="330"/>
      <c r="H628" s="330"/>
      <c r="I628" s="330"/>
      <c r="J628" s="330"/>
      <c r="K628" s="330"/>
      <c r="L628" s="330"/>
      <c r="M628" s="330"/>
      <c r="N628" s="330"/>
      <c r="O628" s="330"/>
      <c r="P628" s="330"/>
      <c r="Q628" s="330"/>
      <c r="R628" s="330"/>
      <c r="S628" s="330"/>
      <c r="T628" s="330"/>
      <c r="U628" s="330"/>
      <c r="V628" s="330"/>
      <c r="W628" s="330"/>
      <c r="X628" s="330"/>
      <c r="Y628" s="330"/>
      <c r="Z628" s="330"/>
      <c r="AA628" s="330"/>
    </row>
    <row r="629" spans="1:27" ht="15.75" customHeight="1">
      <c r="A629" s="330"/>
      <c r="B629" s="330"/>
      <c r="C629" s="330"/>
      <c r="D629" s="330"/>
      <c r="E629" s="330"/>
      <c r="F629" s="330"/>
      <c r="G629" s="330"/>
      <c r="H629" s="330"/>
      <c r="I629" s="330"/>
      <c r="J629" s="330"/>
      <c r="K629" s="330"/>
      <c r="L629" s="330"/>
      <c r="M629" s="330"/>
      <c r="N629" s="330"/>
      <c r="O629" s="330"/>
      <c r="P629" s="330"/>
      <c r="Q629" s="330"/>
      <c r="R629" s="330"/>
      <c r="S629" s="330"/>
      <c r="T629" s="330"/>
      <c r="U629" s="330"/>
      <c r="V629" s="330"/>
      <c r="W629" s="330"/>
      <c r="X629" s="330"/>
      <c r="Y629" s="330"/>
      <c r="Z629" s="330"/>
      <c r="AA629" s="330"/>
    </row>
    <row r="630" spans="1:27" ht="15.75" customHeight="1">
      <c r="A630" s="330"/>
      <c r="B630" s="330"/>
      <c r="C630" s="330"/>
      <c r="D630" s="330"/>
      <c r="E630" s="330"/>
      <c r="F630" s="330"/>
      <c r="G630" s="330"/>
      <c r="H630" s="330"/>
      <c r="I630" s="330"/>
      <c r="J630" s="330"/>
      <c r="K630" s="330"/>
      <c r="L630" s="330"/>
      <c r="M630" s="330"/>
      <c r="N630" s="330"/>
      <c r="O630" s="330"/>
      <c r="P630" s="330"/>
      <c r="Q630" s="330"/>
      <c r="R630" s="330"/>
      <c r="S630" s="330"/>
      <c r="T630" s="330"/>
      <c r="U630" s="330"/>
      <c r="V630" s="330"/>
      <c r="W630" s="330"/>
      <c r="X630" s="330"/>
      <c r="Y630" s="330"/>
      <c r="Z630" s="330"/>
      <c r="AA630" s="330"/>
    </row>
    <row r="631" spans="1:27" ht="15.75" customHeight="1">
      <c r="A631" s="330"/>
      <c r="B631" s="330"/>
      <c r="C631" s="330"/>
      <c r="D631" s="330"/>
      <c r="E631" s="330"/>
      <c r="F631" s="330"/>
      <c r="G631" s="330"/>
      <c r="H631" s="330"/>
      <c r="I631" s="330"/>
      <c r="J631" s="330"/>
      <c r="K631" s="330"/>
      <c r="L631" s="330"/>
      <c r="M631" s="330"/>
      <c r="N631" s="330"/>
      <c r="O631" s="330"/>
      <c r="P631" s="330"/>
      <c r="Q631" s="330"/>
      <c r="R631" s="330"/>
      <c r="S631" s="330"/>
      <c r="T631" s="330"/>
      <c r="U631" s="330"/>
      <c r="V631" s="330"/>
      <c r="W631" s="330"/>
      <c r="X631" s="330"/>
      <c r="Y631" s="330"/>
      <c r="Z631" s="330"/>
      <c r="AA631" s="330"/>
    </row>
    <row r="632" spans="1:27" ht="15.75" customHeight="1">
      <c r="A632" s="330"/>
      <c r="B632" s="330"/>
      <c r="C632" s="330"/>
      <c r="D632" s="330"/>
      <c r="E632" s="330"/>
      <c r="F632" s="330"/>
      <c r="G632" s="330"/>
      <c r="H632" s="330"/>
      <c r="I632" s="330"/>
      <c r="J632" s="330"/>
      <c r="K632" s="330"/>
      <c r="L632" s="330"/>
      <c r="M632" s="330"/>
      <c r="N632" s="330"/>
      <c r="O632" s="330"/>
      <c r="P632" s="330"/>
      <c r="Q632" s="330"/>
      <c r="R632" s="330"/>
      <c r="S632" s="330"/>
      <c r="T632" s="330"/>
      <c r="U632" s="330"/>
      <c r="V632" s="330"/>
      <c r="W632" s="330"/>
      <c r="X632" s="330"/>
      <c r="Y632" s="330"/>
      <c r="Z632" s="330"/>
      <c r="AA632" s="330"/>
    </row>
    <row r="633" spans="1:27" ht="15.75" customHeight="1">
      <c r="A633" s="330"/>
      <c r="B633" s="330"/>
      <c r="C633" s="330"/>
      <c r="D633" s="330"/>
      <c r="E633" s="330"/>
      <c r="F633" s="330"/>
      <c r="G633" s="330"/>
      <c r="H633" s="330"/>
      <c r="I633" s="330"/>
      <c r="J633" s="330"/>
      <c r="K633" s="330"/>
      <c r="L633" s="330"/>
      <c r="M633" s="330"/>
      <c r="N633" s="330"/>
      <c r="O633" s="330"/>
      <c r="P633" s="330"/>
      <c r="Q633" s="330"/>
      <c r="R633" s="330"/>
      <c r="S633" s="330"/>
      <c r="T633" s="330"/>
      <c r="U633" s="330"/>
      <c r="V633" s="330"/>
      <c r="W633" s="330"/>
      <c r="X633" s="330"/>
      <c r="Y633" s="330"/>
      <c r="Z633" s="330"/>
      <c r="AA633" s="330"/>
    </row>
    <row r="634" spans="1:27" ht="15.75" customHeight="1">
      <c r="A634" s="330"/>
      <c r="B634" s="330"/>
      <c r="C634" s="330"/>
      <c r="D634" s="330"/>
      <c r="E634" s="330"/>
      <c r="F634" s="330"/>
      <c r="G634" s="330"/>
      <c r="H634" s="330"/>
      <c r="I634" s="330"/>
      <c r="J634" s="330"/>
      <c r="K634" s="330"/>
      <c r="L634" s="330"/>
      <c r="M634" s="330"/>
      <c r="N634" s="330"/>
      <c r="O634" s="330"/>
      <c r="P634" s="330"/>
      <c r="Q634" s="330"/>
      <c r="R634" s="330"/>
      <c r="S634" s="330"/>
      <c r="T634" s="330"/>
      <c r="U634" s="330"/>
      <c r="V634" s="330"/>
      <c r="W634" s="330"/>
      <c r="X634" s="330"/>
      <c r="Y634" s="330"/>
      <c r="Z634" s="330"/>
      <c r="AA634" s="330"/>
    </row>
    <row r="635" spans="1:27" ht="15.75" customHeight="1">
      <c r="A635" s="330"/>
      <c r="B635" s="330"/>
      <c r="C635" s="330"/>
      <c r="D635" s="330"/>
      <c r="E635" s="330"/>
      <c r="F635" s="330"/>
      <c r="G635" s="330"/>
      <c r="H635" s="330"/>
      <c r="I635" s="330"/>
      <c r="J635" s="330"/>
      <c r="K635" s="330"/>
      <c r="L635" s="330"/>
      <c r="M635" s="330"/>
      <c r="N635" s="330"/>
      <c r="O635" s="330"/>
      <c r="P635" s="330"/>
      <c r="Q635" s="330"/>
      <c r="R635" s="330"/>
      <c r="S635" s="330"/>
      <c r="T635" s="330"/>
      <c r="U635" s="330"/>
      <c r="V635" s="330"/>
      <c r="W635" s="330"/>
      <c r="X635" s="330"/>
      <c r="Y635" s="330"/>
      <c r="Z635" s="330"/>
      <c r="AA635" s="330"/>
    </row>
    <row r="636" spans="1:27" ht="15.75" customHeight="1">
      <c r="A636" s="330"/>
      <c r="B636" s="330"/>
      <c r="C636" s="330"/>
      <c r="D636" s="330"/>
      <c r="E636" s="330"/>
      <c r="F636" s="330"/>
      <c r="G636" s="330"/>
      <c r="H636" s="330"/>
      <c r="I636" s="330"/>
      <c r="J636" s="330"/>
      <c r="K636" s="330"/>
      <c r="L636" s="330"/>
      <c r="M636" s="330"/>
      <c r="N636" s="330"/>
      <c r="O636" s="330"/>
      <c r="P636" s="330"/>
      <c r="Q636" s="330"/>
      <c r="R636" s="330"/>
      <c r="S636" s="330"/>
      <c r="T636" s="330"/>
      <c r="U636" s="330"/>
      <c r="V636" s="330"/>
      <c r="W636" s="330"/>
      <c r="X636" s="330"/>
      <c r="Y636" s="330"/>
      <c r="Z636" s="330"/>
      <c r="AA636" s="330"/>
    </row>
    <row r="637" spans="1:27" ht="15.75" customHeight="1">
      <c r="A637" s="330"/>
      <c r="B637" s="330"/>
      <c r="C637" s="330"/>
      <c r="D637" s="330"/>
      <c r="E637" s="330"/>
      <c r="F637" s="330"/>
      <c r="G637" s="330"/>
      <c r="H637" s="330"/>
      <c r="I637" s="330"/>
      <c r="J637" s="330"/>
      <c r="K637" s="330"/>
      <c r="L637" s="330"/>
      <c r="M637" s="330"/>
      <c r="N637" s="330"/>
      <c r="O637" s="330"/>
      <c r="P637" s="330"/>
      <c r="Q637" s="330"/>
      <c r="R637" s="330"/>
      <c r="S637" s="330"/>
      <c r="T637" s="330"/>
      <c r="U637" s="330"/>
      <c r="V637" s="330"/>
      <c r="W637" s="330"/>
      <c r="X637" s="330"/>
      <c r="Y637" s="330"/>
      <c r="Z637" s="330"/>
      <c r="AA637" s="330"/>
    </row>
    <row r="638" spans="1:27" ht="15.75" customHeight="1">
      <c r="A638" s="330"/>
      <c r="B638" s="330"/>
      <c r="C638" s="330"/>
      <c r="D638" s="330"/>
      <c r="E638" s="330"/>
      <c r="F638" s="330"/>
      <c r="G638" s="330"/>
      <c r="H638" s="330"/>
      <c r="I638" s="330"/>
      <c r="J638" s="330"/>
      <c r="K638" s="330"/>
      <c r="L638" s="330"/>
      <c r="M638" s="330"/>
      <c r="N638" s="330"/>
      <c r="O638" s="330"/>
      <c r="P638" s="330"/>
      <c r="Q638" s="330"/>
      <c r="R638" s="330"/>
      <c r="S638" s="330"/>
      <c r="T638" s="330"/>
      <c r="U638" s="330"/>
      <c r="V638" s="330"/>
      <c r="W638" s="330"/>
      <c r="X638" s="330"/>
      <c r="Y638" s="330"/>
      <c r="Z638" s="330"/>
      <c r="AA638" s="330"/>
    </row>
    <row r="639" spans="1:27" ht="15.75" customHeight="1">
      <c r="A639" s="330"/>
      <c r="B639" s="330"/>
      <c r="C639" s="330"/>
      <c r="D639" s="330"/>
      <c r="E639" s="330"/>
      <c r="F639" s="330"/>
      <c r="G639" s="330"/>
      <c r="H639" s="330"/>
      <c r="I639" s="330"/>
      <c r="J639" s="330"/>
      <c r="K639" s="330"/>
      <c r="L639" s="330"/>
      <c r="M639" s="330"/>
      <c r="N639" s="330"/>
      <c r="O639" s="330"/>
      <c r="P639" s="330"/>
      <c r="Q639" s="330"/>
      <c r="R639" s="330"/>
      <c r="S639" s="330"/>
      <c r="T639" s="330"/>
      <c r="U639" s="330"/>
      <c r="V639" s="330"/>
      <c r="W639" s="330"/>
      <c r="X639" s="330"/>
      <c r="Y639" s="330"/>
      <c r="Z639" s="330"/>
      <c r="AA639" s="330"/>
    </row>
    <row r="640" spans="1:27" ht="15.75" customHeight="1">
      <c r="A640" s="330"/>
      <c r="B640" s="330"/>
      <c r="C640" s="330"/>
      <c r="D640" s="330"/>
      <c r="E640" s="330"/>
      <c r="F640" s="330"/>
      <c r="G640" s="330"/>
      <c r="H640" s="330"/>
      <c r="I640" s="330"/>
      <c r="J640" s="330"/>
      <c r="K640" s="330"/>
      <c r="L640" s="330"/>
      <c r="M640" s="330"/>
      <c r="N640" s="330"/>
      <c r="O640" s="330"/>
      <c r="P640" s="330"/>
      <c r="Q640" s="330"/>
      <c r="R640" s="330"/>
      <c r="S640" s="330"/>
      <c r="T640" s="330"/>
      <c r="U640" s="330"/>
      <c r="V640" s="330"/>
      <c r="W640" s="330"/>
      <c r="X640" s="330"/>
      <c r="Y640" s="330"/>
      <c r="Z640" s="330"/>
      <c r="AA640" s="330"/>
    </row>
    <row r="641" spans="1:27" ht="15.75" customHeight="1">
      <c r="A641" s="330"/>
      <c r="B641" s="330"/>
      <c r="C641" s="330"/>
      <c r="D641" s="330"/>
      <c r="E641" s="330"/>
      <c r="F641" s="330"/>
      <c r="G641" s="330"/>
      <c r="H641" s="330"/>
      <c r="I641" s="330"/>
      <c r="J641" s="330"/>
      <c r="K641" s="330"/>
      <c r="L641" s="330"/>
      <c r="M641" s="330"/>
      <c r="N641" s="330"/>
      <c r="O641" s="330"/>
      <c r="P641" s="330"/>
      <c r="Q641" s="330"/>
      <c r="R641" s="330"/>
      <c r="S641" s="330"/>
      <c r="T641" s="330"/>
      <c r="U641" s="330"/>
      <c r="V641" s="330"/>
      <c r="W641" s="330"/>
      <c r="X641" s="330"/>
      <c r="Y641" s="330"/>
      <c r="Z641" s="330"/>
      <c r="AA641" s="330"/>
    </row>
    <row r="642" spans="1:27" ht="15.75" customHeight="1">
      <c r="A642" s="330"/>
      <c r="B642" s="330"/>
      <c r="C642" s="330"/>
      <c r="D642" s="330"/>
      <c r="E642" s="330"/>
      <c r="F642" s="330"/>
      <c r="G642" s="330"/>
      <c r="H642" s="330"/>
      <c r="I642" s="330"/>
      <c r="J642" s="330"/>
      <c r="K642" s="330"/>
      <c r="L642" s="330"/>
      <c r="M642" s="330"/>
      <c r="N642" s="330"/>
      <c r="O642" s="330"/>
      <c r="P642" s="330"/>
      <c r="Q642" s="330"/>
      <c r="R642" s="330"/>
      <c r="S642" s="330"/>
      <c r="T642" s="330"/>
      <c r="U642" s="330"/>
      <c r="V642" s="330"/>
      <c r="W642" s="330"/>
      <c r="X642" s="330"/>
      <c r="Y642" s="330"/>
      <c r="Z642" s="330"/>
      <c r="AA642" s="330"/>
    </row>
    <row r="643" spans="1:27" ht="15.75" customHeight="1">
      <c r="A643" s="330"/>
      <c r="B643" s="330"/>
      <c r="C643" s="330"/>
      <c r="D643" s="330"/>
      <c r="E643" s="330"/>
      <c r="F643" s="330"/>
      <c r="G643" s="330"/>
      <c r="H643" s="330"/>
      <c r="I643" s="330"/>
      <c r="J643" s="330"/>
      <c r="K643" s="330"/>
      <c r="L643" s="330"/>
      <c r="M643" s="330"/>
      <c r="N643" s="330"/>
      <c r="O643" s="330"/>
      <c r="P643" s="330"/>
      <c r="Q643" s="330"/>
      <c r="R643" s="330"/>
      <c r="S643" s="330"/>
      <c r="T643" s="330"/>
      <c r="U643" s="330"/>
      <c r="V643" s="330"/>
      <c r="W643" s="330"/>
      <c r="X643" s="330"/>
      <c r="Y643" s="330"/>
      <c r="Z643" s="330"/>
      <c r="AA643" s="330"/>
    </row>
    <row r="644" spans="1:27" ht="15.75" customHeight="1">
      <c r="A644" s="330"/>
      <c r="B644" s="330"/>
      <c r="C644" s="330"/>
      <c r="D644" s="330"/>
      <c r="E644" s="330"/>
      <c r="F644" s="330"/>
      <c r="G644" s="330"/>
      <c r="H644" s="330"/>
      <c r="I644" s="330"/>
      <c r="J644" s="330"/>
      <c r="K644" s="330"/>
      <c r="L644" s="330"/>
      <c r="M644" s="330"/>
      <c r="N644" s="330"/>
      <c r="O644" s="330"/>
      <c r="P644" s="330"/>
      <c r="Q644" s="330"/>
      <c r="R644" s="330"/>
      <c r="S644" s="330"/>
      <c r="T644" s="330"/>
      <c r="U644" s="330"/>
      <c r="V644" s="330"/>
      <c r="W644" s="330"/>
      <c r="X644" s="330"/>
      <c r="Y644" s="330"/>
      <c r="Z644" s="330"/>
      <c r="AA644" s="330"/>
    </row>
    <row r="645" spans="1:27" ht="15.75" customHeight="1">
      <c r="A645" s="330"/>
      <c r="B645" s="330"/>
      <c r="C645" s="330"/>
      <c r="D645" s="330"/>
      <c r="E645" s="330"/>
      <c r="F645" s="330"/>
      <c r="G645" s="330"/>
      <c r="H645" s="330"/>
      <c r="I645" s="330"/>
      <c r="J645" s="330"/>
      <c r="K645" s="330"/>
      <c r="L645" s="330"/>
      <c r="M645" s="330"/>
      <c r="N645" s="330"/>
      <c r="O645" s="330"/>
      <c r="P645" s="330"/>
      <c r="Q645" s="330"/>
      <c r="R645" s="330"/>
      <c r="S645" s="330"/>
      <c r="T645" s="330"/>
      <c r="U645" s="330"/>
      <c r="V645" s="330"/>
      <c r="W645" s="330"/>
      <c r="X645" s="330"/>
      <c r="Y645" s="330"/>
      <c r="Z645" s="330"/>
      <c r="AA645" s="330"/>
    </row>
    <row r="646" spans="1:27" ht="15.75" customHeight="1">
      <c r="A646" s="330"/>
      <c r="B646" s="330"/>
      <c r="C646" s="330"/>
      <c r="D646" s="330"/>
      <c r="E646" s="330"/>
      <c r="F646" s="330"/>
      <c r="G646" s="330"/>
      <c r="H646" s="330"/>
      <c r="I646" s="330"/>
      <c r="J646" s="330"/>
      <c r="K646" s="330"/>
      <c r="L646" s="330"/>
      <c r="M646" s="330"/>
      <c r="N646" s="330"/>
      <c r="O646" s="330"/>
      <c r="P646" s="330"/>
      <c r="Q646" s="330"/>
      <c r="R646" s="330"/>
      <c r="S646" s="330"/>
      <c r="T646" s="330"/>
      <c r="U646" s="330"/>
      <c r="V646" s="330"/>
      <c r="W646" s="330"/>
      <c r="X646" s="330"/>
      <c r="Y646" s="330"/>
      <c r="Z646" s="330"/>
      <c r="AA646" s="330"/>
    </row>
    <row r="647" spans="1:27" ht="15.75" customHeight="1">
      <c r="A647" s="330"/>
      <c r="B647" s="330"/>
      <c r="C647" s="330"/>
      <c r="D647" s="330"/>
      <c r="E647" s="330"/>
      <c r="F647" s="330"/>
      <c r="G647" s="330"/>
      <c r="H647" s="330"/>
      <c r="I647" s="330"/>
      <c r="J647" s="330"/>
      <c r="K647" s="330"/>
      <c r="L647" s="330"/>
      <c r="M647" s="330"/>
      <c r="N647" s="330"/>
      <c r="O647" s="330"/>
      <c r="P647" s="330"/>
      <c r="Q647" s="330"/>
      <c r="R647" s="330"/>
      <c r="S647" s="330"/>
      <c r="T647" s="330"/>
      <c r="U647" s="330"/>
      <c r="V647" s="330"/>
      <c r="W647" s="330"/>
      <c r="X647" s="330"/>
      <c r="Y647" s="330"/>
      <c r="Z647" s="330"/>
      <c r="AA647" s="330"/>
    </row>
    <row r="648" spans="1:27" ht="15.75" customHeight="1">
      <c r="A648" s="330"/>
      <c r="B648" s="330"/>
      <c r="C648" s="330"/>
      <c r="D648" s="330"/>
      <c r="E648" s="330"/>
      <c r="F648" s="330"/>
      <c r="G648" s="330"/>
      <c r="H648" s="330"/>
      <c r="I648" s="330"/>
      <c r="J648" s="330"/>
      <c r="K648" s="330"/>
      <c r="L648" s="330"/>
      <c r="M648" s="330"/>
      <c r="N648" s="330"/>
      <c r="O648" s="330"/>
      <c r="P648" s="330"/>
      <c r="Q648" s="330"/>
      <c r="R648" s="330"/>
      <c r="S648" s="330"/>
      <c r="T648" s="330"/>
      <c r="U648" s="330"/>
      <c r="V648" s="330"/>
      <c r="W648" s="330"/>
      <c r="X648" s="330"/>
      <c r="Y648" s="330"/>
      <c r="Z648" s="330"/>
      <c r="AA648" s="330"/>
    </row>
    <row r="649" spans="1:27" ht="15.75" customHeight="1">
      <c r="A649" s="330"/>
      <c r="B649" s="330"/>
      <c r="C649" s="330"/>
      <c r="D649" s="330"/>
      <c r="E649" s="330"/>
      <c r="F649" s="330"/>
      <c r="G649" s="330"/>
      <c r="H649" s="330"/>
      <c r="I649" s="330"/>
      <c r="J649" s="330"/>
      <c r="K649" s="330"/>
      <c r="L649" s="330"/>
      <c r="M649" s="330"/>
      <c r="N649" s="330"/>
      <c r="O649" s="330"/>
      <c r="P649" s="330"/>
      <c r="Q649" s="330"/>
      <c r="R649" s="330"/>
      <c r="S649" s="330"/>
      <c r="T649" s="330"/>
      <c r="U649" s="330"/>
      <c r="V649" s="330"/>
      <c r="W649" s="330"/>
      <c r="X649" s="330"/>
      <c r="Y649" s="330"/>
      <c r="Z649" s="330"/>
      <c r="AA649" s="330"/>
    </row>
    <row r="650" spans="1:27" ht="15.75" customHeight="1">
      <c r="A650" s="330"/>
      <c r="B650" s="330"/>
      <c r="C650" s="330"/>
      <c r="D650" s="330"/>
      <c r="E650" s="330"/>
      <c r="F650" s="330"/>
      <c r="G650" s="330"/>
      <c r="H650" s="330"/>
      <c r="I650" s="330"/>
      <c r="J650" s="330"/>
      <c r="K650" s="330"/>
      <c r="L650" s="330"/>
      <c r="M650" s="330"/>
      <c r="N650" s="330"/>
      <c r="O650" s="330"/>
      <c r="P650" s="330"/>
      <c r="Q650" s="330"/>
      <c r="R650" s="330"/>
      <c r="S650" s="330"/>
      <c r="T650" s="330"/>
      <c r="U650" s="330"/>
      <c r="V650" s="330"/>
      <c r="W650" s="330"/>
      <c r="X650" s="330"/>
      <c r="Y650" s="330"/>
      <c r="Z650" s="330"/>
      <c r="AA650" s="330"/>
    </row>
    <row r="651" spans="1:27" ht="15.75" customHeight="1">
      <c r="A651" s="330"/>
      <c r="B651" s="330"/>
      <c r="C651" s="330"/>
      <c r="D651" s="330"/>
      <c r="E651" s="330"/>
      <c r="F651" s="330"/>
      <c r="G651" s="330"/>
      <c r="H651" s="330"/>
      <c r="I651" s="330"/>
      <c r="J651" s="330"/>
      <c r="K651" s="330"/>
      <c r="L651" s="330"/>
      <c r="M651" s="330"/>
      <c r="N651" s="330"/>
      <c r="O651" s="330"/>
      <c r="P651" s="330"/>
      <c r="Q651" s="330"/>
      <c r="R651" s="330"/>
      <c r="S651" s="330"/>
      <c r="T651" s="330"/>
      <c r="U651" s="330"/>
      <c r="V651" s="330"/>
      <c r="W651" s="330"/>
      <c r="X651" s="330"/>
      <c r="Y651" s="330"/>
      <c r="Z651" s="330"/>
      <c r="AA651" s="330"/>
    </row>
    <row r="652" spans="1:27" ht="15.75" customHeight="1">
      <c r="A652" s="330"/>
      <c r="B652" s="330"/>
      <c r="C652" s="330"/>
      <c r="D652" s="330"/>
      <c r="E652" s="330"/>
      <c r="F652" s="330"/>
      <c r="G652" s="330"/>
      <c r="H652" s="330"/>
      <c r="I652" s="330"/>
      <c r="J652" s="330"/>
      <c r="K652" s="330"/>
      <c r="L652" s="330"/>
      <c r="M652" s="330"/>
      <c r="N652" s="330"/>
      <c r="O652" s="330"/>
      <c r="P652" s="330"/>
      <c r="Q652" s="330"/>
      <c r="R652" s="330"/>
      <c r="S652" s="330"/>
      <c r="T652" s="330"/>
      <c r="U652" s="330"/>
      <c r="V652" s="330"/>
      <c r="W652" s="330"/>
      <c r="X652" s="330"/>
      <c r="Y652" s="330"/>
      <c r="Z652" s="330"/>
      <c r="AA652" s="330"/>
    </row>
    <row r="653" spans="1:27" ht="15.75" customHeight="1">
      <c r="A653" s="330"/>
      <c r="B653" s="330"/>
      <c r="C653" s="330"/>
      <c r="D653" s="330"/>
      <c r="E653" s="330"/>
      <c r="F653" s="330"/>
      <c r="G653" s="330"/>
      <c r="H653" s="330"/>
      <c r="I653" s="330"/>
      <c r="J653" s="330"/>
      <c r="K653" s="330"/>
      <c r="L653" s="330"/>
      <c r="M653" s="330"/>
      <c r="N653" s="330"/>
      <c r="O653" s="330"/>
      <c r="P653" s="330"/>
      <c r="Q653" s="330"/>
      <c r="R653" s="330"/>
      <c r="S653" s="330"/>
      <c r="T653" s="330"/>
      <c r="U653" s="330"/>
      <c r="V653" s="330"/>
      <c r="W653" s="330"/>
      <c r="X653" s="330"/>
      <c r="Y653" s="330"/>
      <c r="Z653" s="330"/>
      <c r="AA653" s="330"/>
    </row>
    <row r="654" spans="1:27" ht="15.75" customHeight="1">
      <c r="A654" s="330"/>
      <c r="B654" s="330"/>
      <c r="C654" s="330"/>
      <c r="D654" s="330"/>
      <c r="E654" s="330"/>
      <c r="F654" s="330"/>
      <c r="G654" s="330"/>
      <c r="H654" s="330"/>
      <c r="I654" s="330"/>
      <c r="J654" s="330"/>
      <c r="K654" s="330"/>
      <c r="L654" s="330"/>
      <c r="M654" s="330"/>
      <c r="N654" s="330"/>
      <c r="O654" s="330"/>
      <c r="P654" s="330"/>
      <c r="Q654" s="330"/>
      <c r="R654" s="330"/>
      <c r="S654" s="330"/>
      <c r="T654" s="330"/>
      <c r="U654" s="330"/>
      <c r="V654" s="330"/>
      <c r="W654" s="330"/>
      <c r="X654" s="330"/>
      <c r="Y654" s="330"/>
      <c r="Z654" s="330"/>
      <c r="AA654" s="330"/>
    </row>
    <row r="655" spans="1:27" ht="15.75" customHeight="1">
      <c r="A655" s="330"/>
      <c r="B655" s="330"/>
      <c r="C655" s="330"/>
      <c r="D655" s="330"/>
      <c r="E655" s="330"/>
      <c r="F655" s="330"/>
      <c r="G655" s="330"/>
      <c r="H655" s="330"/>
      <c r="I655" s="330"/>
      <c r="J655" s="330"/>
      <c r="K655" s="330"/>
      <c r="L655" s="330"/>
      <c r="M655" s="330"/>
      <c r="N655" s="330"/>
      <c r="O655" s="330"/>
      <c r="P655" s="330"/>
      <c r="Q655" s="330"/>
      <c r="R655" s="330"/>
      <c r="S655" s="330"/>
      <c r="T655" s="330"/>
      <c r="U655" s="330"/>
      <c r="V655" s="330"/>
      <c r="W655" s="330"/>
      <c r="X655" s="330"/>
      <c r="Y655" s="330"/>
      <c r="Z655" s="330"/>
      <c r="AA655" s="330"/>
    </row>
    <row r="656" spans="1:27" ht="15.75" customHeight="1">
      <c r="A656" s="330"/>
      <c r="B656" s="330"/>
      <c r="C656" s="330"/>
      <c r="D656" s="330"/>
      <c r="E656" s="330"/>
      <c r="F656" s="330"/>
      <c r="G656" s="330"/>
      <c r="H656" s="330"/>
      <c r="I656" s="330"/>
      <c r="J656" s="330"/>
      <c r="K656" s="330"/>
      <c r="L656" s="330"/>
      <c r="M656" s="330"/>
      <c r="N656" s="330"/>
      <c r="O656" s="330"/>
      <c r="P656" s="330"/>
      <c r="Q656" s="330"/>
      <c r="R656" s="330"/>
      <c r="S656" s="330"/>
      <c r="T656" s="330"/>
      <c r="U656" s="330"/>
      <c r="V656" s="330"/>
      <c r="W656" s="330"/>
      <c r="X656" s="330"/>
      <c r="Y656" s="330"/>
      <c r="Z656" s="330"/>
      <c r="AA656" s="330"/>
    </row>
    <row r="657" spans="1:27" ht="15.75" customHeight="1">
      <c r="A657" s="330"/>
      <c r="B657" s="330"/>
      <c r="C657" s="330"/>
      <c r="D657" s="330"/>
      <c r="E657" s="330"/>
      <c r="F657" s="330"/>
      <c r="G657" s="330"/>
      <c r="H657" s="330"/>
      <c r="I657" s="330"/>
      <c r="J657" s="330"/>
      <c r="K657" s="330"/>
      <c r="L657" s="330"/>
      <c r="M657" s="330"/>
      <c r="N657" s="330"/>
      <c r="O657" s="330"/>
      <c r="P657" s="330"/>
      <c r="Q657" s="330"/>
      <c r="R657" s="330"/>
      <c r="S657" s="330"/>
      <c r="T657" s="330"/>
      <c r="U657" s="330"/>
      <c r="V657" s="330"/>
      <c r="W657" s="330"/>
      <c r="X657" s="330"/>
      <c r="Y657" s="330"/>
      <c r="Z657" s="330"/>
      <c r="AA657" s="330"/>
    </row>
    <row r="658" spans="1:27" ht="15.75" customHeight="1">
      <c r="A658" s="330"/>
      <c r="B658" s="330"/>
      <c r="C658" s="330"/>
      <c r="D658" s="330"/>
      <c r="E658" s="330"/>
      <c r="F658" s="330"/>
      <c r="G658" s="330"/>
      <c r="H658" s="330"/>
      <c r="I658" s="330"/>
      <c r="J658" s="330"/>
      <c r="K658" s="330"/>
      <c r="L658" s="330"/>
      <c r="M658" s="330"/>
      <c r="N658" s="330"/>
      <c r="O658" s="330"/>
      <c r="P658" s="330"/>
      <c r="Q658" s="330"/>
      <c r="R658" s="330"/>
      <c r="S658" s="330"/>
      <c r="T658" s="330"/>
      <c r="U658" s="330"/>
      <c r="V658" s="330"/>
      <c r="W658" s="330"/>
      <c r="X658" s="330"/>
      <c r="Y658" s="330"/>
      <c r="Z658" s="330"/>
      <c r="AA658" s="330"/>
    </row>
    <row r="659" spans="1:27" ht="15.75" customHeight="1">
      <c r="A659" s="330"/>
      <c r="B659" s="330"/>
      <c r="C659" s="330"/>
      <c r="D659" s="330"/>
      <c r="E659" s="330"/>
      <c r="F659" s="330"/>
      <c r="G659" s="330"/>
      <c r="H659" s="330"/>
      <c r="I659" s="330"/>
      <c r="J659" s="330"/>
      <c r="K659" s="330"/>
      <c r="L659" s="330"/>
      <c r="M659" s="330"/>
      <c r="N659" s="330"/>
      <c r="O659" s="330"/>
      <c r="P659" s="330"/>
      <c r="Q659" s="330"/>
      <c r="R659" s="330"/>
      <c r="S659" s="330"/>
      <c r="T659" s="330"/>
      <c r="U659" s="330"/>
      <c r="V659" s="330"/>
      <c r="W659" s="330"/>
      <c r="X659" s="330"/>
      <c r="Y659" s="330"/>
      <c r="Z659" s="330"/>
      <c r="AA659" s="330"/>
    </row>
    <row r="660" spans="1:27" ht="15.75" customHeight="1">
      <c r="A660" s="330"/>
      <c r="B660" s="330"/>
      <c r="C660" s="330"/>
      <c r="D660" s="330"/>
      <c r="E660" s="330"/>
      <c r="F660" s="330"/>
      <c r="G660" s="330"/>
      <c r="H660" s="330"/>
      <c r="I660" s="330"/>
      <c r="J660" s="330"/>
      <c r="K660" s="330"/>
      <c r="L660" s="330"/>
      <c r="M660" s="330"/>
      <c r="N660" s="330"/>
      <c r="O660" s="330"/>
      <c r="P660" s="330"/>
      <c r="Q660" s="330"/>
      <c r="R660" s="330"/>
      <c r="S660" s="330"/>
      <c r="T660" s="330"/>
      <c r="U660" s="330"/>
      <c r="V660" s="330"/>
      <c r="W660" s="330"/>
      <c r="X660" s="330"/>
      <c r="Y660" s="330"/>
      <c r="Z660" s="330"/>
      <c r="AA660" s="330"/>
    </row>
    <row r="661" spans="1:27" ht="15.75" customHeight="1">
      <c r="A661" s="330"/>
      <c r="B661" s="330"/>
      <c r="C661" s="330"/>
      <c r="D661" s="330"/>
      <c r="E661" s="330"/>
      <c r="F661" s="330"/>
      <c r="G661" s="330"/>
      <c r="H661" s="330"/>
      <c r="I661" s="330"/>
      <c r="J661" s="330"/>
      <c r="K661" s="330"/>
      <c r="L661" s="330"/>
      <c r="M661" s="330"/>
      <c r="N661" s="330"/>
      <c r="O661" s="330"/>
      <c r="P661" s="330"/>
      <c r="Q661" s="330"/>
      <c r="R661" s="330"/>
      <c r="S661" s="330"/>
      <c r="T661" s="330"/>
      <c r="U661" s="330"/>
      <c r="V661" s="330"/>
      <c r="W661" s="330"/>
      <c r="X661" s="330"/>
      <c r="Y661" s="330"/>
      <c r="Z661" s="330"/>
      <c r="AA661" s="330"/>
    </row>
    <row r="662" spans="1:27" ht="15.75" customHeight="1">
      <c r="A662" s="330"/>
      <c r="B662" s="330"/>
      <c r="C662" s="330"/>
      <c r="D662" s="330"/>
      <c r="E662" s="330"/>
      <c r="F662" s="330"/>
      <c r="G662" s="330"/>
      <c r="H662" s="330"/>
      <c r="I662" s="330"/>
      <c r="J662" s="330"/>
      <c r="K662" s="330"/>
      <c r="L662" s="330"/>
      <c r="M662" s="330"/>
      <c r="N662" s="330"/>
      <c r="O662" s="330"/>
      <c r="P662" s="330"/>
      <c r="Q662" s="330"/>
      <c r="R662" s="330"/>
      <c r="S662" s="330"/>
      <c r="T662" s="330"/>
      <c r="U662" s="330"/>
      <c r="V662" s="330"/>
      <c r="W662" s="330"/>
      <c r="X662" s="330"/>
      <c r="Y662" s="330"/>
      <c r="Z662" s="330"/>
      <c r="AA662" s="330"/>
    </row>
    <row r="663" spans="1:27" ht="15.75" customHeight="1">
      <c r="A663" s="330"/>
      <c r="B663" s="330"/>
      <c r="C663" s="330"/>
      <c r="D663" s="330"/>
      <c r="E663" s="330"/>
      <c r="F663" s="330"/>
      <c r="G663" s="330"/>
      <c r="H663" s="330"/>
      <c r="I663" s="330"/>
      <c r="J663" s="330"/>
      <c r="K663" s="330"/>
      <c r="L663" s="330"/>
      <c r="M663" s="330"/>
      <c r="N663" s="330"/>
      <c r="O663" s="330"/>
      <c r="P663" s="330"/>
      <c r="Q663" s="330"/>
      <c r="R663" s="330"/>
      <c r="S663" s="330"/>
      <c r="T663" s="330"/>
      <c r="U663" s="330"/>
      <c r="V663" s="330"/>
      <c r="W663" s="330"/>
      <c r="X663" s="330"/>
      <c r="Y663" s="330"/>
      <c r="Z663" s="330"/>
      <c r="AA663" s="330"/>
    </row>
    <row r="664" spans="1:27" ht="15.75" customHeight="1">
      <c r="A664" s="330"/>
      <c r="B664" s="330"/>
      <c r="C664" s="330"/>
      <c r="D664" s="330"/>
      <c r="E664" s="330"/>
      <c r="F664" s="330"/>
      <c r="G664" s="330"/>
      <c r="H664" s="330"/>
      <c r="I664" s="330"/>
      <c r="J664" s="330"/>
      <c r="K664" s="330"/>
      <c r="L664" s="330"/>
      <c r="M664" s="330"/>
      <c r="N664" s="330"/>
      <c r="O664" s="330"/>
      <c r="P664" s="330"/>
      <c r="Q664" s="330"/>
      <c r="R664" s="330"/>
      <c r="S664" s="330"/>
      <c r="T664" s="330"/>
      <c r="U664" s="330"/>
      <c r="V664" s="330"/>
      <c r="W664" s="330"/>
      <c r="X664" s="330"/>
      <c r="Y664" s="330"/>
      <c r="Z664" s="330"/>
      <c r="AA664" s="330"/>
    </row>
    <row r="665" spans="1:27" ht="15.75" customHeight="1">
      <c r="A665" s="330"/>
      <c r="B665" s="330"/>
      <c r="C665" s="330"/>
      <c r="D665" s="330"/>
      <c r="E665" s="330"/>
      <c r="F665" s="330"/>
      <c r="G665" s="330"/>
      <c r="H665" s="330"/>
      <c r="I665" s="330"/>
      <c r="J665" s="330"/>
      <c r="K665" s="330"/>
      <c r="L665" s="330"/>
      <c r="M665" s="330"/>
      <c r="N665" s="330"/>
      <c r="O665" s="330"/>
      <c r="P665" s="330"/>
      <c r="Q665" s="330"/>
      <c r="R665" s="330"/>
      <c r="S665" s="330"/>
      <c r="T665" s="330"/>
      <c r="U665" s="330"/>
      <c r="V665" s="330"/>
      <c r="W665" s="330"/>
      <c r="X665" s="330"/>
      <c r="Y665" s="330"/>
      <c r="Z665" s="330"/>
      <c r="AA665" s="330"/>
    </row>
    <row r="666" spans="1:27" ht="15.75" customHeight="1">
      <c r="A666" s="330"/>
      <c r="B666" s="330"/>
      <c r="C666" s="330"/>
      <c r="D666" s="330"/>
      <c r="E666" s="330"/>
      <c r="F666" s="330"/>
      <c r="G666" s="330"/>
      <c r="H666" s="330"/>
      <c r="I666" s="330"/>
      <c r="J666" s="330"/>
      <c r="K666" s="330"/>
      <c r="L666" s="330"/>
      <c r="M666" s="330"/>
      <c r="N666" s="330"/>
      <c r="O666" s="330"/>
      <c r="P666" s="330"/>
      <c r="Q666" s="330"/>
      <c r="R666" s="330"/>
      <c r="S666" s="330"/>
      <c r="T666" s="330"/>
      <c r="U666" s="330"/>
      <c r="V666" s="330"/>
      <c r="W666" s="330"/>
      <c r="X666" s="330"/>
      <c r="Y666" s="330"/>
      <c r="Z666" s="330"/>
      <c r="AA666" s="330"/>
    </row>
    <row r="667" spans="1:27" ht="15.75" customHeight="1">
      <c r="A667" s="330"/>
      <c r="B667" s="330"/>
      <c r="C667" s="330"/>
      <c r="D667" s="330"/>
      <c r="E667" s="330"/>
      <c r="F667" s="330"/>
      <c r="G667" s="330"/>
      <c r="H667" s="330"/>
      <c r="I667" s="330"/>
      <c r="J667" s="330"/>
      <c r="K667" s="330"/>
      <c r="L667" s="330"/>
      <c r="M667" s="330"/>
      <c r="N667" s="330"/>
      <c r="O667" s="330"/>
      <c r="P667" s="330"/>
      <c r="Q667" s="330"/>
      <c r="R667" s="330"/>
      <c r="S667" s="330"/>
      <c r="T667" s="330"/>
      <c r="U667" s="330"/>
      <c r="V667" s="330"/>
      <c r="W667" s="330"/>
      <c r="X667" s="330"/>
      <c r="Y667" s="330"/>
      <c r="Z667" s="330"/>
      <c r="AA667" s="330"/>
    </row>
    <row r="668" spans="1:27" ht="15.75" customHeight="1">
      <c r="A668" s="330"/>
      <c r="B668" s="330"/>
      <c r="C668" s="330"/>
      <c r="D668" s="330"/>
      <c r="E668" s="330"/>
      <c r="F668" s="330"/>
      <c r="G668" s="330"/>
      <c r="H668" s="330"/>
      <c r="I668" s="330"/>
      <c r="J668" s="330"/>
      <c r="K668" s="330"/>
      <c r="L668" s="330"/>
      <c r="M668" s="330"/>
      <c r="N668" s="330"/>
      <c r="O668" s="330"/>
      <c r="P668" s="330"/>
      <c r="Q668" s="330"/>
      <c r="R668" s="330"/>
      <c r="S668" s="330"/>
      <c r="T668" s="330"/>
      <c r="U668" s="330"/>
      <c r="V668" s="330"/>
      <c r="W668" s="330"/>
      <c r="X668" s="330"/>
      <c r="Y668" s="330"/>
      <c r="Z668" s="330"/>
      <c r="AA668" s="330"/>
    </row>
    <row r="669" spans="1:27" ht="15.75" customHeight="1">
      <c r="A669" s="330"/>
      <c r="B669" s="330"/>
      <c r="C669" s="330"/>
      <c r="D669" s="330"/>
      <c r="E669" s="330"/>
      <c r="F669" s="330"/>
      <c r="G669" s="330"/>
      <c r="H669" s="330"/>
      <c r="I669" s="330"/>
      <c r="J669" s="330"/>
      <c r="K669" s="330"/>
      <c r="L669" s="330"/>
      <c r="M669" s="330"/>
      <c r="N669" s="330"/>
      <c r="O669" s="330"/>
      <c r="P669" s="330"/>
      <c r="Q669" s="330"/>
      <c r="R669" s="330"/>
      <c r="S669" s="330"/>
      <c r="T669" s="330"/>
      <c r="U669" s="330"/>
      <c r="V669" s="330"/>
      <c r="W669" s="330"/>
      <c r="X669" s="330"/>
      <c r="Y669" s="330"/>
      <c r="Z669" s="330"/>
      <c r="AA669" s="330"/>
    </row>
    <row r="670" spans="1:27" ht="15.75" customHeight="1">
      <c r="A670" s="330"/>
      <c r="B670" s="330"/>
      <c r="C670" s="330"/>
      <c r="D670" s="330"/>
      <c r="E670" s="330"/>
      <c r="F670" s="330"/>
      <c r="G670" s="330"/>
      <c r="H670" s="330"/>
      <c r="I670" s="330"/>
      <c r="J670" s="330"/>
      <c r="K670" s="330"/>
      <c r="L670" s="330"/>
      <c r="M670" s="330"/>
      <c r="N670" s="330"/>
      <c r="O670" s="330"/>
      <c r="P670" s="330"/>
      <c r="Q670" s="330"/>
      <c r="R670" s="330"/>
      <c r="S670" s="330"/>
      <c r="T670" s="330"/>
      <c r="U670" s="330"/>
      <c r="V670" s="330"/>
      <c r="W670" s="330"/>
      <c r="X670" s="330"/>
      <c r="Y670" s="330"/>
      <c r="Z670" s="330"/>
      <c r="AA670" s="330"/>
    </row>
    <row r="671" spans="1:27" ht="15.75" customHeight="1">
      <c r="A671" s="330"/>
      <c r="B671" s="330"/>
      <c r="C671" s="330"/>
      <c r="D671" s="330"/>
      <c r="E671" s="330"/>
      <c r="F671" s="330"/>
      <c r="G671" s="330"/>
      <c r="H671" s="330"/>
      <c r="I671" s="330"/>
      <c r="J671" s="330"/>
      <c r="K671" s="330"/>
      <c r="L671" s="330"/>
      <c r="M671" s="330"/>
      <c r="N671" s="330"/>
      <c r="O671" s="330"/>
      <c r="P671" s="330"/>
      <c r="Q671" s="330"/>
      <c r="R671" s="330"/>
      <c r="S671" s="330"/>
      <c r="T671" s="330"/>
      <c r="U671" s="330"/>
      <c r="V671" s="330"/>
      <c r="W671" s="330"/>
      <c r="X671" s="330"/>
      <c r="Y671" s="330"/>
      <c r="Z671" s="330"/>
      <c r="AA671" s="330"/>
    </row>
    <row r="672" spans="1:27" ht="15.75" customHeight="1">
      <c r="A672" s="330"/>
      <c r="B672" s="330"/>
      <c r="C672" s="330"/>
      <c r="D672" s="330"/>
      <c r="E672" s="330"/>
      <c r="F672" s="330"/>
      <c r="G672" s="330"/>
      <c r="H672" s="330"/>
      <c r="I672" s="330"/>
      <c r="J672" s="330"/>
      <c r="K672" s="330"/>
      <c r="L672" s="330"/>
      <c r="M672" s="330"/>
      <c r="N672" s="330"/>
      <c r="O672" s="330"/>
      <c r="P672" s="330"/>
      <c r="Q672" s="330"/>
      <c r="R672" s="330"/>
      <c r="S672" s="330"/>
      <c r="T672" s="330"/>
      <c r="U672" s="330"/>
      <c r="V672" s="330"/>
      <c r="W672" s="330"/>
      <c r="X672" s="330"/>
      <c r="Y672" s="330"/>
      <c r="Z672" s="330"/>
      <c r="AA672" s="330"/>
    </row>
    <row r="673" spans="1:27" ht="15.75" customHeight="1">
      <c r="A673" s="330"/>
      <c r="B673" s="330"/>
      <c r="C673" s="330"/>
      <c r="D673" s="330"/>
      <c r="E673" s="330"/>
      <c r="F673" s="330"/>
      <c r="G673" s="330"/>
      <c r="H673" s="330"/>
      <c r="I673" s="330"/>
      <c r="J673" s="330"/>
      <c r="K673" s="330"/>
      <c r="L673" s="330"/>
      <c r="M673" s="330"/>
      <c r="N673" s="330"/>
      <c r="O673" s="330"/>
      <c r="P673" s="330"/>
      <c r="Q673" s="330"/>
      <c r="R673" s="330"/>
      <c r="S673" s="330"/>
      <c r="T673" s="330"/>
      <c r="U673" s="330"/>
      <c r="V673" s="330"/>
      <c r="W673" s="330"/>
      <c r="X673" s="330"/>
      <c r="Y673" s="330"/>
      <c r="Z673" s="330"/>
      <c r="AA673" s="330"/>
    </row>
    <row r="674" spans="1:27" ht="15.75" customHeight="1">
      <c r="A674" s="330"/>
      <c r="B674" s="330"/>
      <c r="C674" s="330"/>
      <c r="D674" s="330"/>
      <c r="E674" s="330"/>
      <c r="F674" s="330"/>
      <c r="G674" s="330"/>
      <c r="H674" s="330"/>
      <c r="I674" s="330"/>
      <c r="J674" s="330"/>
      <c r="K674" s="330"/>
      <c r="L674" s="330"/>
      <c r="M674" s="330"/>
      <c r="N674" s="330"/>
      <c r="O674" s="330"/>
      <c r="P674" s="330"/>
      <c r="Q674" s="330"/>
      <c r="R674" s="330"/>
      <c r="S674" s="330"/>
      <c r="T674" s="330"/>
      <c r="U674" s="330"/>
      <c r="V674" s="330"/>
      <c r="W674" s="330"/>
      <c r="X674" s="330"/>
      <c r="Y674" s="330"/>
      <c r="Z674" s="330"/>
      <c r="AA674" s="330"/>
    </row>
    <row r="675" spans="1:27" ht="15.75" customHeight="1">
      <c r="A675" s="330"/>
      <c r="B675" s="330"/>
      <c r="C675" s="330"/>
      <c r="D675" s="330"/>
      <c r="E675" s="330"/>
      <c r="F675" s="330"/>
      <c r="G675" s="330"/>
      <c r="H675" s="330"/>
      <c r="I675" s="330"/>
      <c r="J675" s="330"/>
      <c r="K675" s="330"/>
      <c r="L675" s="330"/>
      <c r="M675" s="330"/>
      <c r="N675" s="330"/>
      <c r="O675" s="330"/>
      <c r="P675" s="330"/>
      <c r="Q675" s="330"/>
      <c r="R675" s="330"/>
      <c r="S675" s="330"/>
      <c r="T675" s="330"/>
      <c r="U675" s="330"/>
      <c r="V675" s="330"/>
      <c r="W675" s="330"/>
      <c r="X675" s="330"/>
      <c r="Y675" s="330"/>
      <c r="Z675" s="330"/>
      <c r="AA675" s="330"/>
    </row>
    <row r="676" spans="1:27" ht="15.75" customHeight="1">
      <c r="A676" s="330"/>
      <c r="B676" s="330"/>
      <c r="C676" s="330"/>
      <c r="D676" s="330"/>
      <c r="E676" s="330"/>
      <c r="F676" s="330"/>
      <c r="G676" s="330"/>
      <c r="H676" s="330"/>
      <c r="I676" s="330"/>
      <c r="J676" s="330"/>
      <c r="K676" s="330"/>
      <c r="L676" s="330"/>
      <c r="M676" s="330"/>
      <c r="N676" s="330"/>
      <c r="O676" s="330"/>
      <c r="P676" s="330"/>
      <c r="Q676" s="330"/>
      <c r="R676" s="330"/>
      <c r="S676" s="330"/>
      <c r="T676" s="330"/>
      <c r="U676" s="330"/>
      <c r="V676" s="330"/>
      <c r="W676" s="330"/>
      <c r="X676" s="330"/>
      <c r="Y676" s="330"/>
      <c r="Z676" s="330"/>
      <c r="AA676" s="330"/>
    </row>
    <row r="677" spans="1:27" ht="15.75" customHeight="1">
      <c r="A677" s="330"/>
      <c r="B677" s="330"/>
      <c r="C677" s="330"/>
      <c r="D677" s="330"/>
      <c r="E677" s="330"/>
      <c r="F677" s="330"/>
      <c r="G677" s="330"/>
      <c r="H677" s="330"/>
      <c r="I677" s="330"/>
      <c r="J677" s="330"/>
      <c r="K677" s="330"/>
      <c r="L677" s="330"/>
      <c r="M677" s="330"/>
      <c r="N677" s="330"/>
      <c r="O677" s="330"/>
      <c r="P677" s="330"/>
      <c r="Q677" s="330"/>
      <c r="R677" s="330"/>
      <c r="S677" s="330"/>
      <c r="T677" s="330"/>
      <c r="U677" s="330"/>
      <c r="V677" s="330"/>
      <c r="W677" s="330"/>
      <c r="X677" s="330"/>
      <c r="Y677" s="330"/>
      <c r="Z677" s="330"/>
      <c r="AA677" s="330"/>
    </row>
    <row r="678" spans="1:27" ht="15.75" customHeight="1">
      <c r="A678" s="330"/>
      <c r="B678" s="330"/>
      <c r="C678" s="330"/>
      <c r="D678" s="330"/>
      <c r="E678" s="330"/>
      <c r="F678" s="330"/>
      <c r="G678" s="330"/>
      <c r="H678" s="330"/>
      <c r="I678" s="330"/>
      <c r="J678" s="330"/>
      <c r="K678" s="330"/>
      <c r="L678" s="330"/>
      <c r="M678" s="330"/>
      <c r="N678" s="330"/>
      <c r="O678" s="330"/>
      <c r="P678" s="330"/>
      <c r="Q678" s="330"/>
      <c r="R678" s="330"/>
      <c r="S678" s="330"/>
      <c r="T678" s="330"/>
      <c r="U678" s="330"/>
      <c r="V678" s="330"/>
      <c r="W678" s="330"/>
      <c r="X678" s="330"/>
      <c r="Y678" s="330"/>
      <c r="Z678" s="330"/>
      <c r="AA678" s="330"/>
    </row>
    <row r="679" spans="1:27" ht="15.75" customHeight="1">
      <c r="A679" s="330"/>
      <c r="B679" s="330"/>
      <c r="C679" s="330"/>
      <c r="D679" s="330"/>
      <c r="E679" s="330"/>
      <c r="F679" s="330"/>
      <c r="G679" s="330"/>
      <c r="H679" s="330"/>
      <c r="I679" s="330"/>
      <c r="J679" s="330"/>
      <c r="K679" s="330"/>
      <c r="L679" s="330"/>
      <c r="M679" s="330"/>
      <c r="N679" s="330"/>
      <c r="O679" s="330"/>
      <c r="P679" s="330"/>
      <c r="Q679" s="330"/>
      <c r="R679" s="330"/>
      <c r="S679" s="330"/>
      <c r="T679" s="330"/>
      <c r="U679" s="330"/>
      <c r="V679" s="330"/>
      <c r="W679" s="330"/>
      <c r="X679" s="330"/>
      <c r="Y679" s="330"/>
      <c r="Z679" s="330"/>
      <c r="AA679" s="330"/>
    </row>
    <row r="680" spans="1:27" ht="15.75" customHeight="1">
      <c r="A680" s="330"/>
      <c r="B680" s="330"/>
      <c r="C680" s="330"/>
      <c r="D680" s="330"/>
      <c r="E680" s="330"/>
      <c r="F680" s="330"/>
      <c r="G680" s="330"/>
      <c r="H680" s="330"/>
      <c r="I680" s="330"/>
      <c r="J680" s="330"/>
      <c r="K680" s="330"/>
      <c r="L680" s="330"/>
      <c r="M680" s="330"/>
      <c r="N680" s="330"/>
      <c r="O680" s="330"/>
      <c r="P680" s="330"/>
      <c r="Q680" s="330"/>
      <c r="R680" s="330"/>
      <c r="S680" s="330"/>
      <c r="T680" s="330"/>
      <c r="U680" s="330"/>
      <c r="V680" s="330"/>
      <c r="W680" s="330"/>
      <c r="X680" s="330"/>
      <c r="Y680" s="330"/>
      <c r="Z680" s="330"/>
      <c r="AA680" s="330"/>
    </row>
    <row r="681" spans="1:27" ht="15.75" customHeight="1">
      <c r="A681" s="330"/>
      <c r="B681" s="330"/>
      <c r="C681" s="330"/>
      <c r="D681" s="330"/>
      <c r="E681" s="330"/>
      <c r="F681" s="330"/>
      <c r="G681" s="330"/>
      <c r="H681" s="330"/>
      <c r="I681" s="330"/>
      <c r="J681" s="330"/>
      <c r="K681" s="330"/>
      <c r="L681" s="330"/>
      <c r="M681" s="330"/>
      <c r="N681" s="330"/>
      <c r="O681" s="330"/>
      <c r="P681" s="330"/>
      <c r="Q681" s="330"/>
      <c r="R681" s="330"/>
      <c r="S681" s="330"/>
      <c r="T681" s="330"/>
      <c r="U681" s="330"/>
      <c r="V681" s="330"/>
      <c r="W681" s="330"/>
      <c r="X681" s="330"/>
      <c r="Y681" s="330"/>
      <c r="Z681" s="330"/>
      <c r="AA681" s="330"/>
    </row>
    <row r="682" spans="1:27" ht="15.75" customHeight="1">
      <c r="A682" s="330"/>
      <c r="B682" s="330"/>
      <c r="C682" s="330"/>
      <c r="D682" s="330"/>
      <c r="E682" s="330"/>
      <c r="F682" s="330"/>
      <c r="G682" s="330"/>
      <c r="H682" s="330"/>
      <c r="I682" s="330"/>
      <c r="J682" s="330"/>
      <c r="K682" s="330"/>
      <c r="L682" s="330"/>
      <c r="M682" s="330"/>
      <c r="N682" s="330"/>
      <c r="O682" s="330"/>
      <c r="P682" s="330"/>
      <c r="Q682" s="330"/>
      <c r="R682" s="330"/>
      <c r="S682" s="330"/>
      <c r="T682" s="330"/>
      <c r="U682" s="330"/>
      <c r="V682" s="330"/>
      <c r="W682" s="330"/>
      <c r="X682" s="330"/>
      <c r="Y682" s="330"/>
      <c r="Z682" s="330"/>
      <c r="AA682" s="330"/>
    </row>
    <row r="683" spans="1:27" ht="15.75" customHeight="1">
      <c r="A683" s="330"/>
      <c r="B683" s="330"/>
      <c r="C683" s="330"/>
      <c r="D683" s="330"/>
      <c r="E683" s="330"/>
      <c r="F683" s="330"/>
      <c r="G683" s="330"/>
      <c r="H683" s="330"/>
      <c r="I683" s="330"/>
      <c r="J683" s="330"/>
      <c r="K683" s="330"/>
      <c r="L683" s="330"/>
      <c r="M683" s="330"/>
      <c r="N683" s="330"/>
      <c r="O683" s="330"/>
      <c r="P683" s="330"/>
      <c r="Q683" s="330"/>
      <c r="R683" s="330"/>
      <c r="S683" s="330"/>
      <c r="T683" s="330"/>
      <c r="U683" s="330"/>
      <c r="V683" s="330"/>
      <c r="W683" s="330"/>
      <c r="X683" s="330"/>
      <c r="Y683" s="330"/>
      <c r="Z683" s="330"/>
      <c r="AA683" s="330"/>
    </row>
    <row r="684" spans="1:27" ht="15.75" customHeight="1">
      <c r="A684" s="330"/>
      <c r="B684" s="330"/>
      <c r="C684" s="330"/>
      <c r="D684" s="330"/>
      <c r="E684" s="330"/>
      <c r="F684" s="330"/>
      <c r="G684" s="330"/>
      <c r="H684" s="330"/>
      <c r="I684" s="330"/>
      <c r="J684" s="330"/>
      <c r="K684" s="330"/>
      <c r="L684" s="330"/>
      <c r="M684" s="330"/>
      <c r="N684" s="330"/>
      <c r="O684" s="330"/>
      <c r="P684" s="330"/>
      <c r="Q684" s="330"/>
      <c r="R684" s="330"/>
      <c r="S684" s="330"/>
      <c r="T684" s="330"/>
      <c r="U684" s="330"/>
      <c r="V684" s="330"/>
      <c r="W684" s="330"/>
      <c r="X684" s="330"/>
      <c r="Y684" s="330"/>
      <c r="Z684" s="330"/>
      <c r="AA684" s="330"/>
    </row>
    <row r="685" spans="1:27" ht="15.75" customHeight="1">
      <c r="A685" s="330"/>
      <c r="B685" s="330"/>
      <c r="C685" s="330"/>
      <c r="D685" s="330"/>
      <c r="E685" s="330"/>
      <c r="F685" s="330"/>
      <c r="G685" s="330"/>
      <c r="H685" s="330"/>
      <c r="I685" s="330"/>
      <c r="J685" s="330"/>
      <c r="K685" s="330"/>
      <c r="L685" s="330"/>
      <c r="M685" s="330"/>
      <c r="N685" s="330"/>
      <c r="O685" s="330"/>
      <c r="P685" s="330"/>
      <c r="Q685" s="330"/>
      <c r="R685" s="330"/>
      <c r="S685" s="330"/>
      <c r="T685" s="330"/>
      <c r="U685" s="330"/>
      <c r="V685" s="330"/>
      <c r="W685" s="330"/>
      <c r="X685" s="330"/>
      <c r="Y685" s="330"/>
      <c r="Z685" s="330"/>
      <c r="AA685" s="330"/>
    </row>
    <row r="686" spans="1:27" ht="15.75" customHeight="1">
      <c r="A686" s="330"/>
      <c r="B686" s="330"/>
      <c r="C686" s="330"/>
      <c r="D686" s="330"/>
      <c r="E686" s="330"/>
      <c r="F686" s="330"/>
      <c r="G686" s="330"/>
      <c r="H686" s="330"/>
      <c r="I686" s="330"/>
      <c r="J686" s="330"/>
      <c r="K686" s="330"/>
      <c r="L686" s="330"/>
      <c r="M686" s="330"/>
      <c r="N686" s="330"/>
      <c r="O686" s="330"/>
      <c r="P686" s="330"/>
      <c r="Q686" s="330"/>
      <c r="R686" s="330"/>
      <c r="S686" s="330"/>
      <c r="T686" s="330"/>
      <c r="U686" s="330"/>
      <c r="V686" s="330"/>
      <c r="W686" s="330"/>
      <c r="X686" s="330"/>
      <c r="Y686" s="330"/>
      <c r="Z686" s="330"/>
      <c r="AA686" s="330"/>
    </row>
    <row r="687" spans="1:27" ht="15.75" customHeight="1">
      <c r="A687" s="330"/>
      <c r="B687" s="330"/>
      <c r="C687" s="330"/>
      <c r="D687" s="330"/>
      <c r="E687" s="330"/>
      <c r="F687" s="330"/>
      <c r="G687" s="330"/>
      <c r="H687" s="330"/>
      <c r="I687" s="330"/>
      <c r="J687" s="330"/>
      <c r="K687" s="330"/>
      <c r="L687" s="330"/>
      <c r="M687" s="330"/>
      <c r="N687" s="330"/>
      <c r="O687" s="330"/>
      <c r="P687" s="330"/>
      <c r="Q687" s="330"/>
      <c r="R687" s="330"/>
      <c r="S687" s="330"/>
      <c r="T687" s="330"/>
      <c r="U687" s="330"/>
      <c r="V687" s="330"/>
      <c r="W687" s="330"/>
      <c r="X687" s="330"/>
      <c r="Y687" s="330"/>
      <c r="Z687" s="330"/>
      <c r="AA687" s="330"/>
    </row>
    <row r="688" spans="1:27" ht="15.75" customHeight="1">
      <c r="A688" s="330"/>
      <c r="B688" s="330"/>
      <c r="C688" s="330"/>
      <c r="D688" s="330"/>
      <c r="E688" s="330"/>
      <c r="F688" s="330"/>
      <c r="G688" s="330"/>
      <c r="H688" s="330"/>
      <c r="I688" s="330"/>
      <c r="J688" s="330"/>
      <c r="K688" s="330"/>
      <c r="L688" s="330"/>
      <c r="M688" s="330"/>
      <c r="N688" s="330"/>
      <c r="O688" s="330"/>
      <c r="P688" s="330"/>
      <c r="Q688" s="330"/>
      <c r="R688" s="330"/>
      <c r="S688" s="330"/>
      <c r="T688" s="330"/>
      <c r="U688" s="330"/>
      <c r="V688" s="330"/>
      <c r="W688" s="330"/>
      <c r="X688" s="330"/>
      <c r="Y688" s="330"/>
      <c r="Z688" s="330"/>
      <c r="AA688" s="330"/>
    </row>
    <row r="689" spans="1:27" ht="15.75" customHeight="1">
      <c r="A689" s="330"/>
      <c r="B689" s="330"/>
      <c r="C689" s="330"/>
      <c r="D689" s="330"/>
      <c r="E689" s="330"/>
      <c r="F689" s="330"/>
      <c r="G689" s="330"/>
      <c r="H689" s="330"/>
      <c r="I689" s="330"/>
      <c r="J689" s="330"/>
      <c r="K689" s="330"/>
      <c r="L689" s="330"/>
      <c r="M689" s="330"/>
      <c r="N689" s="330"/>
      <c r="O689" s="330"/>
      <c r="P689" s="330"/>
      <c r="Q689" s="330"/>
      <c r="R689" s="330"/>
      <c r="S689" s="330"/>
      <c r="T689" s="330"/>
      <c r="U689" s="330"/>
      <c r="V689" s="330"/>
      <c r="W689" s="330"/>
      <c r="X689" s="330"/>
      <c r="Y689" s="330"/>
      <c r="Z689" s="330"/>
      <c r="AA689" s="330"/>
    </row>
    <row r="690" spans="1:27" ht="15.75" customHeight="1">
      <c r="A690" s="330"/>
      <c r="B690" s="330"/>
      <c r="C690" s="330"/>
      <c r="D690" s="330"/>
      <c r="E690" s="330"/>
      <c r="F690" s="330"/>
      <c r="G690" s="330"/>
      <c r="H690" s="330"/>
      <c r="I690" s="330"/>
      <c r="J690" s="330"/>
      <c r="K690" s="330"/>
      <c r="L690" s="330"/>
      <c r="M690" s="330"/>
      <c r="N690" s="330"/>
      <c r="O690" s="330"/>
      <c r="P690" s="330"/>
      <c r="Q690" s="330"/>
      <c r="R690" s="330"/>
      <c r="S690" s="330"/>
      <c r="T690" s="330"/>
      <c r="U690" s="330"/>
      <c r="V690" s="330"/>
      <c r="W690" s="330"/>
      <c r="X690" s="330"/>
      <c r="Y690" s="330"/>
      <c r="Z690" s="330"/>
      <c r="AA690" s="330"/>
    </row>
    <row r="691" spans="1:27" ht="15.75" customHeight="1">
      <c r="A691" s="330"/>
      <c r="B691" s="330"/>
      <c r="C691" s="330"/>
      <c r="D691" s="330"/>
      <c r="E691" s="330"/>
      <c r="F691" s="330"/>
      <c r="G691" s="330"/>
      <c r="H691" s="330"/>
      <c r="I691" s="330"/>
      <c r="J691" s="330"/>
      <c r="K691" s="330"/>
      <c r="L691" s="330"/>
      <c r="M691" s="330"/>
      <c r="N691" s="330"/>
      <c r="O691" s="330"/>
      <c r="P691" s="330"/>
      <c r="Q691" s="330"/>
      <c r="R691" s="330"/>
      <c r="S691" s="330"/>
      <c r="T691" s="330"/>
      <c r="U691" s="330"/>
      <c r="V691" s="330"/>
      <c r="W691" s="330"/>
      <c r="X691" s="330"/>
      <c r="Y691" s="330"/>
      <c r="Z691" s="330"/>
      <c r="AA691" s="330"/>
    </row>
    <row r="692" spans="1:27" ht="15.75" customHeight="1">
      <c r="A692" s="330"/>
      <c r="B692" s="330"/>
      <c r="C692" s="330"/>
      <c r="D692" s="330"/>
      <c r="E692" s="330"/>
      <c r="F692" s="330"/>
      <c r="G692" s="330"/>
      <c r="H692" s="330"/>
      <c r="I692" s="330"/>
      <c r="J692" s="330"/>
      <c r="K692" s="330"/>
      <c r="L692" s="330"/>
      <c r="M692" s="330"/>
      <c r="N692" s="330"/>
      <c r="O692" s="330"/>
      <c r="P692" s="330"/>
      <c r="Q692" s="330"/>
      <c r="R692" s="330"/>
      <c r="S692" s="330"/>
      <c r="T692" s="330"/>
      <c r="U692" s="330"/>
      <c r="V692" s="330"/>
      <c r="W692" s="330"/>
      <c r="X692" s="330"/>
      <c r="Y692" s="330"/>
      <c r="Z692" s="330"/>
      <c r="AA692" s="330"/>
    </row>
    <row r="693" spans="1:27" ht="15.75" customHeight="1">
      <c r="A693" s="330"/>
      <c r="B693" s="330"/>
      <c r="C693" s="330"/>
      <c r="D693" s="330"/>
      <c r="E693" s="330"/>
      <c r="F693" s="330"/>
      <c r="G693" s="330"/>
      <c r="H693" s="330"/>
      <c r="I693" s="330"/>
      <c r="J693" s="330"/>
      <c r="K693" s="330"/>
      <c r="L693" s="330"/>
      <c r="M693" s="330"/>
      <c r="N693" s="330"/>
      <c r="O693" s="330"/>
      <c r="P693" s="330"/>
      <c r="Q693" s="330"/>
      <c r="R693" s="330"/>
      <c r="S693" s="330"/>
      <c r="T693" s="330"/>
      <c r="U693" s="330"/>
      <c r="V693" s="330"/>
      <c r="W693" s="330"/>
      <c r="X693" s="330"/>
      <c r="Y693" s="330"/>
      <c r="Z693" s="330"/>
      <c r="AA693" s="330"/>
    </row>
    <row r="694" spans="1:27" ht="15.75" customHeight="1">
      <c r="A694" s="330"/>
      <c r="B694" s="330"/>
      <c r="C694" s="330"/>
      <c r="D694" s="330"/>
      <c r="E694" s="330"/>
      <c r="F694" s="330"/>
      <c r="G694" s="330"/>
      <c r="H694" s="330"/>
      <c r="I694" s="330"/>
      <c r="J694" s="330"/>
      <c r="K694" s="330"/>
      <c r="L694" s="330"/>
      <c r="M694" s="330"/>
      <c r="N694" s="330"/>
      <c r="O694" s="330"/>
      <c r="P694" s="330"/>
      <c r="Q694" s="330"/>
      <c r="R694" s="330"/>
      <c r="S694" s="330"/>
      <c r="T694" s="330"/>
      <c r="U694" s="330"/>
      <c r="V694" s="330"/>
      <c r="W694" s="330"/>
      <c r="X694" s="330"/>
      <c r="Y694" s="330"/>
      <c r="Z694" s="330"/>
      <c r="AA694" s="330"/>
    </row>
    <row r="695" spans="1:27" ht="15.75" customHeight="1">
      <c r="A695" s="330"/>
      <c r="B695" s="330"/>
      <c r="C695" s="330"/>
      <c r="D695" s="330"/>
      <c r="E695" s="330"/>
      <c r="F695" s="330"/>
      <c r="G695" s="330"/>
      <c r="H695" s="330"/>
      <c r="I695" s="330"/>
      <c r="J695" s="330"/>
      <c r="K695" s="330"/>
      <c r="L695" s="330"/>
      <c r="M695" s="330"/>
      <c r="N695" s="330"/>
      <c r="O695" s="330"/>
      <c r="P695" s="330"/>
      <c r="Q695" s="330"/>
      <c r="R695" s="330"/>
      <c r="S695" s="330"/>
      <c r="T695" s="330"/>
      <c r="U695" s="330"/>
      <c r="V695" s="330"/>
      <c r="W695" s="330"/>
      <c r="X695" s="330"/>
      <c r="Y695" s="330"/>
      <c r="Z695" s="330"/>
      <c r="AA695" s="330"/>
    </row>
    <row r="696" spans="1:27" ht="15.75" customHeight="1">
      <c r="A696" s="330"/>
      <c r="B696" s="330"/>
      <c r="C696" s="330"/>
      <c r="D696" s="330"/>
      <c r="E696" s="330"/>
      <c r="F696" s="330"/>
      <c r="G696" s="330"/>
      <c r="H696" s="330"/>
      <c r="I696" s="330"/>
      <c r="J696" s="330"/>
      <c r="K696" s="330"/>
      <c r="L696" s="330"/>
      <c r="M696" s="330"/>
      <c r="N696" s="330"/>
      <c r="O696" s="330"/>
      <c r="P696" s="330"/>
      <c r="Q696" s="330"/>
      <c r="R696" s="330"/>
      <c r="S696" s="330"/>
      <c r="T696" s="330"/>
      <c r="U696" s="330"/>
      <c r="V696" s="330"/>
      <c r="W696" s="330"/>
      <c r="X696" s="330"/>
      <c r="Y696" s="330"/>
      <c r="Z696" s="330"/>
      <c r="AA696" s="330"/>
    </row>
    <row r="697" spans="1:27" ht="15.75" customHeight="1">
      <c r="A697" s="330"/>
      <c r="B697" s="330"/>
      <c r="C697" s="330"/>
      <c r="D697" s="330"/>
      <c r="E697" s="330"/>
      <c r="F697" s="330"/>
      <c r="G697" s="330"/>
      <c r="H697" s="330"/>
      <c r="I697" s="330"/>
      <c r="J697" s="330"/>
      <c r="K697" s="330"/>
      <c r="L697" s="330"/>
      <c r="M697" s="330"/>
      <c r="N697" s="330"/>
      <c r="O697" s="330"/>
      <c r="P697" s="330"/>
      <c r="Q697" s="330"/>
      <c r="R697" s="330"/>
      <c r="S697" s="330"/>
      <c r="T697" s="330"/>
      <c r="U697" s="330"/>
      <c r="V697" s="330"/>
      <c r="W697" s="330"/>
      <c r="X697" s="330"/>
      <c r="Y697" s="330"/>
      <c r="Z697" s="330"/>
      <c r="AA697" s="330"/>
    </row>
    <row r="698" spans="1:27" ht="15.75" customHeight="1">
      <c r="A698" s="330"/>
      <c r="B698" s="330"/>
      <c r="C698" s="330"/>
      <c r="D698" s="330"/>
      <c r="E698" s="330"/>
      <c r="F698" s="330"/>
      <c r="G698" s="330"/>
      <c r="H698" s="330"/>
      <c r="I698" s="330"/>
      <c r="J698" s="330"/>
      <c r="K698" s="330"/>
      <c r="L698" s="330"/>
      <c r="M698" s="330"/>
      <c r="N698" s="330"/>
      <c r="O698" s="330"/>
      <c r="P698" s="330"/>
      <c r="Q698" s="330"/>
      <c r="R698" s="330"/>
      <c r="S698" s="330"/>
      <c r="T698" s="330"/>
      <c r="U698" s="330"/>
      <c r="V698" s="330"/>
      <c r="W698" s="330"/>
      <c r="X698" s="330"/>
      <c r="Y698" s="330"/>
      <c r="Z698" s="330"/>
      <c r="AA698" s="330"/>
    </row>
    <row r="699" spans="1:27" ht="15.75" customHeight="1">
      <c r="A699" s="330"/>
      <c r="B699" s="330"/>
      <c r="C699" s="330"/>
      <c r="D699" s="330"/>
      <c r="E699" s="330"/>
      <c r="F699" s="330"/>
      <c r="G699" s="330"/>
      <c r="H699" s="330"/>
      <c r="I699" s="330"/>
      <c r="J699" s="330"/>
      <c r="K699" s="330"/>
      <c r="L699" s="330"/>
      <c r="M699" s="330"/>
      <c r="N699" s="330"/>
      <c r="O699" s="330"/>
      <c r="P699" s="330"/>
      <c r="Q699" s="330"/>
      <c r="R699" s="330"/>
      <c r="S699" s="330"/>
      <c r="T699" s="330"/>
      <c r="U699" s="330"/>
      <c r="V699" s="330"/>
      <c r="W699" s="330"/>
      <c r="X699" s="330"/>
      <c r="Y699" s="330"/>
      <c r="Z699" s="330"/>
      <c r="AA699" s="330"/>
    </row>
    <row r="700" spans="1:27" ht="15.75" customHeight="1">
      <c r="A700" s="330"/>
      <c r="B700" s="330"/>
      <c r="C700" s="330"/>
      <c r="D700" s="330"/>
      <c r="E700" s="330"/>
      <c r="F700" s="330"/>
      <c r="G700" s="330"/>
      <c r="H700" s="330"/>
      <c r="I700" s="330"/>
      <c r="J700" s="330"/>
      <c r="K700" s="330"/>
      <c r="L700" s="330"/>
      <c r="M700" s="330"/>
      <c r="N700" s="330"/>
      <c r="O700" s="330"/>
      <c r="P700" s="330"/>
      <c r="Q700" s="330"/>
      <c r="R700" s="330"/>
      <c r="S700" s="330"/>
      <c r="T700" s="330"/>
      <c r="U700" s="330"/>
      <c r="V700" s="330"/>
      <c r="W700" s="330"/>
      <c r="X700" s="330"/>
      <c r="Y700" s="330"/>
      <c r="Z700" s="330"/>
      <c r="AA700" s="330"/>
    </row>
    <row r="701" spans="1:27" ht="15.75" customHeight="1">
      <c r="A701" s="330"/>
      <c r="B701" s="330"/>
      <c r="C701" s="330"/>
      <c r="D701" s="330"/>
      <c r="E701" s="330"/>
      <c r="F701" s="330"/>
      <c r="G701" s="330"/>
      <c r="H701" s="330"/>
      <c r="I701" s="330"/>
      <c r="J701" s="330"/>
      <c r="K701" s="330"/>
      <c r="L701" s="330"/>
      <c r="M701" s="330"/>
      <c r="N701" s="330"/>
      <c r="O701" s="330"/>
      <c r="P701" s="330"/>
      <c r="Q701" s="330"/>
      <c r="R701" s="330"/>
      <c r="S701" s="330"/>
      <c r="T701" s="330"/>
      <c r="U701" s="330"/>
      <c r="V701" s="330"/>
      <c r="W701" s="330"/>
      <c r="X701" s="330"/>
      <c r="Y701" s="330"/>
      <c r="Z701" s="330"/>
      <c r="AA701" s="330"/>
    </row>
    <row r="702" spans="1:27" ht="15.75" customHeight="1">
      <c r="A702" s="330"/>
      <c r="B702" s="330"/>
      <c r="C702" s="330"/>
      <c r="D702" s="330"/>
      <c r="E702" s="330"/>
      <c r="F702" s="330"/>
      <c r="G702" s="330"/>
      <c r="H702" s="330"/>
      <c r="I702" s="330"/>
      <c r="J702" s="330"/>
      <c r="K702" s="330"/>
      <c r="L702" s="330"/>
      <c r="M702" s="330"/>
      <c r="N702" s="330"/>
      <c r="O702" s="330"/>
      <c r="P702" s="330"/>
      <c r="Q702" s="330"/>
      <c r="R702" s="330"/>
      <c r="S702" s="330"/>
      <c r="T702" s="330"/>
      <c r="U702" s="330"/>
      <c r="V702" s="330"/>
      <c r="W702" s="330"/>
      <c r="X702" s="330"/>
      <c r="Y702" s="330"/>
      <c r="Z702" s="330"/>
      <c r="AA702" s="330"/>
    </row>
    <row r="703" spans="1:27" ht="15.75" customHeight="1">
      <c r="A703" s="330"/>
      <c r="B703" s="330"/>
      <c r="C703" s="330"/>
      <c r="D703" s="330"/>
      <c r="E703" s="330"/>
      <c r="F703" s="330"/>
      <c r="G703" s="330"/>
      <c r="H703" s="330"/>
      <c r="I703" s="330"/>
      <c r="J703" s="330"/>
      <c r="K703" s="330"/>
      <c r="L703" s="330"/>
      <c r="M703" s="330"/>
      <c r="N703" s="330"/>
      <c r="O703" s="330"/>
      <c r="P703" s="330"/>
      <c r="Q703" s="330"/>
      <c r="R703" s="330"/>
      <c r="S703" s="330"/>
      <c r="T703" s="330"/>
      <c r="U703" s="330"/>
      <c r="V703" s="330"/>
      <c r="W703" s="330"/>
      <c r="X703" s="330"/>
      <c r="Y703" s="330"/>
      <c r="Z703" s="330"/>
      <c r="AA703" s="330"/>
    </row>
    <row r="704" spans="1:27" ht="15.75" customHeight="1">
      <c r="A704" s="330"/>
      <c r="B704" s="330"/>
      <c r="C704" s="330"/>
      <c r="D704" s="330"/>
      <c r="E704" s="330"/>
      <c r="F704" s="330"/>
      <c r="G704" s="330"/>
      <c r="H704" s="330"/>
      <c r="I704" s="330"/>
      <c r="J704" s="330"/>
      <c r="K704" s="330"/>
      <c r="L704" s="330"/>
      <c r="M704" s="330"/>
      <c r="N704" s="330"/>
      <c r="O704" s="330"/>
      <c r="P704" s="330"/>
      <c r="Q704" s="330"/>
      <c r="R704" s="330"/>
      <c r="S704" s="330"/>
      <c r="T704" s="330"/>
      <c r="U704" s="330"/>
      <c r="V704" s="330"/>
      <c r="W704" s="330"/>
      <c r="X704" s="330"/>
      <c r="Y704" s="330"/>
      <c r="Z704" s="330"/>
      <c r="AA704" s="330"/>
    </row>
    <row r="705" spans="1:27" ht="15.75" customHeight="1">
      <c r="A705" s="330"/>
      <c r="B705" s="330"/>
      <c r="C705" s="330"/>
      <c r="D705" s="330"/>
      <c r="E705" s="330"/>
      <c r="F705" s="330"/>
      <c r="G705" s="330"/>
      <c r="H705" s="330"/>
      <c r="I705" s="330"/>
      <c r="J705" s="330"/>
      <c r="K705" s="330"/>
      <c r="L705" s="330"/>
      <c r="M705" s="330"/>
      <c r="N705" s="330"/>
      <c r="O705" s="330"/>
      <c r="P705" s="330"/>
      <c r="Q705" s="330"/>
      <c r="R705" s="330"/>
      <c r="S705" s="330"/>
      <c r="T705" s="330"/>
      <c r="U705" s="330"/>
      <c r="V705" s="330"/>
      <c r="W705" s="330"/>
      <c r="X705" s="330"/>
      <c r="Y705" s="330"/>
      <c r="Z705" s="330"/>
      <c r="AA705" s="330"/>
    </row>
    <row r="706" spans="1:27" ht="15.75" customHeight="1">
      <c r="A706" s="330"/>
      <c r="B706" s="330"/>
      <c r="C706" s="330"/>
      <c r="D706" s="330"/>
      <c r="E706" s="330"/>
      <c r="F706" s="330"/>
      <c r="G706" s="330"/>
      <c r="H706" s="330"/>
      <c r="I706" s="330"/>
      <c r="J706" s="330"/>
      <c r="K706" s="330"/>
      <c r="L706" s="330"/>
      <c r="M706" s="330"/>
      <c r="N706" s="330"/>
      <c r="O706" s="330"/>
      <c r="P706" s="330"/>
      <c r="Q706" s="330"/>
      <c r="R706" s="330"/>
      <c r="S706" s="330"/>
      <c r="T706" s="330"/>
      <c r="U706" s="330"/>
      <c r="V706" s="330"/>
      <c r="W706" s="330"/>
      <c r="X706" s="330"/>
      <c r="Y706" s="330"/>
      <c r="Z706" s="330"/>
      <c r="AA706" s="330"/>
    </row>
    <row r="707" spans="1:27" ht="15.75" customHeight="1">
      <c r="A707" s="330"/>
      <c r="B707" s="330"/>
      <c r="C707" s="330"/>
      <c r="D707" s="330"/>
      <c r="E707" s="330"/>
      <c r="F707" s="330"/>
      <c r="G707" s="330"/>
      <c r="H707" s="330"/>
      <c r="I707" s="330"/>
      <c r="J707" s="330"/>
      <c r="K707" s="330"/>
      <c r="L707" s="330"/>
      <c r="M707" s="330"/>
      <c r="N707" s="330"/>
      <c r="O707" s="330"/>
      <c r="P707" s="330"/>
      <c r="Q707" s="330"/>
      <c r="R707" s="330"/>
      <c r="S707" s="330"/>
      <c r="T707" s="330"/>
      <c r="U707" s="330"/>
      <c r="V707" s="330"/>
      <c r="W707" s="330"/>
      <c r="X707" s="330"/>
      <c r="Y707" s="330"/>
      <c r="Z707" s="330"/>
      <c r="AA707" s="330"/>
    </row>
    <row r="708" spans="1:27" ht="15.75" customHeight="1">
      <c r="A708" s="330"/>
      <c r="B708" s="330"/>
      <c r="C708" s="330"/>
      <c r="D708" s="330"/>
      <c r="E708" s="330"/>
      <c r="F708" s="330"/>
      <c r="G708" s="330"/>
      <c r="H708" s="330"/>
      <c r="I708" s="330"/>
      <c r="J708" s="330"/>
      <c r="K708" s="330"/>
      <c r="L708" s="330"/>
      <c r="M708" s="330"/>
      <c r="N708" s="330"/>
      <c r="O708" s="330"/>
      <c r="P708" s="330"/>
      <c r="Q708" s="330"/>
      <c r="R708" s="330"/>
      <c r="S708" s="330"/>
      <c r="T708" s="330"/>
      <c r="U708" s="330"/>
      <c r="V708" s="330"/>
      <c r="W708" s="330"/>
      <c r="X708" s="330"/>
      <c r="Y708" s="330"/>
      <c r="Z708" s="330"/>
      <c r="AA708" s="330"/>
    </row>
    <row r="709" spans="1:27" ht="15.75" customHeight="1">
      <c r="A709" s="330"/>
      <c r="B709" s="330"/>
      <c r="C709" s="330"/>
      <c r="D709" s="330"/>
      <c r="E709" s="330"/>
      <c r="F709" s="330"/>
      <c r="G709" s="330"/>
      <c r="H709" s="330"/>
      <c r="I709" s="330"/>
      <c r="J709" s="330"/>
      <c r="K709" s="330"/>
      <c r="L709" s="330"/>
      <c r="M709" s="330"/>
      <c r="N709" s="330"/>
      <c r="O709" s="330"/>
      <c r="P709" s="330"/>
      <c r="Q709" s="330"/>
      <c r="R709" s="330"/>
      <c r="S709" s="330"/>
      <c r="T709" s="330"/>
      <c r="U709" s="330"/>
      <c r="V709" s="330"/>
      <c r="W709" s="330"/>
      <c r="X709" s="330"/>
      <c r="Y709" s="330"/>
      <c r="Z709" s="330"/>
      <c r="AA709" s="330"/>
    </row>
    <row r="710" spans="1:27" ht="15.75" customHeight="1">
      <c r="A710" s="330"/>
      <c r="B710" s="330"/>
      <c r="C710" s="330"/>
      <c r="D710" s="330"/>
      <c r="E710" s="330"/>
      <c r="F710" s="330"/>
      <c r="G710" s="330"/>
      <c r="H710" s="330"/>
      <c r="I710" s="330"/>
      <c r="J710" s="330"/>
      <c r="K710" s="330"/>
      <c r="L710" s="330"/>
      <c r="M710" s="330"/>
      <c r="N710" s="330"/>
      <c r="O710" s="330"/>
      <c r="P710" s="330"/>
      <c r="Q710" s="330"/>
      <c r="R710" s="330"/>
      <c r="S710" s="330"/>
      <c r="T710" s="330"/>
      <c r="U710" s="330"/>
      <c r="V710" s="330"/>
      <c r="W710" s="330"/>
      <c r="X710" s="330"/>
      <c r="Y710" s="330"/>
      <c r="Z710" s="330"/>
      <c r="AA710" s="330"/>
    </row>
    <row r="711" spans="1:27" ht="15.75" customHeight="1">
      <c r="A711" s="330"/>
      <c r="B711" s="330"/>
      <c r="C711" s="330"/>
      <c r="D711" s="330"/>
      <c r="E711" s="330"/>
      <c r="F711" s="330"/>
      <c r="G711" s="330"/>
      <c r="H711" s="330"/>
      <c r="I711" s="330"/>
      <c r="J711" s="330"/>
      <c r="K711" s="330"/>
      <c r="L711" s="330"/>
      <c r="M711" s="330"/>
      <c r="N711" s="330"/>
      <c r="O711" s="330"/>
      <c r="P711" s="330"/>
      <c r="Q711" s="330"/>
      <c r="R711" s="330"/>
      <c r="S711" s="330"/>
      <c r="T711" s="330"/>
      <c r="U711" s="330"/>
      <c r="V711" s="330"/>
      <c r="W711" s="330"/>
      <c r="X711" s="330"/>
      <c r="Y711" s="330"/>
      <c r="Z711" s="330"/>
      <c r="AA711" s="330"/>
    </row>
    <row r="712" spans="1:27" ht="15.75" customHeight="1">
      <c r="A712" s="330"/>
      <c r="B712" s="330"/>
      <c r="C712" s="330"/>
      <c r="D712" s="330"/>
      <c r="E712" s="330"/>
      <c r="F712" s="330"/>
      <c r="G712" s="330"/>
      <c r="H712" s="330"/>
      <c r="I712" s="330"/>
      <c r="J712" s="330"/>
      <c r="K712" s="330"/>
      <c r="L712" s="330"/>
      <c r="M712" s="330"/>
      <c r="N712" s="330"/>
      <c r="O712" s="330"/>
      <c r="P712" s="330"/>
      <c r="Q712" s="330"/>
      <c r="R712" s="330"/>
      <c r="S712" s="330"/>
      <c r="T712" s="330"/>
      <c r="U712" s="330"/>
      <c r="V712" s="330"/>
      <c r="W712" s="330"/>
      <c r="X712" s="330"/>
      <c r="Y712" s="330"/>
      <c r="Z712" s="330"/>
      <c r="AA712" s="330"/>
    </row>
    <row r="713" spans="1:27" ht="15.75" customHeight="1">
      <c r="A713" s="330"/>
      <c r="B713" s="330"/>
      <c r="C713" s="330"/>
      <c r="D713" s="330"/>
      <c r="E713" s="330"/>
      <c r="F713" s="330"/>
      <c r="G713" s="330"/>
      <c r="H713" s="330"/>
      <c r="I713" s="330"/>
      <c r="J713" s="330"/>
      <c r="K713" s="330"/>
      <c r="L713" s="330"/>
      <c r="M713" s="330"/>
      <c r="N713" s="330"/>
      <c r="O713" s="330"/>
      <c r="P713" s="330"/>
      <c r="Q713" s="330"/>
      <c r="R713" s="330"/>
      <c r="S713" s="330"/>
      <c r="T713" s="330"/>
      <c r="U713" s="330"/>
      <c r="V713" s="330"/>
      <c r="W713" s="330"/>
      <c r="X713" s="330"/>
      <c r="Y713" s="330"/>
      <c r="Z713" s="330"/>
      <c r="AA713" s="330"/>
    </row>
    <row r="714" spans="1:27" ht="15.75" customHeight="1">
      <c r="A714" s="330"/>
      <c r="B714" s="330"/>
      <c r="C714" s="330"/>
      <c r="D714" s="330"/>
      <c r="E714" s="330"/>
      <c r="F714" s="330"/>
      <c r="G714" s="330"/>
      <c r="H714" s="330"/>
      <c r="I714" s="330"/>
      <c r="J714" s="330"/>
      <c r="K714" s="330"/>
      <c r="L714" s="330"/>
      <c r="M714" s="330"/>
      <c r="N714" s="330"/>
      <c r="O714" s="330"/>
      <c r="P714" s="330"/>
      <c r="Q714" s="330"/>
      <c r="R714" s="330"/>
      <c r="S714" s="330"/>
      <c r="T714" s="330"/>
      <c r="U714" s="330"/>
      <c r="V714" s="330"/>
      <c r="W714" s="330"/>
      <c r="X714" s="330"/>
      <c r="Y714" s="330"/>
      <c r="Z714" s="330"/>
      <c r="AA714" s="330"/>
    </row>
    <row r="715" spans="1:27" ht="15.75" customHeight="1">
      <c r="A715" s="330"/>
      <c r="B715" s="330"/>
      <c r="C715" s="330"/>
      <c r="D715" s="330"/>
      <c r="E715" s="330"/>
      <c r="F715" s="330"/>
      <c r="G715" s="330"/>
      <c r="H715" s="330"/>
      <c r="I715" s="330"/>
      <c r="J715" s="330"/>
      <c r="K715" s="330"/>
      <c r="L715" s="330"/>
      <c r="M715" s="330"/>
      <c r="N715" s="330"/>
      <c r="O715" s="330"/>
      <c r="P715" s="330"/>
      <c r="Q715" s="330"/>
      <c r="R715" s="330"/>
      <c r="S715" s="330"/>
      <c r="T715" s="330"/>
      <c r="U715" s="330"/>
      <c r="V715" s="330"/>
      <c r="W715" s="330"/>
      <c r="X715" s="330"/>
      <c r="Y715" s="330"/>
      <c r="Z715" s="330"/>
      <c r="AA715" s="330"/>
    </row>
    <row r="716" spans="1:27" ht="15.75" customHeight="1">
      <c r="A716" s="330"/>
      <c r="B716" s="330"/>
      <c r="C716" s="330"/>
      <c r="D716" s="330"/>
      <c r="E716" s="330"/>
      <c r="F716" s="330"/>
      <c r="G716" s="330"/>
      <c r="H716" s="330"/>
      <c r="I716" s="330"/>
      <c r="J716" s="330"/>
      <c r="K716" s="330"/>
      <c r="L716" s="330"/>
      <c r="M716" s="330"/>
      <c r="N716" s="330"/>
      <c r="O716" s="330"/>
      <c r="P716" s="330"/>
      <c r="Q716" s="330"/>
      <c r="R716" s="330"/>
      <c r="S716" s="330"/>
      <c r="T716" s="330"/>
      <c r="U716" s="330"/>
      <c r="V716" s="330"/>
      <c r="W716" s="330"/>
      <c r="X716" s="330"/>
      <c r="Y716" s="330"/>
      <c r="Z716" s="330"/>
      <c r="AA716" s="330"/>
    </row>
    <row r="717" spans="1:27" ht="15.75" customHeight="1">
      <c r="A717" s="330"/>
      <c r="B717" s="330"/>
      <c r="C717" s="330"/>
      <c r="D717" s="330"/>
      <c r="E717" s="330"/>
      <c r="F717" s="330"/>
      <c r="G717" s="330"/>
      <c r="H717" s="330"/>
      <c r="I717" s="330"/>
      <c r="J717" s="330"/>
      <c r="K717" s="330"/>
      <c r="L717" s="330"/>
      <c r="M717" s="330"/>
      <c r="N717" s="330"/>
      <c r="O717" s="330"/>
      <c r="P717" s="330"/>
      <c r="Q717" s="330"/>
      <c r="R717" s="330"/>
      <c r="S717" s="330"/>
      <c r="T717" s="330"/>
      <c r="U717" s="330"/>
      <c r="V717" s="330"/>
      <c r="W717" s="330"/>
      <c r="X717" s="330"/>
      <c r="Y717" s="330"/>
      <c r="Z717" s="330"/>
      <c r="AA717" s="330"/>
    </row>
    <row r="718" spans="1:27" ht="15.75" customHeight="1">
      <c r="A718" s="330"/>
      <c r="B718" s="330"/>
      <c r="C718" s="330"/>
      <c r="D718" s="330"/>
      <c r="E718" s="330"/>
      <c r="F718" s="330"/>
      <c r="G718" s="330"/>
      <c r="H718" s="330"/>
      <c r="I718" s="330"/>
      <c r="J718" s="330"/>
      <c r="K718" s="330"/>
      <c r="L718" s="330"/>
      <c r="M718" s="330"/>
      <c r="N718" s="330"/>
      <c r="O718" s="330"/>
      <c r="P718" s="330"/>
      <c r="Q718" s="330"/>
      <c r="R718" s="330"/>
      <c r="S718" s="330"/>
      <c r="T718" s="330"/>
      <c r="U718" s="330"/>
      <c r="V718" s="330"/>
      <c r="W718" s="330"/>
      <c r="X718" s="330"/>
      <c r="Y718" s="330"/>
      <c r="Z718" s="330"/>
      <c r="AA718" s="330"/>
    </row>
    <row r="719" spans="1:27" ht="15.75" customHeight="1">
      <c r="A719" s="330"/>
      <c r="B719" s="330"/>
      <c r="C719" s="330"/>
      <c r="D719" s="330"/>
      <c r="E719" s="330"/>
      <c r="F719" s="330"/>
      <c r="G719" s="330"/>
      <c r="H719" s="330"/>
      <c r="I719" s="330"/>
      <c r="J719" s="330"/>
      <c r="K719" s="330"/>
      <c r="L719" s="330"/>
      <c r="M719" s="330"/>
      <c r="N719" s="330"/>
      <c r="O719" s="330"/>
      <c r="P719" s="330"/>
      <c r="Q719" s="330"/>
      <c r="R719" s="330"/>
      <c r="S719" s="330"/>
      <c r="T719" s="330"/>
      <c r="U719" s="330"/>
      <c r="V719" s="330"/>
      <c r="W719" s="330"/>
      <c r="X719" s="330"/>
      <c r="Y719" s="330"/>
      <c r="Z719" s="330"/>
      <c r="AA719" s="330"/>
    </row>
    <row r="720" spans="1:27" ht="15.75" customHeight="1">
      <c r="A720" s="330"/>
      <c r="B720" s="330"/>
      <c r="C720" s="330"/>
      <c r="D720" s="330"/>
      <c r="E720" s="330"/>
      <c r="F720" s="330"/>
      <c r="G720" s="330"/>
      <c r="H720" s="330"/>
      <c r="I720" s="330"/>
      <c r="J720" s="330"/>
      <c r="K720" s="330"/>
      <c r="L720" s="330"/>
      <c r="M720" s="330"/>
      <c r="N720" s="330"/>
      <c r="O720" s="330"/>
      <c r="P720" s="330"/>
      <c r="Q720" s="330"/>
      <c r="R720" s="330"/>
      <c r="S720" s="330"/>
      <c r="T720" s="330"/>
      <c r="U720" s="330"/>
      <c r="V720" s="330"/>
      <c r="W720" s="330"/>
      <c r="X720" s="330"/>
      <c r="Y720" s="330"/>
      <c r="Z720" s="330"/>
      <c r="AA720" s="330"/>
    </row>
    <row r="721" spans="1:27" ht="15.75" customHeight="1">
      <c r="A721" s="330"/>
      <c r="B721" s="330"/>
      <c r="C721" s="330"/>
      <c r="D721" s="330"/>
      <c r="E721" s="330"/>
      <c r="F721" s="330"/>
      <c r="G721" s="330"/>
      <c r="H721" s="330"/>
      <c r="I721" s="330"/>
      <c r="J721" s="330"/>
      <c r="K721" s="330"/>
      <c r="L721" s="330"/>
      <c r="M721" s="330"/>
      <c r="N721" s="330"/>
      <c r="O721" s="330"/>
      <c r="P721" s="330"/>
      <c r="Q721" s="330"/>
      <c r="R721" s="330"/>
      <c r="S721" s="330"/>
      <c r="T721" s="330"/>
      <c r="U721" s="330"/>
      <c r="V721" s="330"/>
      <c r="W721" s="330"/>
      <c r="X721" s="330"/>
      <c r="Y721" s="330"/>
      <c r="Z721" s="330"/>
      <c r="AA721" s="330"/>
    </row>
    <row r="722" spans="1:27" ht="15.75" customHeight="1">
      <c r="A722" s="330"/>
      <c r="B722" s="330"/>
      <c r="C722" s="330"/>
      <c r="D722" s="330"/>
      <c r="E722" s="330"/>
      <c r="F722" s="330"/>
      <c r="G722" s="330"/>
      <c r="H722" s="330"/>
      <c r="I722" s="330"/>
      <c r="J722" s="330"/>
      <c r="K722" s="330"/>
      <c r="L722" s="330"/>
      <c r="M722" s="330"/>
      <c r="N722" s="330"/>
      <c r="O722" s="330"/>
      <c r="P722" s="330"/>
      <c r="Q722" s="330"/>
      <c r="R722" s="330"/>
      <c r="S722" s="330"/>
      <c r="T722" s="330"/>
      <c r="U722" s="330"/>
      <c r="V722" s="330"/>
      <c r="W722" s="330"/>
      <c r="X722" s="330"/>
      <c r="Y722" s="330"/>
      <c r="Z722" s="330"/>
      <c r="AA722" s="330"/>
    </row>
    <row r="723" spans="1:27" ht="15.75" customHeight="1">
      <c r="A723" s="330"/>
      <c r="B723" s="330"/>
      <c r="C723" s="330"/>
      <c r="D723" s="330"/>
      <c r="E723" s="330"/>
      <c r="F723" s="330"/>
      <c r="G723" s="330"/>
      <c r="H723" s="330"/>
      <c r="I723" s="330"/>
      <c r="J723" s="330"/>
      <c r="K723" s="330"/>
      <c r="L723" s="330"/>
      <c r="M723" s="330"/>
      <c r="N723" s="330"/>
      <c r="O723" s="330"/>
      <c r="P723" s="330"/>
      <c r="Q723" s="330"/>
      <c r="R723" s="330"/>
      <c r="S723" s="330"/>
      <c r="T723" s="330"/>
      <c r="U723" s="330"/>
      <c r="V723" s="330"/>
      <c r="W723" s="330"/>
      <c r="X723" s="330"/>
      <c r="Y723" s="330"/>
      <c r="Z723" s="330"/>
      <c r="AA723" s="330"/>
    </row>
    <row r="724" spans="1:27" ht="15.75" customHeight="1">
      <c r="A724" s="330"/>
      <c r="B724" s="330"/>
      <c r="C724" s="330"/>
      <c r="D724" s="330"/>
      <c r="E724" s="330"/>
      <c r="F724" s="330"/>
      <c r="G724" s="330"/>
      <c r="H724" s="330"/>
      <c r="I724" s="330"/>
      <c r="J724" s="330"/>
      <c r="K724" s="330"/>
      <c r="L724" s="330"/>
      <c r="M724" s="330"/>
      <c r="N724" s="330"/>
      <c r="O724" s="330"/>
      <c r="P724" s="330"/>
      <c r="Q724" s="330"/>
      <c r="R724" s="330"/>
      <c r="S724" s="330"/>
      <c r="T724" s="330"/>
      <c r="U724" s="330"/>
      <c r="V724" s="330"/>
      <c r="W724" s="330"/>
      <c r="X724" s="330"/>
      <c r="Y724" s="330"/>
      <c r="Z724" s="330"/>
      <c r="AA724" s="330"/>
    </row>
    <row r="725" spans="1:27" ht="15.75" customHeight="1">
      <c r="A725" s="330"/>
      <c r="B725" s="330"/>
      <c r="C725" s="330"/>
      <c r="D725" s="330"/>
      <c r="E725" s="330"/>
      <c r="F725" s="330"/>
      <c r="G725" s="330"/>
      <c r="H725" s="330"/>
      <c r="I725" s="330"/>
      <c r="J725" s="330"/>
      <c r="K725" s="330"/>
      <c r="L725" s="330"/>
      <c r="M725" s="330"/>
      <c r="N725" s="330"/>
      <c r="O725" s="330"/>
      <c r="P725" s="330"/>
      <c r="Q725" s="330"/>
      <c r="R725" s="330"/>
      <c r="S725" s="330"/>
      <c r="T725" s="330"/>
      <c r="U725" s="330"/>
      <c r="V725" s="330"/>
      <c r="W725" s="330"/>
      <c r="X725" s="330"/>
      <c r="Y725" s="330"/>
      <c r="Z725" s="330"/>
      <c r="AA725" s="330"/>
    </row>
    <row r="726" spans="1:27" ht="15.75" customHeight="1">
      <c r="A726" s="330"/>
      <c r="B726" s="330"/>
      <c r="C726" s="330"/>
      <c r="D726" s="330"/>
      <c r="E726" s="330"/>
      <c r="F726" s="330"/>
      <c r="G726" s="330"/>
      <c r="H726" s="330"/>
      <c r="I726" s="330"/>
      <c r="J726" s="330"/>
      <c r="K726" s="330"/>
      <c r="L726" s="330"/>
      <c r="M726" s="330"/>
      <c r="N726" s="330"/>
      <c r="O726" s="330"/>
      <c r="P726" s="330"/>
      <c r="Q726" s="330"/>
      <c r="R726" s="330"/>
      <c r="S726" s="330"/>
      <c r="T726" s="330"/>
      <c r="U726" s="330"/>
      <c r="V726" s="330"/>
      <c r="W726" s="330"/>
      <c r="X726" s="330"/>
      <c r="Y726" s="330"/>
      <c r="Z726" s="330"/>
      <c r="AA726" s="330"/>
    </row>
    <row r="727" spans="1:27" ht="15.75" customHeight="1">
      <c r="A727" s="330"/>
      <c r="B727" s="330"/>
      <c r="C727" s="330"/>
      <c r="D727" s="330"/>
      <c r="E727" s="330"/>
      <c r="F727" s="330"/>
      <c r="G727" s="330"/>
      <c r="H727" s="330"/>
      <c r="I727" s="330"/>
      <c r="J727" s="330"/>
      <c r="K727" s="330"/>
      <c r="L727" s="330"/>
      <c r="M727" s="330"/>
      <c r="N727" s="330"/>
      <c r="O727" s="330"/>
      <c r="P727" s="330"/>
      <c r="Q727" s="330"/>
      <c r="R727" s="330"/>
      <c r="S727" s="330"/>
      <c r="T727" s="330"/>
      <c r="U727" s="330"/>
      <c r="V727" s="330"/>
      <c r="W727" s="330"/>
      <c r="X727" s="330"/>
      <c r="Y727" s="330"/>
      <c r="Z727" s="330"/>
      <c r="AA727" s="330"/>
    </row>
    <row r="728" spans="1:27" ht="15.75" customHeight="1">
      <c r="A728" s="330"/>
      <c r="B728" s="330"/>
      <c r="C728" s="330"/>
      <c r="D728" s="330"/>
      <c r="E728" s="330"/>
      <c r="F728" s="330"/>
      <c r="G728" s="330"/>
      <c r="H728" s="330"/>
      <c r="I728" s="330"/>
      <c r="J728" s="330"/>
      <c r="K728" s="330"/>
      <c r="L728" s="330"/>
      <c r="M728" s="330"/>
      <c r="N728" s="330"/>
      <c r="O728" s="330"/>
      <c r="P728" s="330"/>
      <c r="Q728" s="330"/>
      <c r="R728" s="330"/>
      <c r="S728" s="330"/>
      <c r="T728" s="330"/>
      <c r="U728" s="330"/>
      <c r="V728" s="330"/>
      <c r="W728" s="330"/>
      <c r="X728" s="330"/>
      <c r="Y728" s="330"/>
      <c r="Z728" s="330"/>
      <c r="AA728" s="330"/>
    </row>
    <row r="729" spans="1:27" ht="15.75" customHeight="1">
      <c r="A729" s="330"/>
      <c r="B729" s="330"/>
      <c r="C729" s="330"/>
      <c r="D729" s="330"/>
      <c r="E729" s="330"/>
      <c r="F729" s="330"/>
      <c r="G729" s="330"/>
      <c r="H729" s="330"/>
      <c r="I729" s="330"/>
      <c r="J729" s="330"/>
      <c r="K729" s="330"/>
      <c r="L729" s="330"/>
      <c r="M729" s="330"/>
      <c r="N729" s="330"/>
      <c r="O729" s="330"/>
      <c r="P729" s="330"/>
      <c r="Q729" s="330"/>
      <c r="R729" s="330"/>
      <c r="S729" s="330"/>
      <c r="T729" s="330"/>
      <c r="U729" s="330"/>
      <c r="V729" s="330"/>
      <c r="W729" s="330"/>
      <c r="X729" s="330"/>
      <c r="Y729" s="330"/>
      <c r="Z729" s="330"/>
      <c r="AA729" s="330"/>
    </row>
    <row r="730" spans="1:27" ht="15.75" customHeight="1">
      <c r="A730" s="330"/>
      <c r="B730" s="330"/>
      <c r="C730" s="330"/>
      <c r="D730" s="330"/>
      <c r="E730" s="330"/>
      <c r="F730" s="330"/>
      <c r="G730" s="330"/>
      <c r="H730" s="330"/>
      <c r="I730" s="330"/>
      <c r="J730" s="330"/>
      <c r="K730" s="330"/>
      <c r="L730" s="330"/>
      <c r="M730" s="330"/>
      <c r="N730" s="330"/>
      <c r="O730" s="330"/>
      <c r="P730" s="330"/>
      <c r="Q730" s="330"/>
      <c r="R730" s="330"/>
      <c r="S730" s="330"/>
      <c r="T730" s="330"/>
      <c r="U730" s="330"/>
      <c r="V730" s="330"/>
      <c r="W730" s="330"/>
      <c r="X730" s="330"/>
      <c r="Y730" s="330"/>
      <c r="Z730" s="330"/>
      <c r="AA730" s="330"/>
    </row>
    <row r="731" spans="1:27" ht="15.75" customHeight="1">
      <c r="A731" s="330"/>
      <c r="B731" s="330"/>
      <c r="C731" s="330"/>
      <c r="D731" s="330"/>
      <c r="E731" s="330"/>
      <c r="F731" s="330"/>
      <c r="G731" s="330"/>
      <c r="H731" s="330"/>
      <c r="I731" s="330"/>
      <c r="J731" s="330"/>
      <c r="K731" s="330"/>
      <c r="L731" s="330"/>
      <c r="M731" s="330"/>
      <c r="N731" s="330"/>
      <c r="O731" s="330"/>
      <c r="P731" s="330"/>
      <c r="Q731" s="330"/>
      <c r="R731" s="330"/>
      <c r="S731" s="330"/>
      <c r="T731" s="330"/>
      <c r="U731" s="330"/>
      <c r="V731" s="330"/>
      <c r="W731" s="330"/>
      <c r="X731" s="330"/>
      <c r="Y731" s="330"/>
      <c r="Z731" s="330"/>
      <c r="AA731" s="330"/>
    </row>
    <row r="732" spans="1:27" ht="15.75" customHeight="1">
      <c r="A732" s="330"/>
      <c r="B732" s="330"/>
      <c r="C732" s="330"/>
      <c r="D732" s="330"/>
      <c r="E732" s="330"/>
      <c r="F732" s="330"/>
      <c r="G732" s="330"/>
      <c r="H732" s="330"/>
      <c r="I732" s="330"/>
      <c r="J732" s="330"/>
      <c r="K732" s="330"/>
      <c r="L732" s="330"/>
      <c r="M732" s="330"/>
      <c r="N732" s="330"/>
      <c r="O732" s="330"/>
      <c r="P732" s="330"/>
      <c r="Q732" s="330"/>
      <c r="R732" s="330"/>
      <c r="S732" s="330"/>
      <c r="T732" s="330"/>
      <c r="U732" s="330"/>
      <c r="V732" s="330"/>
      <c r="W732" s="330"/>
      <c r="X732" s="330"/>
      <c r="Y732" s="330"/>
      <c r="Z732" s="330"/>
      <c r="AA732" s="330"/>
    </row>
    <row r="733" spans="1:27" ht="15.75" customHeight="1">
      <c r="A733" s="330"/>
      <c r="B733" s="330"/>
      <c r="C733" s="330"/>
      <c r="D733" s="330"/>
      <c r="E733" s="330"/>
      <c r="F733" s="330"/>
      <c r="G733" s="330"/>
      <c r="H733" s="330"/>
      <c r="I733" s="330"/>
      <c r="J733" s="330"/>
      <c r="K733" s="330"/>
      <c r="L733" s="330"/>
      <c r="M733" s="330"/>
      <c r="N733" s="330"/>
      <c r="O733" s="330"/>
      <c r="P733" s="330"/>
      <c r="Q733" s="330"/>
      <c r="R733" s="330"/>
      <c r="S733" s="330"/>
      <c r="T733" s="330"/>
      <c r="U733" s="330"/>
      <c r="V733" s="330"/>
      <c r="W733" s="330"/>
      <c r="X733" s="330"/>
      <c r="Y733" s="330"/>
      <c r="Z733" s="330"/>
      <c r="AA733" s="330"/>
    </row>
    <row r="734" spans="1:27" ht="15.75" customHeight="1">
      <c r="A734" s="330"/>
      <c r="B734" s="330"/>
      <c r="C734" s="330"/>
      <c r="D734" s="330"/>
      <c r="E734" s="330"/>
      <c r="F734" s="330"/>
      <c r="G734" s="330"/>
      <c r="H734" s="330"/>
      <c r="I734" s="330"/>
      <c r="J734" s="330"/>
      <c r="K734" s="330"/>
      <c r="L734" s="330"/>
      <c r="M734" s="330"/>
      <c r="N734" s="330"/>
      <c r="O734" s="330"/>
      <c r="P734" s="330"/>
      <c r="Q734" s="330"/>
      <c r="R734" s="330"/>
      <c r="S734" s="330"/>
      <c r="T734" s="330"/>
      <c r="U734" s="330"/>
      <c r="V734" s="330"/>
      <c r="W734" s="330"/>
      <c r="X734" s="330"/>
      <c r="Y734" s="330"/>
      <c r="Z734" s="330"/>
      <c r="AA734" s="330"/>
    </row>
    <row r="735" spans="1:27" ht="15.75" customHeight="1">
      <c r="A735" s="330"/>
      <c r="B735" s="330"/>
      <c r="C735" s="330"/>
      <c r="D735" s="330"/>
      <c r="E735" s="330"/>
      <c r="F735" s="330"/>
      <c r="G735" s="330"/>
      <c r="H735" s="330"/>
      <c r="I735" s="330"/>
      <c r="J735" s="330"/>
      <c r="K735" s="330"/>
      <c r="L735" s="330"/>
      <c r="M735" s="330"/>
      <c r="N735" s="330"/>
      <c r="O735" s="330"/>
      <c r="P735" s="330"/>
      <c r="Q735" s="330"/>
      <c r="R735" s="330"/>
      <c r="S735" s="330"/>
      <c r="T735" s="330"/>
      <c r="U735" s="330"/>
      <c r="V735" s="330"/>
      <c r="W735" s="330"/>
      <c r="X735" s="330"/>
      <c r="Y735" s="330"/>
      <c r="Z735" s="330"/>
      <c r="AA735" s="330"/>
    </row>
    <row r="736" spans="1:27" ht="15.75" customHeight="1">
      <c r="A736" s="330"/>
      <c r="B736" s="330"/>
      <c r="C736" s="330"/>
      <c r="D736" s="330"/>
      <c r="E736" s="330"/>
      <c r="F736" s="330"/>
      <c r="G736" s="330"/>
      <c r="H736" s="330"/>
      <c r="I736" s="330"/>
      <c r="J736" s="330"/>
      <c r="K736" s="330"/>
      <c r="L736" s="330"/>
      <c r="M736" s="330"/>
      <c r="N736" s="330"/>
      <c r="O736" s="330"/>
      <c r="P736" s="330"/>
      <c r="Q736" s="330"/>
      <c r="R736" s="330"/>
      <c r="S736" s="330"/>
      <c r="T736" s="330"/>
      <c r="U736" s="330"/>
      <c r="V736" s="330"/>
      <c r="W736" s="330"/>
      <c r="X736" s="330"/>
      <c r="Y736" s="330"/>
      <c r="Z736" s="330"/>
      <c r="AA736" s="330"/>
    </row>
    <row r="737" spans="1:27" ht="15.75" customHeight="1">
      <c r="A737" s="330"/>
      <c r="B737" s="330"/>
      <c r="C737" s="330"/>
      <c r="D737" s="330"/>
      <c r="E737" s="330"/>
      <c r="F737" s="330"/>
      <c r="G737" s="330"/>
      <c r="H737" s="330"/>
      <c r="I737" s="330"/>
      <c r="J737" s="330"/>
      <c r="K737" s="330"/>
      <c r="L737" s="330"/>
      <c r="M737" s="330"/>
      <c r="N737" s="330"/>
      <c r="O737" s="330"/>
      <c r="P737" s="330"/>
      <c r="Q737" s="330"/>
      <c r="R737" s="330"/>
      <c r="S737" s="330"/>
      <c r="T737" s="330"/>
      <c r="U737" s="330"/>
      <c r="V737" s="330"/>
      <c r="W737" s="330"/>
      <c r="X737" s="330"/>
      <c r="Y737" s="330"/>
      <c r="Z737" s="330"/>
      <c r="AA737" s="330"/>
    </row>
    <row r="738" spans="1:27" ht="15.75" customHeight="1">
      <c r="A738" s="330"/>
      <c r="B738" s="330"/>
      <c r="C738" s="330"/>
      <c r="D738" s="330"/>
      <c r="E738" s="330"/>
      <c r="F738" s="330"/>
      <c r="G738" s="330"/>
      <c r="H738" s="330"/>
      <c r="I738" s="330"/>
      <c r="J738" s="330"/>
      <c r="K738" s="330"/>
      <c r="L738" s="330"/>
      <c r="M738" s="330"/>
      <c r="N738" s="330"/>
      <c r="O738" s="330"/>
      <c r="P738" s="330"/>
      <c r="Q738" s="330"/>
      <c r="R738" s="330"/>
      <c r="S738" s="330"/>
      <c r="T738" s="330"/>
      <c r="U738" s="330"/>
      <c r="V738" s="330"/>
      <c r="W738" s="330"/>
      <c r="X738" s="330"/>
      <c r="Y738" s="330"/>
      <c r="Z738" s="330"/>
      <c r="AA738" s="330"/>
    </row>
    <row r="739" spans="1:27" ht="15.75" customHeight="1">
      <c r="A739" s="330"/>
      <c r="B739" s="330"/>
      <c r="C739" s="330"/>
      <c r="D739" s="330"/>
      <c r="E739" s="330"/>
      <c r="F739" s="330"/>
      <c r="G739" s="330"/>
      <c r="H739" s="330"/>
      <c r="I739" s="330"/>
      <c r="J739" s="330"/>
      <c r="K739" s="330"/>
      <c r="L739" s="330"/>
      <c r="M739" s="330"/>
      <c r="N739" s="330"/>
      <c r="O739" s="330"/>
      <c r="P739" s="330"/>
      <c r="Q739" s="330"/>
      <c r="R739" s="330"/>
      <c r="S739" s="330"/>
      <c r="T739" s="330"/>
      <c r="U739" s="330"/>
      <c r="V739" s="330"/>
      <c r="W739" s="330"/>
      <c r="X739" s="330"/>
      <c r="Y739" s="330"/>
      <c r="Z739" s="330"/>
      <c r="AA739" s="330"/>
    </row>
    <row r="740" spans="1:27" ht="15.75" customHeight="1">
      <c r="A740" s="330"/>
      <c r="B740" s="330"/>
      <c r="C740" s="330"/>
      <c r="D740" s="330"/>
      <c r="E740" s="330"/>
      <c r="F740" s="330"/>
      <c r="G740" s="330"/>
      <c r="H740" s="330"/>
      <c r="I740" s="330"/>
      <c r="J740" s="330"/>
      <c r="K740" s="330"/>
      <c r="L740" s="330"/>
      <c r="M740" s="330"/>
      <c r="N740" s="330"/>
      <c r="O740" s="330"/>
      <c r="P740" s="330"/>
      <c r="Q740" s="330"/>
      <c r="R740" s="330"/>
      <c r="S740" s="330"/>
      <c r="T740" s="330"/>
      <c r="U740" s="330"/>
      <c r="V740" s="330"/>
      <c r="W740" s="330"/>
      <c r="X740" s="330"/>
      <c r="Y740" s="330"/>
      <c r="Z740" s="330"/>
      <c r="AA740" s="330"/>
    </row>
    <row r="741" spans="1:27" ht="15.75" customHeight="1">
      <c r="A741" s="330"/>
      <c r="B741" s="330"/>
      <c r="C741" s="330"/>
      <c r="D741" s="330"/>
      <c r="E741" s="330"/>
      <c r="F741" s="330"/>
      <c r="G741" s="330"/>
      <c r="H741" s="330"/>
      <c r="I741" s="330"/>
      <c r="J741" s="330"/>
      <c r="K741" s="330"/>
      <c r="L741" s="330"/>
      <c r="M741" s="330"/>
      <c r="N741" s="330"/>
      <c r="O741" s="330"/>
      <c r="P741" s="330"/>
      <c r="Q741" s="330"/>
      <c r="R741" s="330"/>
      <c r="S741" s="330"/>
      <c r="T741" s="330"/>
      <c r="U741" s="330"/>
      <c r="V741" s="330"/>
      <c r="W741" s="330"/>
      <c r="X741" s="330"/>
      <c r="Y741" s="330"/>
      <c r="Z741" s="330"/>
      <c r="AA741" s="330"/>
    </row>
    <row r="742" spans="1:27" ht="15.75" customHeight="1">
      <c r="A742" s="330"/>
      <c r="B742" s="330"/>
      <c r="C742" s="330"/>
      <c r="D742" s="330"/>
      <c r="E742" s="330"/>
      <c r="F742" s="330"/>
      <c r="G742" s="330"/>
      <c r="H742" s="330"/>
      <c r="I742" s="330"/>
      <c r="J742" s="330"/>
      <c r="K742" s="330"/>
      <c r="L742" s="330"/>
      <c r="M742" s="330"/>
      <c r="N742" s="330"/>
      <c r="O742" s="330"/>
      <c r="P742" s="330"/>
      <c r="Q742" s="330"/>
      <c r="R742" s="330"/>
      <c r="S742" s="330"/>
      <c r="T742" s="330"/>
      <c r="U742" s="330"/>
      <c r="V742" s="330"/>
      <c r="W742" s="330"/>
      <c r="X742" s="330"/>
      <c r="Y742" s="330"/>
      <c r="Z742" s="330"/>
      <c r="AA742" s="330"/>
    </row>
    <row r="743" spans="1:27" ht="15.75" customHeight="1">
      <c r="A743" s="330"/>
      <c r="B743" s="330"/>
      <c r="C743" s="330"/>
      <c r="D743" s="330"/>
      <c r="E743" s="330"/>
      <c r="F743" s="330"/>
      <c r="G743" s="330"/>
      <c r="H743" s="330"/>
      <c r="I743" s="330"/>
      <c r="J743" s="330"/>
      <c r="K743" s="330"/>
      <c r="L743" s="330"/>
      <c r="M743" s="330"/>
      <c r="N743" s="330"/>
      <c r="O743" s="330"/>
      <c r="P743" s="330"/>
      <c r="Q743" s="330"/>
      <c r="R743" s="330"/>
      <c r="S743" s="330"/>
      <c r="T743" s="330"/>
      <c r="U743" s="330"/>
      <c r="V743" s="330"/>
      <c r="W743" s="330"/>
      <c r="X743" s="330"/>
      <c r="Y743" s="330"/>
      <c r="Z743" s="330"/>
      <c r="AA743" s="330"/>
    </row>
    <row r="744" spans="1:27" ht="15.75" customHeight="1">
      <c r="A744" s="330"/>
      <c r="B744" s="330"/>
      <c r="C744" s="330"/>
      <c r="D744" s="330"/>
      <c r="E744" s="330"/>
      <c r="F744" s="330"/>
      <c r="G744" s="330"/>
      <c r="H744" s="330"/>
      <c r="I744" s="330"/>
      <c r="J744" s="330"/>
      <c r="K744" s="330"/>
      <c r="L744" s="330"/>
      <c r="M744" s="330"/>
      <c r="N744" s="330"/>
      <c r="O744" s="330"/>
      <c r="P744" s="330"/>
      <c r="Q744" s="330"/>
      <c r="R744" s="330"/>
      <c r="S744" s="330"/>
      <c r="T744" s="330"/>
      <c r="U744" s="330"/>
      <c r="V744" s="330"/>
      <c r="W744" s="330"/>
      <c r="X744" s="330"/>
      <c r="Y744" s="330"/>
      <c r="Z744" s="330"/>
      <c r="AA744" s="330"/>
    </row>
    <row r="745" spans="1:27" ht="15.75" customHeight="1">
      <c r="A745" s="330"/>
      <c r="B745" s="330"/>
      <c r="C745" s="330"/>
      <c r="D745" s="330"/>
      <c r="E745" s="330"/>
      <c r="F745" s="330"/>
      <c r="G745" s="330"/>
      <c r="H745" s="330"/>
      <c r="I745" s="330"/>
      <c r="J745" s="330"/>
      <c r="K745" s="330"/>
      <c r="L745" s="330"/>
      <c r="M745" s="330"/>
      <c r="N745" s="330"/>
      <c r="O745" s="330"/>
      <c r="P745" s="330"/>
      <c r="Q745" s="330"/>
      <c r="R745" s="330"/>
      <c r="S745" s="330"/>
      <c r="T745" s="330"/>
      <c r="U745" s="330"/>
      <c r="V745" s="330"/>
      <c r="W745" s="330"/>
      <c r="X745" s="330"/>
      <c r="Y745" s="330"/>
      <c r="Z745" s="330"/>
      <c r="AA745" s="330"/>
    </row>
    <row r="746" spans="1:27" ht="15.75" customHeight="1">
      <c r="A746" s="330"/>
      <c r="B746" s="330"/>
      <c r="C746" s="330"/>
      <c r="D746" s="330"/>
      <c r="E746" s="330"/>
      <c r="F746" s="330"/>
      <c r="G746" s="330"/>
      <c r="H746" s="330"/>
      <c r="I746" s="330"/>
      <c r="J746" s="330"/>
      <c r="K746" s="330"/>
      <c r="L746" s="330"/>
      <c r="M746" s="330"/>
      <c r="N746" s="330"/>
      <c r="O746" s="330"/>
      <c r="P746" s="330"/>
      <c r="Q746" s="330"/>
      <c r="R746" s="330"/>
      <c r="S746" s="330"/>
      <c r="T746" s="330"/>
      <c r="U746" s="330"/>
      <c r="V746" s="330"/>
      <c r="W746" s="330"/>
      <c r="X746" s="330"/>
      <c r="Y746" s="330"/>
      <c r="Z746" s="330"/>
      <c r="AA746" s="330"/>
    </row>
    <row r="747" spans="1:27" ht="15.75" customHeight="1">
      <c r="A747" s="330"/>
      <c r="B747" s="330"/>
      <c r="C747" s="330"/>
      <c r="D747" s="330"/>
      <c r="E747" s="330"/>
      <c r="F747" s="330"/>
      <c r="G747" s="330"/>
      <c r="H747" s="330"/>
      <c r="I747" s="330"/>
      <c r="J747" s="330"/>
      <c r="K747" s="330"/>
      <c r="L747" s="330"/>
      <c r="M747" s="330"/>
      <c r="N747" s="330"/>
      <c r="O747" s="330"/>
      <c r="P747" s="330"/>
      <c r="Q747" s="330"/>
      <c r="R747" s="330"/>
      <c r="S747" s="330"/>
      <c r="T747" s="330"/>
      <c r="U747" s="330"/>
      <c r="V747" s="330"/>
      <c r="W747" s="330"/>
      <c r="X747" s="330"/>
      <c r="Y747" s="330"/>
      <c r="Z747" s="330"/>
      <c r="AA747" s="330"/>
    </row>
    <row r="748" spans="1:27" ht="15.75" customHeight="1">
      <c r="A748" s="330"/>
      <c r="B748" s="330"/>
      <c r="C748" s="330"/>
      <c r="D748" s="330"/>
      <c r="E748" s="330"/>
      <c r="F748" s="330"/>
      <c r="G748" s="330"/>
      <c r="H748" s="330"/>
      <c r="I748" s="330"/>
      <c r="J748" s="330"/>
      <c r="K748" s="330"/>
      <c r="L748" s="330"/>
      <c r="M748" s="330"/>
      <c r="N748" s="330"/>
      <c r="O748" s="330"/>
      <c r="P748" s="330"/>
      <c r="Q748" s="330"/>
      <c r="R748" s="330"/>
      <c r="S748" s="330"/>
      <c r="T748" s="330"/>
      <c r="U748" s="330"/>
      <c r="V748" s="330"/>
      <c r="W748" s="330"/>
      <c r="X748" s="330"/>
      <c r="Y748" s="330"/>
      <c r="Z748" s="330"/>
      <c r="AA748" s="330"/>
    </row>
    <row r="749" spans="1:27" ht="15.75" customHeight="1">
      <c r="A749" s="330"/>
      <c r="B749" s="330"/>
      <c r="C749" s="330"/>
      <c r="D749" s="330"/>
      <c r="E749" s="330"/>
      <c r="F749" s="330"/>
      <c r="G749" s="330"/>
      <c r="H749" s="330"/>
      <c r="I749" s="330"/>
      <c r="J749" s="330"/>
      <c r="K749" s="330"/>
      <c r="L749" s="330"/>
      <c r="M749" s="330"/>
      <c r="N749" s="330"/>
      <c r="O749" s="330"/>
      <c r="P749" s="330"/>
      <c r="Q749" s="330"/>
      <c r="R749" s="330"/>
      <c r="S749" s="330"/>
      <c r="T749" s="330"/>
      <c r="U749" s="330"/>
      <c r="V749" s="330"/>
      <c r="W749" s="330"/>
      <c r="X749" s="330"/>
      <c r="Y749" s="330"/>
      <c r="Z749" s="330"/>
      <c r="AA749" s="330"/>
    </row>
    <row r="750" spans="1:27" ht="15.75" customHeight="1">
      <c r="A750" s="330"/>
      <c r="B750" s="330"/>
      <c r="C750" s="330"/>
      <c r="D750" s="330"/>
      <c r="E750" s="330"/>
      <c r="F750" s="330"/>
      <c r="G750" s="330"/>
      <c r="H750" s="330"/>
      <c r="I750" s="330"/>
      <c r="J750" s="330"/>
      <c r="K750" s="330"/>
      <c r="L750" s="330"/>
      <c r="M750" s="330"/>
      <c r="N750" s="330"/>
      <c r="O750" s="330"/>
      <c r="P750" s="330"/>
      <c r="Q750" s="330"/>
      <c r="R750" s="330"/>
      <c r="S750" s="330"/>
      <c r="T750" s="330"/>
      <c r="U750" s="330"/>
      <c r="V750" s="330"/>
      <c r="W750" s="330"/>
      <c r="X750" s="330"/>
      <c r="Y750" s="330"/>
      <c r="Z750" s="330"/>
      <c r="AA750" s="330"/>
    </row>
    <row r="751" spans="1:27" ht="15.75" customHeight="1">
      <c r="A751" s="330"/>
      <c r="B751" s="330"/>
      <c r="C751" s="330"/>
      <c r="D751" s="330"/>
      <c r="E751" s="330"/>
      <c r="F751" s="330"/>
      <c r="G751" s="330"/>
      <c r="H751" s="330"/>
      <c r="I751" s="330"/>
      <c r="J751" s="330"/>
      <c r="K751" s="330"/>
      <c r="L751" s="330"/>
      <c r="M751" s="330"/>
      <c r="N751" s="330"/>
      <c r="O751" s="330"/>
      <c r="P751" s="330"/>
      <c r="Q751" s="330"/>
      <c r="R751" s="330"/>
      <c r="S751" s="330"/>
      <c r="T751" s="330"/>
      <c r="U751" s="330"/>
      <c r="V751" s="330"/>
      <c r="W751" s="330"/>
      <c r="X751" s="330"/>
      <c r="Y751" s="330"/>
      <c r="Z751" s="330"/>
      <c r="AA751" s="330"/>
    </row>
    <row r="752" spans="1:27" ht="15.75" customHeight="1">
      <c r="A752" s="330"/>
      <c r="B752" s="330"/>
      <c r="C752" s="330"/>
      <c r="D752" s="330"/>
      <c r="E752" s="330"/>
      <c r="F752" s="330"/>
      <c r="G752" s="330"/>
      <c r="H752" s="330"/>
      <c r="I752" s="330"/>
      <c r="J752" s="330"/>
      <c r="K752" s="330"/>
      <c r="L752" s="330"/>
      <c r="M752" s="330"/>
      <c r="N752" s="330"/>
      <c r="O752" s="330"/>
      <c r="P752" s="330"/>
      <c r="Q752" s="330"/>
      <c r="R752" s="330"/>
      <c r="S752" s="330"/>
      <c r="T752" s="330"/>
      <c r="U752" s="330"/>
      <c r="V752" s="330"/>
      <c r="W752" s="330"/>
      <c r="X752" s="330"/>
      <c r="Y752" s="330"/>
      <c r="Z752" s="330"/>
      <c r="AA752" s="330"/>
    </row>
    <row r="753" spans="1:27" ht="15.75" customHeight="1">
      <c r="A753" s="330"/>
      <c r="B753" s="330"/>
      <c r="C753" s="330"/>
      <c r="D753" s="330"/>
      <c r="E753" s="330"/>
      <c r="F753" s="330"/>
      <c r="G753" s="330"/>
      <c r="H753" s="330"/>
      <c r="I753" s="330"/>
      <c r="J753" s="330"/>
      <c r="K753" s="330"/>
      <c r="L753" s="330"/>
      <c r="M753" s="330"/>
      <c r="N753" s="330"/>
      <c r="O753" s="330"/>
      <c r="P753" s="330"/>
      <c r="Q753" s="330"/>
      <c r="R753" s="330"/>
      <c r="S753" s="330"/>
      <c r="T753" s="330"/>
      <c r="U753" s="330"/>
      <c r="V753" s="330"/>
      <c r="W753" s="330"/>
      <c r="X753" s="330"/>
      <c r="Y753" s="330"/>
      <c r="Z753" s="330"/>
      <c r="AA753" s="330"/>
    </row>
    <row r="754" spans="1:27" ht="15.75" customHeight="1">
      <c r="A754" s="330"/>
      <c r="B754" s="330"/>
      <c r="C754" s="330"/>
      <c r="D754" s="330"/>
      <c r="E754" s="330"/>
      <c r="F754" s="330"/>
      <c r="G754" s="330"/>
      <c r="H754" s="330"/>
      <c r="I754" s="330"/>
      <c r="J754" s="330"/>
      <c r="K754" s="330"/>
      <c r="L754" s="330"/>
      <c r="M754" s="330"/>
      <c r="N754" s="330"/>
      <c r="O754" s="330"/>
      <c r="P754" s="330"/>
      <c r="Q754" s="330"/>
      <c r="R754" s="330"/>
      <c r="S754" s="330"/>
      <c r="T754" s="330"/>
      <c r="U754" s="330"/>
      <c r="V754" s="330"/>
      <c r="W754" s="330"/>
      <c r="X754" s="330"/>
      <c r="Y754" s="330"/>
      <c r="Z754" s="330"/>
      <c r="AA754" s="330"/>
    </row>
    <row r="755" spans="1:27" ht="15.75" customHeight="1">
      <c r="A755" s="330"/>
      <c r="B755" s="330"/>
      <c r="C755" s="330"/>
      <c r="D755" s="330"/>
      <c r="E755" s="330"/>
      <c r="F755" s="330"/>
      <c r="G755" s="330"/>
      <c r="H755" s="330"/>
      <c r="I755" s="330"/>
      <c r="J755" s="330"/>
      <c r="K755" s="330"/>
      <c r="L755" s="330"/>
      <c r="M755" s="330"/>
      <c r="N755" s="330"/>
      <c r="O755" s="330"/>
      <c r="P755" s="330"/>
      <c r="Q755" s="330"/>
      <c r="R755" s="330"/>
      <c r="S755" s="330"/>
      <c r="T755" s="330"/>
      <c r="U755" s="330"/>
      <c r="V755" s="330"/>
      <c r="W755" s="330"/>
      <c r="X755" s="330"/>
      <c r="Y755" s="330"/>
      <c r="Z755" s="330"/>
      <c r="AA755" s="330"/>
    </row>
    <row r="756" spans="1:27" ht="15.75" customHeight="1">
      <c r="A756" s="330"/>
      <c r="B756" s="330"/>
      <c r="C756" s="330"/>
      <c r="D756" s="330"/>
      <c r="E756" s="330"/>
      <c r="F756" s="330"/>
      <c r="G756" s="330"/>
      <c r="H756" s="330"/>
      <c r="I756" s="330"/>
      <c r="J756" s="330"/>
      <c r="K756" s="330"/>
      <c r="L756" s="330"/>
      <c r="M756" s="330"/>
      <c r="N756" s="330"/>
      <c r="O756" s="330"/>
      <c r="P756" s="330"/>
      <c r="Q756" s="330"/>
      <c r="R756" s="330"/>
      <c r="S756" s="330"/>
      <c r="T756" s="330"/>
      <c r="U756" s="330"/>
      <c r="V756" s="330"/>
      <c r="W756" s="330"/>
      <c r="X756" s="330"/>
      <c r="Y756" s="330"/>
      <c r="Z756" s="330"/>
      <c r="AA756" s="330"/>
    </row>
    <row r="757" spans="1:27" ht="15.75" customHeight="1">
      <c r="A757" s="330"/>
      <c r="B757" s="330"/>
      <c r="C757" s="330"/>
      <c r="D757" s="330"/>
      <c r="E757" s="330"/>
      <c r="F757" s="330"/>
      <c r="G757" s="330"/>
      <c r="H757" s="330"/>
      <c r="I757" s="330"/>
      <c r="J757" s="330"/>
      <c r="K757" s="330"/>
      <c r="L757" s="330"/>
      <c r="M757" s="330"/>
      <c r="N757" s="330"/>
      <c r="O757" s="330"/>
      <c r="P757" s="330"/>
      <c r="Q757" s="330"/>
      <c r="R757" s="330"/>
      <c r="S757" s="330"/>
      <c r="T757" s="330"/>
      <c r="U757" s="330"/>
      <c r="V757" s="330"/>
      <c r="W757" s="330"/>
      <c r="X757" s="330"/>
      <c r="Y757" s="330"/>
      <c r="Z757" s="330"/>
      <c r="AA757" s="330"/>
    </row>
    <row r="758" spans="1:27" ht="15.75" customHeight="1">
      <c r="A758" s="330"/>
      <c r="B758" s="330"/>
      <c r="C758" s="330"/>
      <c r="D758" s="330"/>
      <c r="E758" s="330"/>
      <c r="F758" s="330"/>
      <c r="G758" s="330"/>
      <c r="H758" s="330"/>
      <c r="I758" s="330"/>
      <c r="J758" s="330"/>
      <c r="K758" s="330"/>
      <c r="L758" s="330"/>
      <c r="M758" s="330"/>
      <c r="N758" s="330"/>
      <c r="O758" s="330"/>
      <c r="P758" s="330"/>
      <c r="Q758" s="330"/>
      <c r="R758" s="330"/>
      <c r="S758" s="330"/>
      <c r="T758" s="330"/>
      <c r="U758" s="330"/>
      <c r="V758" s="330"/>
      <c r="W758" s="330"/>
      <c r="X758" s="330"/>
      <c r="Y758" s="330"/>
      <c r="Z758" s="330"/>
      <c r="AA758" s="330"/>
    </row>
    <row r="759" spans="1:27" ht="15.75" customHeight="1">
      <c r="A759" s="330"/>
      <c r="B759" s="330"/>
      <c r="C759" s="330"/>
      <c r="D759" s="330"/>
      <c r="E759" s="330"/>
      <c r="F759" s="330"/>
      <c r="G759" s="330"/>
      <c r="H759" s="330"/>
      <c r="I759" s="330"/>
      <c r="J759" s="330"/>
      <c r="K759" s="330"/>
      <c r="L759" s="330"/>
      <c r="M759" s="330"/>
      <c r="N759" s="330"/>
      <c r="O759" s="330"/>
      <c r="P759" s="330"/>
      <c r="Q759" s="330"/>
      <c r="R759" s="330"/>
      <c r="S759" s="330"/>
      <c r="T759" s="330"/>
      <c r="U759" s="330"/>
      <c r="V759" s="330"/>
      <c r="W759" s="330"/>
      <c r="X759" s="330"/>
      <c r="Y759" s="330"/>
      <c r="Z759" s="330"/>
      <c r="AA759" s="330"/>
    </row>
    <row r="760" spans="1:27" ht="15.75" customHeight="1">
      <c r="A760" s="330"/>
      <c r="B760" s="330"/>
      <c r="C760" s="330"/>
      <c r="D760" s="330"/>
      <c r="E760" s="330"/>
      <c r="F760" s="330"/>
      <c r="G760" s="330"/>
      <c r="H760" s="330"/>
      <c r="I760" s="330"/>
      <c r="J760" s="330"/>
      <c r="K760" s="330"/>
      <c r="L760" s="330"/>
      <c r="M760" s="330"/>
      <c r="N760" s="330"/>
      <c r="O760" s="330"/>
      <c r="P760" s="330"/>
      <c r="Q760" s="330"/>
      <c r="R760" s="330"/>
      <c r="S760" s="330"/>
      <c r="T760" s="330"/>
      <c r="U760" s="330"/>
      <c r="V760" s="330"/>
      <c r="W760" s="330"/>
      <c r="X760" s="330"/>
      <c r="Y760" s="330"/>
      <c r="Z760" s="330"/>
      <c r="AA760" s="330"/>
    </row>
    <row r="761" spans="1:27" ht="15.75" customHeight="1">
      <c r="A761" s="330"/>
      <c r="B761" s="330"/>
      <c r="C761" s="330"/>
      <c r="D761" s="330"/>
      <c r="E761" s="330"/>
      <c r="F761" s="330"/>
      <c r="G761" s="330"/>
      <c r="H761" s="330"/>
      <c r="I761" s="330"/>
      <c r="J761" s="330"/>
      <c r="K761" s="330"/>
      <c r="L761" s="330"/>
      <c r="M761" s="330"/>
      <c r="N761" s="330"/>
      <c r="O761" s="330"/>
      <c r="P761" s="330"/>
      <c r="Q761" s="330"/>
      <c r="R761" s="330"/>
      <c r="S761" s="330"/>
      <c r="T761" s="330"/>
      <c r="U761" s="330"/>
      <c r="V761" s="330"/>
      <c r="W761" s="330"/>
      <c r="X761" s="330"/>
      <c r="Y761" s="330"/>
      <c r="Z761" s="330"/>
      <c r="AA761" s="330"/>
    </row>
    <row r="762" spans="1:27" ht="15.75" customHeight="1">
      <c r="A762" s="330"/>
      <c r="B762" s="330"/>
      <c r="C762" s="330"/>
      <c r="D762" s="330"/>
      <c r="E762" s="330"/>
      <c r="F762" s="330"/>
      <c r="G762" s="330"/>
      <c r="H762" s="330"/>
      <c r="I762" s="330"/>
      <c r="J762" s="330"/>
      <c r="K762" s="330"/>
      <c r="L762" s="330"/>
      <c r="M762" s="330"/>
      <c r="N762" s="330"/>
      <c r="O762" s="330"/>
      <c r="P762" s="330"/>
      <c r="Q762" s="330"/>
      <c r="R762" s="330"/>
      <c r="S762" s="330"/>
      <c r="T762" s="330"/>
      <c r="U762" s="330"/>
      <c r="V762" s="330"/>
      <c r="W762" s="330"/>
      <c r="X762" s="330"/>
      <c r="Y762" s="330"/>
      <c r="Z762" s="330"/>
      <c r="AA762" s="330"/>
    </row>
    <row r="763" spans="1:27" ht="15.75" customHeight="1">
      <c r="A763" s="330"/>
      <c r="B763" s="330"/>
      <c r="C763" s="330"/>
      <c r="D763" s="330"/>
      <c r="E763" s="330"/>
      <c r="F763" s="330"/>
      <c r="G763" s="330"/>
      <c r="H763" s="330"/>
      <c r="I763" s="330"/>
      <c r="J763" s="330"/>
      <c r="K763" s="330"/>
      <c r="L763" s="330"/>
      <c r="M763" s="330"/>
      <c r="N763" s="330"/>
      <c r="O763" s="330"/>
      <c r="P763" s="330"/>
      <c r="Q763" s="330"/>
      <c r="R763" s="330"/>
      <c r="S763" s="330"/>
      <c r="T763" s="330"/>
      <c r="U763" s="330"/>
      <c r="V763" s="330"/>
      <c r="W763" s="330"/>
      <c r="X763" s="330"/>
      <c r="Y763" s="330"/>
      <c r="Z763" s="330"/>
      <c r="AA763" s="330"/>
    </row>
    <row r="764" spans="1:27" ht="15.75" customHeight="1">
      <c r="A764" s="330"/>
      <c r="B764" s="330"/>
      <c r="C764" s="330"/>
      <c r="D764" s="330"/>
      <c r="E764" s="330"/>
      <c r="F764" s="330"/>
      <c r="G764" s="330"/>
      <c r="H764" s="330"/>
      <c r="I764" s="330"/>
      <c r="J764" s="330"/>
      <c r="K764" s="330"/>
      <c r="L764" s="330"/>
      <c r="M764" s="330"/>
      <c r="N764" s="330"/>
      <c r="O764" s="330"/>
      <c r="P764" s="330"/>
      <c r="Q764" s="330"/>
      <c r="R764" s="330"/>
      <c r="S764" s="330"/>
      <c r="T764" s="330"/>
      <c r="U764" s="330"/>
      <c r="V764" s="330"/>
      <c r="W764" s="330"/>
      <c r="X764" s="330"/>
      <c r="Y764" s="330"/>
      <c r="Z764" s="330"/>
      <c r="AA764" s="330"/>
    </row>
    <row r="765" spans="1:27" ht="15.75" customHeight="1">
      <c r="A765" s="330"/>
      <c r="B765" s="330"/>
      <c r="C765" s="330"/>
      <c r="D765" s="330"/>
      <c r="E765" s="330"/>
      <c r="F765" s="330"/>
      <c r="G765" s="330"/>
      <c r="H765" s="330"/>
      <c r="I765" s="330"/>
      <c r="J765" s="330"/>
      <c r="K765" s="330"/>
      <c r="L765" s="330"/>
      <c r="M765" s="330"/>
      <c r="N765" s="330"/>
      <c r="O765" s="330"/>
      <c r="P765" s="330"/>
      <c r="Q765" s="330"/>
      <c r="R765" s="330"/>
      <c r="S765" s="330"/>
      <c r="T765" s="330"/>
      <c r="U765" s="330"/>
      <c r="V765" s="330"/>
      <c r="W765" s="330"/>
      <c r="X765" s="330"/>
      <c r="Y765" s="330"/>
      <c r="Z765" s="330"/>
      <c r="AA765" s="330"/>
    </row>
    <row r="766" spans="1:27" ht="15.75" customHeight="1">
      <c r="A766" s="330"/>
      <c r="B766" s="330"/>
      <c r="C766" s="330"/>
      <c r="D766" s="330"/>
      <c r="E766" s="330"/>
      <c r="F766" s="330"/>
      <c r="G766" s="330"/>
      <c r="H766" s="330"/>
      <c r="I766" s="330"/>
      <c r="J766" s="330"/>
      <c r="K766" s="330"/>
      <c r="L766" s="330"/>
      <c r="M766" s="330"/>
      <c r="N766" s="330"/>
      <c r="O766" s="330"/>
      <c r="P766" s="330"/>
      <c r="Q766" s="330"/>
      <c r="R766" s="330"/>
      <c r="S766" s="330"/>
      <c r="T766" s="330"/>
      <c r="U766" s="330"/>
      <c r="V766" s="330"/>
      <c r="W766" s="330"/>
      <c r="X766" s="330"/>
      <c r="Y766" s="330"/>
      <c r="Z766" s="330"/>
      <c r="AA766" s="330"/>
    </row>
    <row r="767" spans="1:27" ht="15.75" customHeight="1">
      <c r="A767" s="330"/>
      <c r="B767" s="330"/>
      <c r="C767" s="330"/>
      <c r="D767" s="330"/>
      <c r="E767" s="330"/>
      <c r="F767" s="330"/>
      <c r="G767" s="330"/>
      <c r="H767" s="330"/>
      <c r="I767" s="330"/>
      <c r="J767" s="330"/>
      <c r="K767" s="330"/>
      <c r="L767" s="330"/>
      <c r="M767" s="330"/>
      <c r="N767" s="330"/>
      <c r="O767" s="330"/>
      <c r="P767" s="330"/>
      <c r="Q767" s="330"/>
      <c r="R767" s="330"/>
      <c r="S767" s="330"/>
      <c r="T767" s="330"/>
      <c r="U767" s="330"/>
      <c r="V767" s="330"/>
      <c r="W767" s="330"/>
      <c r="X767" s="330"/>
      <c r="Y767" s="330"/>
      <c r="Z767" s="330"/>
      <c r="AA767" s="330"/>
    </row>
    <row r="768" spans="1:27" ht="15.75" customHeight="1">
      <c r="A768" s="330"/>
      <c r="B768" s="330"/>
      <c r="C768" s="330"/>
      <c r="D768" s="330"/>
      <c r="E768" s="330"/>
      <c r="F768" s="330"/>
      <c r="G768" s="330"/>
      <c r="H768" s="330"/>
      <c r="I768" s="330"/>
      <c r="J768" s="330"/>
      <c r="K768" s="330"/>
      <c r="L768" s="330"/>
      <c r="M768" s="330"/>
      <c r="N768" s="330"/>
      <c r="O768" s="330"/>
      <c r="P768" s="330"/>
      <c r="Q768" s="330"/>
      <c r="R768" s="330"/>
      <c r="S768" s="330"/>
      <c r="T768" s="330"/>
      <c r="U768" s="330"/>
      <c r="V768" s="330"/>
      <c r="W768" s="330"/>
      <c r="X768" s="330"/>
      <c r="Y768" s="330"/>
      <c r="Z768" s="330"/>
      <c r="AA768" s="330"/>
    </row>
    <row r="769" spans="1:27" ht="15.75" customHeight="1">
      <c r="A769" s="330"/>
      <c r="B769" s="330"/>
      <c r="C769" s="330"/>
      <c r="D769" s="330"/>
      <c r="E769" s="330"/>
      <c r="F769" s="330"/>
      <c r="G769" s="330"/>
      <c r="H769" s="330"/>
      <c r="I769" s="330"/>
      <c r="J769" s="330"/>
      <c r="K769" s="330"/>
      <c r="L769" s="330"/>
      <c r="M769" s="330"/>
      <c r="N769" s="330"/>
      <c r="O769" s="330"/>
      <c r="P769" s="330"/>
      <c r="Q769" s="330"/>
      <c r="R769" s="330"/>
      <c r="S769" s="330"/>
      <c r="T769" s="330"/>
      <c r="U769" s="330"/>
      <c r="V769" s="330"/>
      <c r="W769" s="330"/>
      <c r="X769" s="330"/>
      <c r="Y769" s="330"/>
      <c r="Z769" s="330"/>
      <c r="AA769" s="330"/>
    </row>
    <row r="770" spans="1:27" ht="15.75" customHeight="1">
      <c r="A770" s="330"/>
      <c r="B770" s="330"/>
      <c r="C770" s="330"/>
      <c r="D770" s="330"/>
      <c r="E770" s="330"/>
      <c r="F770" s="330"/>
      <c r="G770" s="330"/>
      <c r="H770" s="330"/>
      <c r="I770" s="330"/>
      <c r="J770" s="330"/>
      <c r="K770" s="330"/>
      <c r="L770" s="330"/>
      <c r="M770" s="330"/>
      <c r="N770" s="330"/>
      <c r="O770" s="330"/>
      <c r="P770" s="330"/>
      <c r="Q770" s="330"/>
      <c r="R770" s="330"/>
      <c r="S770" s="330"/>
      <c r="T770" s="330"/>
      <c r="U770" s="330"/>
      <c r="V770" s="330"/>
      <c r="W770" s="330"/>
      <c r="X770" s="330"/>
      <c r="Y770" s="330"/>
      <c r="Z770" s="330"/>
      <c r="AA770" s="330"/>
    </row>
    <row r="771" spans="1:27" ht="15.75" customHeight="1">
      <c r="A771" s="330"/>
      <c r="B771" s="330"/>
      <c r="C771" s="330"/>
      <c r="D771" s="330"/>
      <c r="E771" s="330"/>
      <c r="F771" s="330"/>
      <c r="G771" s="330"/>
      <c r="H771" s="330"/>
      <c r="I771" s="330"/>
      <c r="J771" s="330"/>
      <c r="K771" s="330"/>
      <c r="L771" s="330"/>
      <c r="M771" s="330"/>
      <c r="N771" s="330"/>
      <c r="O771" s="330"/>
      <c r="P771" s="330"/>
      <c r="Q771" s="330"/>
      <c r="R771" s="330"/>
      <c r="S771" s="330"/>
      <c r="T771" s="330"/>
      <c r="U771" s="330"/>
      <c r="V771" s="330"/>
      <c r="W771" s="330"/>
      <c r="X771" s="330"/>
      <c r="Y771" s="330"/>
      <c r="Z771" s="330"/>
      <c r="AA771" s="330"/>
    </row>
    <row r="772" spans="1:27" ht="15.75" customHeight="1">
      <c r="A772" s="330"/>
      <c r="B772" s="330"/>
      <c r="C772" s="330"/>
      <c r="D772" s="330"/>
      <c r="E772" s="330"/>
      <c r="F772" s="330"/>
      <c r="G772" s="330"/>
      <c r="H772" s="330"/>
      <c r="I772" s="330"/>
      <c r="J772" s="330"/>
      <c r="K772" s="330"/>
      <c r="L772" s="330"/>
      <c r="M772" s="330"/>
      <c r="N772" s="330"/>
      <c r="O772" s="330"/>
      <c r="P772" s="330"/>
      <c r="Q772" s="330"/>
      <c r="R772" s="330"/>
      <c r="S772" s="330"/>
      <c r="T772" s="330"/>
      <c r="U772" s="330"/>
      <c r="V772" s="330"/>
      <c r="W772" s="330"/>
      <c r="X772" s="330"/>
      <c r="Y772" s="330"/>
      <c r="Z772" s="330"/>
      <c r="AA772" s="330"/>
    </row>
    <row r="773" spans="1:27" ht="15.75" customHeight="1">
      <c r="A773" s="330"/>
      <c r="B773" s="330"/>
      <c r="C773" s="330"/>
      <c r="D773" s="330"/>
      <c r="E773" s="330"/>
      <c r="F773" s="330"/>
      <c r="G773" s="330"/>
      <c r="H773" s="330"/>
      <c r="I773" s="330"/>
      <c r="J773" s="330"/>
      <c r="K773" s="330"/>
      <c r="L773" s="330"/>
      <c r="M773" s="330"/>
      <c r="N773" s="330"/>
      <c r="O773" s="330"/>
      <c r="P773" s="330"/>
      <c r="Q773" s="330"/>
      <c r="R773" s="330"/>
      <c r="S773" s="330"/>
      <c r="T773" s="330"/>
      <c r="U773" s="330"/>
      <c r="V773" s="330"/>
      <c r="W773" s="330"/>
      <c r="X773" s="330"/>
      <c r="Y773" s="330"/>
      <c r="Z773" s="330"/>
      <c r="AA773" s="330"/>
    </row>
    <row r="774" spans="1:27" ht="15.75" customHeight="1">
      <c r="A774" s="330"/>
      <c r="B774" s="330"/>
      <c r="C774" s="330"/>
      <c r="D774" s="330"/>
      <c r="E774" s="330"/>
      <c r="F774" s="330"/>
      <c r="G774" s="330"/>
      <c r="H774" s="330"/>
      <c r="I774" s="330"/>
      <c r="J774" s="330"/>
      <c r="K774" s="330"/>
      <c r="L774" s="330"/>
      <c r="M774" s="330"/>
      <c r="N774" s="330"/>
      <c r="O774" s="330"/>
      <c r="P774" s="330"/>
      <c r="Q774" s="330"/>
      <c r="R774" s="330"/>
      <c r="S774" s="330"/>
      <c r="T774" s="330"/>
      <c r="U774" s="330"/>
      <c r="V774" s="330"/>
      <c r="W774" s="330"/>
      <c r="X774" s="330"/>
      <c r="Y774" s="330"/>
      <c r="Z774" s="330"/>
      <c r="AA774" s="330"/>
    </row>
    <row r="775" spans="1:27" ht="15.75" customHeight="1">
      <c r="A775" s="330"/>
      <c r="B775" s="330"/>
      <c r="C775" s="330"/>
      <c r="D775" s="330"/>
      <c r="E775" s="330"/>
      <c r="F775" s="330"/>
      <c r="G775" s="330"/>
      <c r="H775" s="330"/>
      <c r="I775" s="330"/>
      <c r="J775" s="330"/>
      <c r="K775" s="330"/>
      <c r="L775" s="330"/>
      <c r="M775" s="330"/>
      <c r="N775" s="330"/>
      <c r="O775" s="330"/>
      <c r="P775" s="330"/>
      <c r="Q775" s="330"/>
      <c r="R775" s="330"/>
      <c r="S775" s="330"/>
      <c r="T775" s="330"/>
      <c r="U775" s="330"/>
      <c r="V775" s="330"/>
      <c r="W775" s="330"/>
      <c r="X775" s="330"/>
      <c r="Y775" s="330"/>
      <c r="Z775" s="330"/>
      <c r="AA775" s="330"/>
    </row>
    <row r="776" spans="1:27" ht="15.75" customHeight="1">
      <c r="A776" s="330"/>
      <c r="B776" s="330"/>
      <c r="C776" s="330"/>
      <c r="D776" s="330"/>
      <c r="E776" s="330"/>
      <c r="F776" s="330"/>
      <c r="G776" s="330"/>
      <c r="H776" s="330"/>
      <c r="I776" s="330"/>
      <c r="J776" s="330"/>
      <c r="K776" s="330"/>
      <c r="L776" s="330"/>
      <c r="M776" s="330"/>
      <c r="N776" s="330"/>
      <c r="O776" s="330"/>
      <c r="P776" s="330"/>
      <c r="Q776" s="330"/>
      <c r="R776" s="330"/>
      <c r="S776" s="330"/>
      <c r="T776" s="330"/>
      <c r="U776" s="330"/>
      <c r="V776" s="330"/>
      <c r="W776" s="330"/>
      <c r="X776" s="330"/>
      <c r="Y776" s="330"/>
      <c r="Z776" s="330"/>
      <c r="AA776" s="330"/>
    </row>
    <row r="777" spans="1:27" ht="15.75" customHeight="1">
      <c r="A777" s="330"/>
      <c r="B777" s="330"/>
      <c r="C777" s="330"/>
      <c r="D777" s="330"/>
      <c r="E777" s="330"/>
      <c r="F777" s="330"/>
      <c r="G777" s="330"/>
      <c r="H777" s="330"/>
      <c r="I777" s="330"/>
      <c r="J777" s="330"/>
      <c r="K777" s="330"/>
      <c r="L777" s="330"/>
      <c r="M777" s="330"/>
      <c r="N777" s="330"/>
      <c r="O777" s="330"/>
      <c r="P777" s="330"/>
      <c r="Q777" s="330"/>
      <c r="R777" s="330"/>
      <c r="S777" s="330"/>
      <c r="T777" s="330"/>
      <c r="U777" s="330"/>
      <c r="V777" s="330"/>
      <c r="W777" s="330"/>
      <c r="X777" s="330"/>
      <c r="Y777" s="330"/>
      <c r="Z777" s="330"/>
      <c r="AA777" s="330"/>
    </row>
    <row r="778" spans="1:27" ht="15.75" customHeight="1">
      <c r="A778" s="330"/>
      <c r="B778" s="330"/>
      <c r="C778" s="330"/>
      <c r="D778" s="330"/>
      <c r="E778" s="330"/>
      <c r="F778" s="330"/>
      <c r="G778" s="330"/>
      <c r="H778" s="330"/>
      <c r="I778" s="330"/>
      <c r="J778" s="330"/>
      <c r="K778" s="330"/>
      <c r="L778" s="330"/>
      <c r="M778" s="330"/>
      <c r="N778" s="330"/>
      <c r="O778" s="330"/>
      <c r="P778" s="330"/>
      <c r="Q778" s="330"/>
      <c r="R778" s="330"/>
      <c r="S778" s="330"/>
      <c r="T778" s="330"/>
      <c r="U778" s="330"/>
      <c r="V778" s="330"/>
      <c r="W778" s="330"/>
      <c r="X778" s="330"/>
      <c r="Y778" s="330"/>
      <c r="Z778" s="330"/>
      <c r="AA778" s="330"/>
    </row>
    <row r="779" spans="1:27" ht="15.75" customHeight="1">
      <c r="A779" s="330"/>
      <c r="B779" s="330"/>
      <c r="C779" s="330"/>
      <c r="D779" s="330"/>
      <c r="E779" s="330"/>
      <c r="F779" s="330"/>
      <c r="G779" s="330"/>
      <c r="H779" s="330"/>
      <c r="I779" s="330"/>
      <c r="J779" s="330"/>
      <c r="K779" s="330"/>
      <c r="L779" s="330"/>
      <c r="M779" s="330"/>
      <c r="N779" s="330"/>
      <c r="O779" s="330"/>
      <c r="P779" s="330"/>
      <c r="Q779" s="330"/>
      <c r="R779" s="330"/>
      <c r="S779" s="330"/>
      <c r="T779" s="330"/>
      <c r="U779" s="330"/>
      <c r="V779" s="330"/>
      <c r="W779" s="330"/>
      <c r="X779" s="330"/>
      <c r="Y779" s="330"/>
      <c r="Z779" s="330"/>
      <c r="AA779" s="330"/>
    </row>
    <row r="780" spans="1:27" ht="15.75" customHeight="1">
      <c r="A780" s="330"/>
      <c r="B780" s="330"/>
      <c r="C780" s="330"/>
      <c r="D780" s="330"/>
      <c r="E780" s="330"/>
      <c r="F780" s="330"/>
      <c r="G780" s="330"/>
      <c r="H780" s="330"/>
      <c r="I780" s="330"/>
      <c r="J780" s="330"/>
      <c r="K780" s="330"/>
      <c r="L780" s="330"/>
      <c r="M780" s="330"/>
      <c r="N780" s="330"/>
      <c r="O780" s="330"/>
      <c r="P780" s="330"/>
      <c r="Q780" s="330"/>
      <c r="R780" s="330"/>
      <c r="S780" s="330"/>
      <c r="T780" s="330"/>
      <c r="U780" s="330"/>
      <c r="V780" s="330"/>
      <c r="W780" s="330"/>
      <c r="X780" s="330"/>
      <c r="Y780" s="330"/>
      <c r="Z780" s="330"/>
      <c r="AA780" s="330"/>
    </row>
    <row r="781" spans="1:27" ht="15.75" customHeight="1">
      <c r="A781" s="330"/>
      <c r="B781" s="330"/>
      <c r="C781" s="330"/>
      <c r="D781" s="330"/>
      <c r="E781" s="330"/>
      <c r="F781" s="330"/>
      <c r="G781" s="330"/>
      <c r="H781" s="330"/>
      <c r="I781" s="330"/>
      <c r="J781" s="330"/>
      <c r="K781" s="330"/>
      <c r="L781" s="330"/>
      <c r="M781" s="330"/>
      <c r="N781" s="330"/>
      <c r="O781" s="330"/>
      <c r="P781" s="330"/>
      <c r="Q781" s="330"/>
      <c r="R781" s="330"/>
      <c r="S781" s="330"/>
      <c r="T781" s="330"/>
      <c r="U781" s="330"/>
      <c r="V781" s="330"/>
      <c r="W781" s="330"/>
      <c r="X781" s="330"/>
      <c r="Y781" s="330"/>
      <c r="Z781" s="330"/>
      <c r="AA781" s="330"/>
    </row>
    <row r="782" spans="1:27" ht="15.75" customHeight="1">
      <c r="A782" s="330"/>
      <c r="B782" s="330"/>
      <c r="C782" s="330"/>
      <c r="D782" s="330"/>
      <c r="E782" s="330"/>
      <c r="F782" s="330"/>
      <c r="G782" s="330"/>
      <c r="H782" s="330"/>
      <c r="I782" s="330"/>
      <c r="J782" s="330"/>
      <c r="K782" s="330"/>
      <c r="L782" s="330"/>
      <c r="M782" s="330"/>
      <c r="N782" s="330"/>
      <c r="O782" s="330"/>
      <c r="P782" s="330"/>
      <c r="Q782" s="330"/>
      <c r="R782" s="330"/>
      <c r="S782" s="330"/>
      <c r="T782" s="330"/>
      <c r="U782" s="330"/>
      <c r="V782" s="330"/>
      <c r="W782" s="330"/>
      <c r="X782" s="330"/>
      <c r="Y782" s="330"/>
      <c r="Z782" s="330"/>
      <c r="AA782" s="330"/>
    </row>
    <row r="783" spans="1:27" ht="15.75" customHeight="1">
      <c r="A783" s="330"/>
      <c r="B783" s="330"/>
      <c r="C783" s="330"/>
      <c r="D783" s="330"/>
      <c r="E783" s="330"/>
      <c r="F783" s="330"/>
      <c r="G783" s="330"/>
      <c r="H783" s="330"/>
      <c r="I783" s="330"/>
      <c r="J783" s="330"/>
      <c r="K783" s="330"/>
      <c r="L783" s="330"/>
      <c r="M783" s="330"/>
      <c r="N783" s="330"/>
      <c r="O783" s="330"/>
      <c r="P783" s="330"/>
      <c r="Q783" s="330"/>
      <c r="R783" s="330"/>
      <c r="S783" s="330"/>
      <c r="T783" s="330"/>
      <c r="U783" s="330"/>
      <c r="V783" s="330"/>
      <c r="W783" s="330"/>
      <c r="X783" s="330"/>
      <c r="Y783" s="330"/>
      <c r="Z783" s="330"/>
      <c r="AA783" s="330"/>
    </row>
    <row r="784" spans="1:27" ht="15.75" customHeight="1">
      <c r="A784" s="330"/>
      <c r="B784" s="330"/>
      <c r="C784" s="330"/>
      <c r="D784" s="330"/>
      <c r="E784" s="330"/>
      <c r="F784" s="330"/>
      <c r="G784" s="330"/>
      <c r="H784" s="330"/>
      <c r="I784" s="330"/>
      <c r="J784" s="330"/>
      <c r="K784" s="330"/>
      <c r="L784" s="330"/>
      <c r="M784" s="330"/>
      <c r="N784" s="330"/>
      <c r="O784" s="330"/>
      <c r="P784" s="330"/>
      <c r="Q784" s="330"/>
      <c r="R784" s="330"/>
      <c r="S784" s="330"/>
      <c r="T784" s="330"/>
      <c r="U784" s="330"/>
      <c r="V784" s="330"/>
      <c r="W784" s="330"/>
      <c r="X784" s="330"/>
      <c r="Y784" s="330"/>
      <c r="Z784" s="330"/>
      <c r="AA784" s="330"/>
    </row>
    <row r="785" spans="1:27" ht="15.75" customHeight="1">
      <c r="A785" s="330"/>
      <c r="B785" s="330"/>
      <c r="C785" s="330"/>
      <c r="D785" s="330"/>
      <c r="E785" s="330"/>
      <c r="F785" s="330"/>
      <c r="G785" s="330"/>
      <c r="H785" s="330"/>
      <c r="I785" s="330"/>
      <c r="J785" s="330"/>
      <c r="K785" s="330"/>
      <c r="L785" s="330"/>
      <c r="M785" s="330"/>
      <c r="N785" s="330"/>
      <c r="O785" s="330"/>
      <c r="P785" s="330"/>
      <c r="Q785" s="330"/>
      <c r="R785" s="330"/>
      <c r="S785" s="330"/>
      <c r="T785" s="330"/>
      <c r="U785" s="330"/>
      <c r="V785" s="330"/>
      <c r="W785" s="330"/>
      <c r="X785" s="330"/>
      <c r="Y785" s="330"/>
      <c r="Z785" s="330"/>
      <c r="AA785" s="330"/>
    </row>
    <row r="786" spans="1:27" ht="15.75" customHeight="1">
      <c r="A786" s="330"/>
      <c r="B786" s="330"/>
      <c r="C786" s="330"/>
      <c r="D786" s="330"/>
      <c r="E786" s="330"/>
      <c r="F786" s="330"/>
      <c r="G786" s="330"/>
      <c r="H786" s="330"/>
      <c r="I786" s="330"/>
      <c r="J786" s="330"/>
      <c r="K786" s="330"/>
      <c r="L786" s="330"/>
      <c r="M786" s="330"/>
      <c r="N786" s="330"/>
      <c r="O786" s="330"/>
      <c r="P786" s="330"/>
      <c r="Q786" s="330"/>
      <c r="R786" s="330"/>
      <c r="S786" s="330"/>
      <c r="T786" s="330"/>
      <c r="U786" s="330"/>
      <c r="V786" s="330"/>
      <c r="W786" s="330"/>
      <c r="X786" s="330"/>
      <c r="Y786" s="330"/>
      <c r="Z786" s="330"/>
      <c r="AA786" s="330"/>
    </row>
    <row r="787" spans="1:27" ht="15.75" customHeight="1">
      <c r="A787" s="330"/>
      <c r="B787" s="330"/>
      <c r="C787" s="330"/>
      <c r="D787" s="330"/>
      <c r="E787" s="330"/>
      <c r="F787" s="330"/>
      <c r="G787" s="330"/>
      <c r="H787" s="330"/>
      <c r="I787" s="330"/>
      <c r="J787" s="330"/>
      <c r="K787" s="330"/>
      <c r="L787" s="330"/>
      <c r="M787" s="330"/>
      <c r="N787" s="330"/>
      <c r="O787" s="330"/>
      <c r="P787" s="330"/>
      <c r="Q787" s="330"/>
      <c r="R787" s="330"/>
      <c r="S787" s="330"/>
      <c r="T787" s="330"/>
      <c r="U787" s="330"/>
      <c r="V787" s="330"/>
      <c r="W787" s="330"/>
      <c r="X787" s="330"/>
      <c r="Y787" s="330"/>
      <c r="Z787" s="330"/>
      <c r="AA787" s="330"/>
    </row>
    <row r="788" spans="1:27" ht="15.75" customHeight="1">
      <c r="A788" s="330"/>
      <c r="B788" s="330"/>
      <c r="C788" s="330"/>
      <c r="D788" s="330"/>
      <c r="E788" s="330"/>
      <c r="F788" s="330"/>
      <c r="G788" s="330"/>
      <c r="H788" s="330"/>
      <c r="I788" s="330"/>
      <c r="J788" s="330"/>
      <c r="K788" s="330"/>
      <c r="L788" s="330"/>
      <c r="M788" s="330"/>
      <c r="N788" s="330"/>
      <c r="O788" s="330"/>
      <c r="P788" s="330"/>
      <c r="Q788" s="330"/>
      <c r="R788" s="330"/>
      <c r="S788" s="330"/>
      <c r="T788" s="330"/>
      <c r="U788" s="330"/>
      <c r="V788" s="330"/>
      <c r="W788" s="330"/>
      <c r="X788" s="330"/>
      <c r="Y788" s="330"/>
      <c r="Z788" s="330"/>
      <c r="AA788" s="330"/>
    </row>
    <row r="789" spans="1:27" ht="15.75" customHeight="1">
      <c r="A789" s="330"/>
      <c r="B789" s="330"/>
      <c r="C789" s="330"/>
      <c r="D789" s="330"/>
      <c r="E789" s="330"/>
      <c r="F789" s="330"/>
      <c r="G789" s="330"/>
      <c r="H789" s="330"/>
      <c r="I789" s="330"/>
      <c r="J789" s="330"/>
      <c r="K789" s="330"/>
      <c r="L789" s="330"/>
      <c r="M789" s="330"/>
      <c r="N789" s="330"/>
      <c r="O789" s="330"/>
      <c r="P789" s="330"/>
      <c r="Q789" s="330"/>
      <c r="R789" s="330"/>
      <c r="S789" s="330"/>
      <c r="T789" s="330"/>
      <c r="U789" s="330"/>
      <c r="V789" s="330"/>
      <c r="W789" s="330"/>
      <c r="X789" s="330"/>
      <c r="Y789" s="330"/>
      <c r="Z789" s="330"/>
      <c r="AA789" s="330"/>
    </row>
    <row r="790" spans="1:27" ht="15.75" customHeight="1">
      <c r="A790" s="330"/>
      <c r="B790" s="330"/>
      <c r="C790" s="330"/>
      <c r="D790" s="330"/>
      <c r="E790" s="330"/>
      <c r="F790" s="330"/>
      <c r="G790" s="330"/>
      <c r="H790" s="330"/>
      <c r="I790" s="330"/>
      <c r="J790" s="330"/>
      <c r="K790" s="330"/>
      <c r="L790" s="330"/>
      <c r="M790" s="330"/>
      <c r="N790" s="330"/>
      <c r="O790" s="330"/>
      <c r="P790" s="330"/>
      <c r="Q790" s="330"/>
      <c r="R790" s="330"/>
      <c r="S790" s="330"/>
      <c r="T790" s="330"/>
      <c r="U790" s="330"/>
      <c r="V790" s="330"/>
      <c r="W790" s="330"/>
      <c r="X790" s="330"/>
      <c r="Y790" s="330"/>
      <c r="Z790" s="330"/>
      <c r="AA790" s="330"/>
    </row>
    <row r="791" spans="1:27" ht="15.75" customHeight="1">
      <c r="A791" s="330"/>
      <c r="B791" s="330"/>
      <c r="C791" s="330"/>
      <c r="D791" s="330"/>
      <c r="E791" s="330"/>
      <c r="F791" s="330"/>
      <c r="G791" s="330"/>
      <c r="H791" s="330"/>
      <c r="I791" s="330"/>
      <c r="J791" s="330"/>
      <c r="K791" s="330"/>
      <c r="L791" s="330"/>
      <c r="M791" s="330"/>
      <c r="N791" s="330"/>
      <c r="O791" s="330"/>
      <c r="P791" s="330"/>
      <c r="Q791" s="330"/>
      <c r="R791" s="330"/>
      <c r="S791" s="330"/>
      <c r="T791" s="330"/>
      <c r="U791" s="330"/>
      <c r="V791" s="330"/>
      <c r="W791" s="330"/>
      <c r="X791" s="330"/>
      <c r="Y791" s="330"/>
      <c r="Z791" s="330"/>
      <c r="AA791" s="330"/>
    </row>
    <row r="792" spans="1:27" ht="15.75" customHeight="1">
      <c r="A792" s="330"/>
      <c r="B792" s="330"/>
      <c r="C792" s="330"/>
      <c r="D792" s="330"/>
      <c r="E792" s="330"/>
      <c r="F792" s="330"/>
      <c r="G792" s="330"/>
      <c r="H792" s="330"/>
      <c r="I792" s="330"/>
      <c r="J792" s="330"/>
      <c r="K792" s="330"/>
      <c r="L792" s="330"/>
      <c r="M792" s="330"/>
      <c r="N792" s="330"/>
      <c r="O792" s="330"/>
      <c r="P792" s="330"/>
      <c r="Q792" s="330"/>
      <c r="R792" s="330"/>
      <c r="S792" s="330"/>
      <c r="T792" s="330"/>
      <c r="U792" s="330"/>
      <c r="V792" s="330"/>
      <c r="W792" s="330"/>
      <c r="X792" s="330"/>
      <c r="Y792" s="330"/>
      <c r="Z792" s="330"/>
      <c r="AA792" s="330"/>
    </row>
    <row r="793" spans="1:27" ht="15.75" customHeight="1">
      <c r="A793" s="330"/>
      <c r="B793" s="330"/>
      <c r="C793" s="330"/>
      <c r="D793" s="330"/>
      <c r="E793" s="330"/>
      <c r="F793" s="330"/>
      <c r="G793" s="330"/>
      <c r="H793" s="330"/>
      <c r="I793" s="330"/>
      <c r="J793" s="330"/>
      <c r="K793" s="330"/>
      <c r="L793" s="330"/>
      <c r="M793" s="330"/>
      <c r="N793" s="330"/>
      <c r="O793" s="330"/>
      <c r="P793" s="330"/>
      <c r="Q793" s="330"/>
      <c r="R793" s="330"/>
      <c r="S793" s="330"/>
      <c r="T793" s="330"/>
      <c r="U793" s="330"/>
      <c r="V793" s="330"/>
      <c r="W793" s="330"/>
      <c r="X793" s="330"/>
      <c r="Y793" s="330"/>
      <c r="Z793" s="330"/>
      <c r="AA793" s="330"/>
    </row>
    <row r="794" spans="1:27" ht="15.75" customHeight="1">
      <c r="A794" s="330"/>
      <c r="B794" s="330"/>
      <c r="C794" s="330"/>
      <c r="D794" s="330"/>
      <c r="E794" s="330"/>
      <c r="F794" s="330"/>
      <c r="G794" s="330"/>
      <c r="H794" s="330"/>
      <c r="I794" s="330"/>
      <c r="J794" s="330"/>
      <c r="K794" s="330"/>
      <c r="L794" s="330"/>
      <c r="M794" s="330"/>
      <c r="N794" s="330"/>
      <c r="O794" s="330"/>
      <c r="P794" s="330"/>
      <c r="Q794" s="330"/>
      <c r="R794" s="330"/>
      <c r="S794" s="330"/>
      <c r="T794" s="330"/>
      <c r="U794" s="330"/>
      <c r="V794" s="330"/>
      <c r="W794" s="330"/>
      <c r="X794" s="330"/>
      <c r="Y794" s="330"/>
      <c r="Z794" s="330"/>
      <c r="AA794" s="330"/>
    </row>
    <row r="795" spans="1:27" ht="15.75" customHeight="1">
      <c r="A795" s="330"/>
      <c r="B795" s="330"/>
      <c r="C795" s="330"/>
      <c r="D795" s="330"/>
      <c r="E795" s="330"/>
      <c r="F795" s="330"/>
      <c r="G795" s="330"/>
      <c r="H795" s="330"/>
      <c r="I795" s="330"/>
      <c r="J795" s="330"/>
      <c r="K795" s="330"/>
      <c r="L795" s="330"/>
      <c r="M795" s="330"/>
      <c r="N795" s="330"/>
      <c r="O795" s="330"/>
      <c r="P795" s="330"/>
      <c r="Q795" s="330"/>
      <c r="R795" s="330"/>
      <c r="S795" s="330"/>
      <c r="T795" s="330"/>
      <c r="U795" s="330"/>
      <c r="V795" s="330"/>
      <c r="W795" s="330"/>
      <c r="X795" s="330"/>
      <c r="Y795" s="330"/>
      <c r="Z795" s="330"/>
      <c r="AA795" s="330"/>
    </row>
    <row r="796" spans="1:27" ht="15.75" customHeight="1">
      <c r="A796" s="330"/>
      <c r="B796" s="330"/>
      <c r="C796" s="330"/>
      <c r="D796" s="330"/>
      <c r="E796" s="330"/>
      <c r="F796" s="330"/>
      <c r="G796" s="330"/>
      <c r="H796" s="330"/>
      <c r="I796" s="330"/>
      <c r="J796" s="330"/>
      <c r="K796" s="330"/>
      <c r="L796" s="330"/>
      <c r="M796" s="330"/>
      <c r="N796" s="330"/>
      <c r="O796" s="330"/>
      <c r="P796" s="330"/>
      <c r="Q796" s="330"/>
      <c r="R796" s="330"/>
      <c r="S796" s="330"/>
      <c r="T796" s="330"/>
      <c r="U796" s="330"/>
      <c r="V796" s="330"/>
      <c r="W796" s="330"/>
      <c r="X796" s="330"/>
      <c r="Y796" s="330"/>
      <c r="Z796" s="330"/>
      <c r="AA796" s="330"/>
    </row>
    <row r="797" spans="1:27" ht="15.75" customHeight="1">
      <c r="A797" s="330"/>
      <c r="B797" s="330"/>
      <c r="C797" s="330"/>
      <c r="D797" s="330"/>
      <c r="E797" s="330"/>
      <c r="F797" s="330"/>
      <c r="G797" s="330"/>
      <c r="H797" s="330"/>
      <c r="I797" s="330"/>
      <c r="J797" s="330"/>
      <c r="K797" s="330"/>
      <c r="L797" s="330"/>
      <c r="M797" s="330"/>
      <c r="N797" s="330"/>
      <c r="O797" s="330"/>
      <c r="P797" s="330"/>
      <c r="Q797" s="330"/>
      <c r="R797" s="330"/>
      <c r="S797" s="330"/>
      <c r="T797" s="330"/>
      <c r="U797" s="330"/>
      <c r="V797" s="330"/>
      <c r="W797" s="330"/>
      <c r="X797" s="330"/>
      <c r="Y797" s="330"/>
      <c r="Z797" s="330"/>
      <c r="AA797" s="330"/>
    </row>
    <row r="798" spans="1:27" ht="15.75" customHeight="1">
      <c r="A798" s="330"/>
      <c r="B798" s="330"/>
      <c r="C798" s="330"/>
      <c r="D798" s="330"/>
      <c r="E798" s="330"/>
      <c r="F798" s="330"/>
      <c r="G798" s="330"/>
      <c r="H798" s="330"/>
      <c r="I798" s="330"/>
      <c r="J798" s="330"/>
      <c r="K798" s="330"/>
      <c r="L798" s="330"/>
      <c r="M798" s="330"/>
      <c r="N798" s="330"/>
      <c r="O798" s="330"/>
      <c r="P798" s="330"/>
      <c r="Q798" s="330"/>
      <c r="R798" s="330"/>
      <c r="S798" s="330"/>
      <c r="T798" s="330"/>
      <c r="U798" s="330"/>
      <c r="V798" s="330"/>
      <c r="W798" s="330"/>
      <c r="X798" s="330"/>
      <c r="Y798" s="330"/>
      <c r="Z798" s="330"/>
      <c r="AA798" s="330"/>
    </row>
    <row r="799" spans="1:27" ht="15.75" customHeight="1">
      <c r="A799" s="330"/>
      <c r="B799" s="330"/>
      <c r="C799" s="330"/>
      <c r="D799" s="330"/>
      <c r="E799" s="330"/>
      <c r="F799" s="330"/>
      <c r="G799" s="330"/>
      <c r="H799" s="330"/>
      <c r="I799" s="330"/>
      <c r="J799" s="330"/>
      <c r="K799" s="330"/>
      <c r="L799" s="330"/>
      <c r="M799" s="330"/>
      <c r="N799" s="330"/>
      <c r="O799" s="330"/>
      <c r="P799" s="330"/>
      <c r="Q799" s="330"/>
      <c r="R799" s="330"/>
      <c r="S799" s="330"/>
      <c r="T799" s="330"/>
      <c r="U799" s="330"/>
      <c r="V799" s="330"/>
      <c r="W799" s="330"/>
      <c r="X799" s="330"/>
      <c r="Y799" s="330"/>
      <c r="Z799" s="330"/>
      <c r="AA799" s="330"/>
    </row>
    <row r="800" spans="1:27" ht="15.75" customHeight="1">
      <c r="A800" s="330"/>
      <c r="B800" s="330"/>
      <c r="C800" s="330"/>
      <c r="D800" s="330"/>
      <c r="E800" s="330"/>
      <c r="F800" s="330"/>
      <c r="G800" s="330"/>
      <c r="H800" s="330"/>
      <c r="I800" s="330"/>
      <c r="J800" s="330"/>
      <c r="K800" s="330"/>
      <c r="L800" s="330"/>
      <c r="M800" s="330"/>
      <c r="N800" s="330"/>
      <c r="O800" s="330"/>
      <c r="P800" s="330"/>
      <c r="Q800" s="330"/>
      <c r="R800" s="330"/>
      <c r="S800" s="330"/>
      <c r="T800" s="330"/>
      <c r="U800" s="330"/>
      <c r="V800" s="330"/>
      <c r="W800" s="330"/>
      <c r="X800" s="330"/>
      <c r="Y800" s="330"/>
      <c r="Z800" s="330"/>
      <c r="AA800" s="330"/>
    </row>
    <row r="801" spans="1:27" ht="15.75" customHeight="1">
      <c r="A801" s="330"/>
      <c r="B801" s="330"/>
      <c r="C801" s="330"/>
      <c r="D801" s="330"/>
      <c r="E801" s="330"/>
      <c r="F801" s="330"/>
      <c r="G801" s="330"/>
      <c r="H801" s="330"/>
      <c r="I801" s="330"/>
      <c r="J801" s="330"/>
      <c r="K801" s="330"/>
      <c r="L801" s="330"/>
      <c r="M801" s="330"/>
      <c r="N801" s="330"/>
      <c r="O801" s="330"/>
      <c r="P801" s="330"/>
      <c r="Q801" s="330"/>
      <c r="R801" s="330"/>
      <c r="S801" s="330"/>
      <c r="T801" s="330"/>
      <c r="U801" s="330"/>
      <c r="V801" s="330"/>
      <c r="W801" s="330"/>
      <c r="X801" s="330"/>
      <c r="Y801" s="330"/>
      <c r="Z801" s="330"/>
      <c r="AA801" s="330"/>
    </row>
    <row r="802" spans="1:27" ht="15.75" customHeight="1">
      <c r="A802" s="330"/>
      <c r="B802" s="330"/>
      <c r="C802" s="330"/>
      <c r="D802" s="330"/>
      <c r="E802" s="330"/>
      <c r="F802" s="330"/>
      <c r="G802" s="330"/>
      <c r="H802" s="330"/>
      <c r="I802" s="330"/>
      <c r="J802" s="330"/>
      <c r="K802" s="330"/>
      <c r="L802" s="330"/>
      <c r="M802" s="330"/>
      <c r="N802" s="330"/>
      <c r="O802" s="330"/>
      <c r="P802" s="330"/>
      <c r="Q802" s="330"/>
      <c r="R802" s="330"/>
      <c r="S802" s="330"/>
      <c r="T802" s="330"/>
      <c r="U802" s="330"/>
      <c r="V802" s="330"/>
      <c r="W802" s="330"/>
      <c r="X802" s="330"/>
      <c r="Y802" s="330"/>
      <c r="Z802" s="330"/>
      <c r="AA802" s="330"/>
    </row>
    <row r="803" spans="1:27" ht="15.75" customHeight="1">
      <c r="A803" s="330"/>
      <c r="B803" s="330"/>
      <c r="C803" s="330"/>
      <c r="D803" s="330"/>
      <c r="E803" s="330"/>
      <c r="F803" s="330"/>
      <c r="G803" s="330"/>
      <c r="H803" s="330"/>
      <c r="I803" s="330"/>
      <c r="J803" s="330"/>
      <c r="K803" s="330"/>
      <c r="L803" s="330"/>
      <c r="M803" s="330"/>
      <c r="N803" s="330"/>
      <c r="O803" s="330"/>
      <c r="P803" s="330"/>
      <c r="Q803" s="330"/>
      <c r="R803" s="330"/>
      <c r="S803" s="330"/>
      <c r="T803" s="330"/>
      <c r="U803" s="330"/>
      <c r="V803" s="330"/>
      <c r="W803" s="330"/>
      <c r="X803" s="330"/>
      <c r="Y803" s="330"/>
      <c r="Z803" s="330"/>
      <c r="AA803" s="330"/>
    </row>
    <row r="804" spans="1:27" ht="15.75" customHeight="1">
      <c r="A804" s="330"/>
      <c r="B804" s="330"/>
      <c r="C804" s="330"/>
      <c r="D804" s="330"/>
      <c r="E804" s="330"/>
      <c r="F804" s="330"/>
      <c r="G804" s="330"/>
      <c r="H804" s="330"/>
      <c r="I804" s="330"/>
      <c r="J804" s="330"/>
      <c r="K804" s="330"/>
      <c r="L804" s="330"/>
      <c r="M804" s="330"/>
      <c r="N804" s="330"/>
      <c r="O804" s="330"/>
      <c r="P804" s="330"/>
      <c r="Q804" s="330"/>
      <c r="R804" s="330"/>
      <c r="S804" s="330"/>
      <c r="T804" s="330"/>
      <c r="U804" s="330"/>
      <c r="V804" s="330"/>
      <c r="W804" s="330"/>
      <c r="X804" s="330"/>
      <c r="Y804" s="330"/>
      <c r="Z804" s="330"/>
      <c r="AA804" s="330"/>
    </row>
    <row r="805" spans="1:27" ht="15.75" customHeight="1">
      <c r="A805" s="330"/>
      <c r="B805" s="330"/>
      <c r="C805" s="330"/>
      <c r="D805" s="330"/>
      <c r="E805" s="330"/>
      <c r="F805" s="330"/>
      <c r="G805" s="330"/>
      <c r="H805" s="330"/>
      <c r="I805" s="330"/>
      <c r="J805" s="330"/>
      <c r="K805" s="330"/>
      <c r="L805" s="330"/>
      <c r="M805" s="330"/>
      <c r="N805" s="330"/>
      <c r="O805" s="330"/>
      <c r="P805" s="330"/>
      <c r="Q805" s="330"/>
      <c r="R805" s="330"/>
      <c r="S805" s="330"/>
      <c r="T805" s="330"/>
      <c r="U805" s="330"/>
      <c r="V805" s="330"/>
      <c r="W805" s="330"/>
      <c r="X805" s="330"/>
      <c r="Y805" s="330"/>
      <c r="Z805" s="330"/>
      <c r="AA805" s="330"/>
    </row>
    <row r="806" spans="1:27" ht="15.75" customHeight="1">
      <c r="A806" s="330"/>
      <c r="B806" s="330"/>
      <c r="C806" s="330"/>
      <c r="D806" s="330"/>
      <c r="E806" s="330"/>
      <c r="F806" s="330"/>
      <c r="G806" s="330"/>
      <c r="H806" s="330"/>
      <c r="I806" s="330"/>
      <c r="J806" s="330"/>
      <c r="K806" s="330"/>
      <c r="L806" s="330"/>
      <c r="M806" s="330"/>
      <c r="N806" s="330"/>
      <c r="O806" s="330"/>
      <c r="P806" s="330"/>
      <c r="Q806" s="330"/>
      <c r="R806" s="330"/>
      <c r="S806" s="330"/>
      <c r="T806" s="330"/>
      <c r="U806" s="330"/>
      <c r="V806" s="330"/>
      <c r="W806" s="330"/>
      <c r="X806" s="330"/>
      <c r="Y806" s="330"/>
      <c r="Z806" s="330"/>
      <c r="AA806" s="330"/>
    </row>
    <row r="807" spans="1:27" ht="15.75" customHeight="1">
      <c r="A807" s="330"/>
      <c r="B807" s="330"/>
      <c r="C807" s="330"/>
      <c r="D807" s="330"/>
      <c r="E807" s="330"/>
      <c r="F807" s="330"/>
      <c r="G807" s="330"/>
      <c r="H807" s="330"/>
      <c r="I807" s="330"/>
      <c r="J807" s="330"/>
      <c r="K807" s="330"/>
      <c r="L807" s="330"/>
      <c r="M807" s="330"/>
      <c r="N807" s="330"/>
      <c r="O807" s="330"/>
      <c r="P807" s="330"/>
      <c r="Q807" s="330"/>
      <c r="R807" s="330"/>
      <c r="S807" s="330"/>
      <c r="T807" s="330"/>
      <c r="U807" s="330"/>
      <c r="V807" s="330"/>
      <c r="W807" s="330"/>
      <c r="X807" s="330"/>
      <c r="Y807" s="330"/>
      <c r="Z807" s="330"/>
      <c r="AA807" s="330"/>
    </row>
    <row r="808" spans="1:27" ht="15.75" customHeight="1">
      <c r="A808" s="330"/>
      <c r="B808" s="330"/>
      <c r="C808" s="330"/>
      <c r="D808" s="330"/>
      <c r="E808" s="330"/>
      <c r="F808" s="330"/>
      <c r="G808" s="330"/>
      <c r="H808" s="330"/>
      <c r="I808" s="330"/>
      <c r="J808" s="330"/>
      <c r="K808" s="330"/>
      <c r="L808" s="330"/>
      <c r="M808" s="330"/>
      <c r="N808" s="330"/>
      <c r="O808" s="330"/>
      <c r="P808" s="330"/>
      <c r="Q808" s="330"/>
      <c r="R808" s="330"/>
      <c r="S808" s="330"/>
      <c r="T808" s="330"/>
      <c r="U808" s="330"/>
      <c r="V808" s="330"/>
      <c r="W808" s="330"/>
      <c r="X808" s="330"/>
      <c r="Y808" s="330"/>
      <c r="Z808" s="330"/>
      <c r="AA808" s="330"/>
    </row>
    <row r="809" spans="1:27" ht="15.75" customHeight="1">
      <c r="A809" s="330"/>
      <c r="B809" s="330"/>
      <c r="C809" s="330"/>
      <c r="D809" s="330"/>
      <c r="E809" s="330"/>
      <c r="F809" s="330"/>
      <c r="G809" s="330"/>
      <c r="H809" s="330"/>
      <c r="I809" s="330"/>
      <c r="J809" s="330"/>
      <c r="K809" s="330"/>
      <c r="L809" s="330"/>
      <c r="M809" s="330"/>
      <c r="N809" s="330"/>
      <c r="O809" s="330"/>
      <c r="P809" s="330"/>
      <c r="Q809" s="330"/>
      <c r="R809" s="330"/>
      <c r="S809" s="330"/>
      <c r="T809" s="330"/>
      <c r="U809" s="330"/>
      <c r="V809" s="330"/>
      <c r="W809" s="330"/>
      <c r="X809" s="330"/>
      <c r="Y809" s="330"/>
      <c r="Z809" s="330"/>
      <c r="AA809" s="330"/>
    </row>
    <row r="810" spans="1:27" ht="15.75" customHeight="1">
      <c r="A810" s="330"/>
      <c r="B810" s="330"/>
      <c r="C810" s="330"/>
      <c r="D810" s="330"/>
      <c r="E810" s="330"/>
      <c r="F810" s="330"/>
      <c r="G810" s="330"/>
      <c r="H810" s="330"/>
      <c r="I810" s="330"/>
      <c r="J810" s="330"/>
      <c r="K810" s="330"/>
      <c r="L810" s="330"/>
      <c r="M810" s="330"/>
      <c r="N810" s="330"/>
      <c r="O810" s="330"/>
      <c r="P810" s="330"/>
      <c r="Q810" s="330"/>
      <c r="R810" s="330"/>
      <c r="S810" s="330"/>
      <c r="T810" s="330"/>
      <c r="U810" s="330"/>
      <c r="V810" s="330"/>
      <c r="W810" s="330"/>
      <c r="X810" s="330"/>
      <c r="Y810" s="330"/>
      <c r="Z810" s="330"/>
      <c r="AA810" s="330"/>
    </row>
    <row r="811" spans="1:27" ht="15.75" customHeight="1">
      <c r="A811" s="330"/>
      <c r="B811" s="330"/>
      <c r="C811" s="330"/>
      <c r="D811" s="330"/>
      <c r="E811" s="330"/>
      <c r="F811" s="330"/>
      <c r="G811" s="330"/>
      <c r="H811" s="330"/>
      <c r="I811" s="330"/>
      <c r="J811" s="330"/>
      <c r="K811" s="330"/>
      <c r="L811" s="330"/>
      <c r="M811" s="330"/>
      <c r="N811" s="330"/>
      <c r="O811" s="330"/>
      <c r="P811" s="330"/>
      <c r="Q811" s="330"/>
      <c r="R811" s="330"/>
      <c r="S811" s="330"/>
      <c r="T811" s="330"/>
      <c r="U811" s="330"/>
      <c r="V811" s="330"/>
      <c r="W811" s="330"/>
      <c r="X811" s="330"/>
      <c r="Y811" s="330"/>
      <c r="Z811" s="330"/>
      <c r="AA811" s="330"/>
    </row>
    <row r="812" spans="1:27" ht="15.75" customHeight="1">
      <c r="A812" s="330"/>
      <c r="B812" s="330"/>
      <c r="C812" s="330"/>
      <c r="D812" s="330"/>
      <c r="E812" s="330"/>
      <c r="F812" s="330"/>
      <c r="G812" s="330"/>
      <c r="H812" s="330"/>
      <c r="I812" s="330"/>
      <c r="J812" s="330"/>
      <c r="K812" s="330"/>
      <c r="L812" s="330"/>
      <c r="M812" s="330"/>
      <c r="N812" s="330"/>
      <c r="O812" s="330"/>
      <c r="P812" s="330"/>
      <c r="Q812" s="330"/>
      <c r="R812" s="330"/>
      <c r="S812" s="330"/>
      <c r="T812" s="330"/>
      <c r="U812" s="330"/>
      <c r="V812" s="330"/>
      <c r="W812" s="330"/>
      <c r="X812" s="330"/>
      <c r="Y812" s="330"/>
      <c r="Z812" s="330"/>
      <c r="AA812" s="330"/>
    </row>
    <row r="813" spans="1:27" ht="15.75" customHeight="1">
      <c r="A813" s="330"/>
      <c r="B813" s="330"/>
      <c r="C813" s="330"/>
      <c r="D813" s="330"/>
      <c r="E813" s="330"/>
      <c r="F813" s="330"/>
      <c r="G813" s="330"/>
      <c r="H813" s="330"/>
      <c r="I813" s="330"/>
      <c r="J813" s="330"/>
      <c r="K813" s="330"/>
      <c r="L813" s="330"/>
      <c r="M813" s="330"/>
      <c r="N813" s="330"/>
      <c r="O813" s="330"/>
      <c r="P813" s="330"/>
      <c r="Q813" s="330"/>
      <c r="R813" s="330"/>
      <c r="S813" s="330"/>
      <c r="T813" s="330"/>
      <c r="U813" s="330"/>
      <c r="V813" s="330"/>
      <c r="W813" s="330"/>
      <c r="X813" s="330"/>
      <c r="Y813" s="330"/>
      <c r="Z813" s="330"/>
      <c r="AA813" s="330"/>
    </row>
    <row r="814" spans="1:27" ht="15.75" customHeight="1">
      <c r="A814" s="330"/>
      <c r="B814" s="330"/>
      <c r="C814" s="330"/>
      <c r="D814" s="330"/>
      <c r="E814" s="330"/>
      <c r="F814" s="330"/>
      <c r="G814" s="330"/>
      <c r="H814" s="330"/>
      <c r="I814" s="330"/>
      <c r="J814" s="330"/>
      <c r="K814" s="330"/>
      <c r="L814" s="330"/>
      <c r="M814" s="330"/>
      <c r="N814" s="330"/>
      <c r="O814" s="330"/>
      <c r="P814" s="330"/>
      <c r="Q814" s="330"/>
      <c r="R814" s="330"/>
      <c r="S814" s="330"/>
      <c r="T814" s="330"/>
      <c r="U814" s="330"/>
      <c r="V814" s="330"/>
      <c r="W814" s="330"/>
      <c r="X814" s="330"/>
      <c r="Y814" s="330"/>
      <c r="Z814" s="330"/>
      <c r="AA814" s="330"/>
    </row>
    <row r="815" spans="1:27" ht="15.75" customHeight="1">
      <c r="A815" s="330"/>
      <c r="B815" s="330"/>
      <c r="C815" s="330"/>
      <c r="D815" s="330"/>
      <c r="E815" s="330"/>
      <c r="F815" s="330"/>
      <c r="G815" s="330"/>
      <c r="H815" s="330"/>
      <c r="I815" s="330"/>
      <c r="J815" s="330"/>
      <c r="K815" s="330"/>
      <c r="L815" s="330"/>
      <c r="M815" s="330"/>
      <c r="N815" s="330"/>
      <c r="O815" s="330"/>
      <c r="P815" s="330"/>
      <c r="Q815" s="330"/>
      <c r="R815" s="330"/>
      <c r="S815" s="330"/>
      <c r="T815" s="330"/>
      <c r="U815" s="330"/>
      <c r="V815" s="330"/>
      <c r="W815" s="330"/>
      <c r="X815" s="330"/>
      <c r="Y815" s="330"/>
      <c r="Z815" s="330"/>
      <c r="AA815" s="330"/>
    </row>
    <row r="816" spans="1:27" ht="15.75" customHeight="1">
      <c r="A816" s="330"/>
      <c r="B816" s="330"/>
      <c r="C816" s="330"/>
      <c r="D816" s="330"/>
      <c r="E816" s="330"/>
      <c r="F816" s="330"/>
      <c r="G816" s="330"/>
      <c r="H816" s="330"/>
      <c r="I816" s="330"/>
      <c r="J816" s="330"/>
      <c r="K816" s="330"/>
      <c r="L816" s="330"/>
      <c r="M816" s="330"/>
      <c r="N816" s="330"/>
      <c r="O816" s="330"/>
      <c r="P816" s="330"/>
      <c r="Q816" s="330"/>
      <c r="R816" s="330"/>
      <c r="S816" s="330"/>
      <c r="T816" s="330"/>
      <c r="U816" s="330"/>
      <c r="V816" s="330"/>
      <c r="W816" s="330"/>
      <c r="X816" s="330"/>
      <c r="Y816" s="330"/>
      <c r="Z816" s="330"/>
      <c r="AA816" s="330"/>
    </row>
    <row r="817" spans="1:27" ht="15.75" customHeight="1">
      <c r="A817" s="330"/>
      <c r="B817" s="330"/>
      <c r="C817" s="330"/>
      <c r="D817" s="330"/>
      <c r="E817" s="330"/>
      <c r="F817" s="330"/>
      <c r="G817" s="330"/>
      <c r="H817" s="330"/>
      <c r="I817" s="330"/>
      <c r="J817" s="330"/>
      <c r="K817" s="330"/>
      <c r="L817" s="330"/>
      <c r="M817" s="330"/>
      <c r="N817" s="330"/>
      <c r="O817" s="330"/>
      <c r="P817" s="330"/>
      <c r="Q817" s="330"/>
      <c r="R817" s="330"/>
      <c r="S817" s="330"/>
      <c r="T817" s="330"/>
      <c r="U817" s="330"/>
      <c r="V817" s="330"/>
      <c r="W817" s="330"/>
      <c r="X817" s="330"/>
      <c r="Y817" s="330"/>
      <c r="Z817" s="330"/>
      <c r="AA817" s="330"/>
    </row>
    <row r="818" spans="1:27" ht="15.75" customHeight="1">
      <c r="A818" s="330"/>
      <c r="B818" s="330"/>
      <c r="C818" s="330"/>
      <c r="D818" s="330"/>
      <c r="E818" s="330"/>
      <c r="F818" s="330"/>
      <c r="G818" s="330"/>
      <c r="H818" s="330"/>
      <c r="I818" s="330"/>
      <c r="J818" s="330"/>
      <c r="K818" s="330"/>
      <c r="L818" s="330"/>
      <c r="M818" s="330"/>
      <c r="N818" s="330"/>
      <c r="O818" s="330"/>
      <c r="P818" s="330"/>
      <c r="Q818" s="330"/>
      <c r="R818" s="330"/>
      <c r="S818" s="330"/>
      <c r="T818" s="330"/>
      <c r="U818" s="330"/>
      <c r="V818" s="330"/>
      <c r="W818" s="330"/>
      <c r="X818" s="330"/>
      <c r="Y818" s="330"/>
      <c r="Z818" s="330"/>
      <c r="AA818" s="330"/>
    </row>
    <row r="819" spans="1:27" ht="15.75" customHeight="1">
      <c r="A819" s="330"/>
      <c r="B819" s="330"/>
      <c r="C819" s="330"/>
      <c r="D819" s="330"/>
      <c r="E819" s="330"/>
      <c r="F819" s="330"/>
      <c r="G819" s="330"/>
      <c r="H819" s="330"/>
      <c r="I819" s="330"/>
      <c r="J819" s="330"/>
      <c r="K819" s="330"/>
      <c r="L819" s="330"/>
      <c r="M819" s="330"/>
      <c r="N819" s="330"/>
      <c r="O819" s="330"/>
      <c r="P819" s="330"/>
      <c r="Q819" s="330"/>
      <c r="R819" s="330"/>
      <c r="S819" s="330"/>
      <c r="T819" s="330"/>
      <c r="U819" s="330"/>
      <c r="V819" s="330"/>
      <c r="W819" s="330"/>
      <c r="X819" s="330"/>
      <c r="Y819" s="330"/>
      <c r="Z819" s="330"/>
      <c r="AA819" s="330"/>
    </row>
    <row r="820" spans="1:27" ht="15.75" customHeight="1">
      <c r="A820" s="330"/>
      <c r="B820" s="330"/>
      <c r="C820" s="330"/>
      <c r="D820" s="330"/>
      <c r="E820" s="330"/>
      <c r="F820" s="330"/>
      <c r="G820" s="330"/>
      <c r="H820" s="330"/>
      <c r="I820" s="330"/>
      <c r="J820" s="330"/>
      <c r="K820" s="330"/>
      <c r="L820" s="330"/>
      <c r="M820" s="330"/>
      <c r="N820" s="330"/>
      <c r="O820" s="330"/>
      <c r="P820" s="330"/>
      <c r="Q820" s="330"/>
      <c r="R820" s="330"/>
      <c r="S820" s="330"/>
      <c r="T820" s="330"/>
      <c r="U820" s="330"/>
      <c r="V820" s="330"/>
      <c r="W820" s="330"/>
      <c r="X820" s="330"/>
      <c r="Y820" s="330"/>
      <c r="Z820" s="330"/>
      <c r="AA820" s="330"/>
    </row>
    <row r="821" spans="1:27" ht="15.75" customHeight="1">
      <c r="A821" s="330"/>
      <c r="B821" s="330"/>
      <c r="C821" s="330"/>
      <c r="D821" s="330"/>
      <c r="E821" s="330"/>
      <c r="F821" s="330"/>
      <c r="G821" s="330"/>
      <c r="H821" s="330"/>
      <c r="I821" s="330"/>
      <c r="J821" s="330"/>
      <c r="K821" s="330"/>
      <c r="L821" s="330"/>
      <c r="M821" s="330"/>
      <c r="N821" s="330"/>
      <c r="O821" s="330"/>
      <c r="P821" s="330"/>
      <c r="Q821" s="330"/>
      <c r="R821" s="330"/>
      <c r="S821" s="330"/>
      <c r="T821" s="330"/>
      <c r="U821" s="330"/>
      <c r="V821" s="330"/>
      <c r="W821" s="330"/>
      <c r="X821" s="330"/>
      <c r="Y821" s="330"/>
      <c r="Z821" s="330"/>
      <c r="AA821" s="330"/>
    </row>
    <row r="822" spans="1:27" ht="15.75" customHeight="1">
      <c r="A822" s="330"/>
      <c r="B822" s="330"/>
      <c r="C822" s="330"/>
      <c r="D822" s="330"/>
      <c r="E822" s="330"/>
      <c r="F822" s="330"/>
      <c r="G822" s="330"/>
      <c r="H822" s="330"/>
      <c r="I822" s="330"/>
      <c r="J822" s="330"/>
      <c r="K822" s="330"/>
      <c r="L822" s="330"/>
      <c r="M822" s="330"/>
      <c r="N822" s="330"/>
      <c r="O822" s="330"/>
      <c r="P822" s="330"/>
      <c r="Q822" s="330"/>
      <c r="R822" s="330"/>
      <c r="S822" s="330"/>
      <c r="T822" s="330"/>
      <c r="U822" s="330"/>
      <c r="V822" s="330"/>
      <c r="W822" s="330"/>
      <c r="X822" s="330"/>
      <c r="Y822" s="330"/>
      <c r="Z822" s="330"/>
      <c r="AA822" s="330"/>
    </row>
    <row r="823" spans="1:27" ht="15.75" customHeight="1">
      <c r="A823" s="330"/>
      <c r="B823" s="330"/>
      <c r="C823" s="330"/>
      <c r="D823" s="330"/>
      <c r="E823" s="330"/>
      <c r="F823" s="330"/>
      <c r="G823" s="330"/>
      <c r="H823" s="330"/>
      <c r="I823" s="330"/>
      <c r="J823" s="330"/>
      <c r="K823" s="330"/>
      <c r="L823" s="330"/>
      <c r="M823" s="330"/>
      <c r="N823" s="330"/>
      <c r="O823" s="330"/>
      <c r="P823" s="330"/>
      <c r="Q823" s="330"/>
      <c r="R823" s="330"/>
      <c r="S823" s="330"/>
      <c r="T823" s="330"/>
      <c r="U823" s="330"/>
      <c r="V823" s="330"/>
      <c r="W823" s="330"/>
      <c r="X823" s="330"/>
      <c r="Y823" s="330"/>
      <c r="Z823" s="330"/>
      <c r="AA823" s="330"/>
    </row>
    <row r="824" spans="1:27" ht="15.75" customHeight="1">
      <c r="A824" s="330"/>
      <c r="B824" s="330"/>
      <c r="C824" s="330"/>
      <c r="D824" s="330"/>
      <c r="E824" s="330"/>
      <c r="F824" s="330"/>
      <c r="G824" s="330"/>
      <c r="H824" s="330"/>
      <c r="I824" s="330"/>
      <c r="J824" s="330"/>
      <c r="K824" s="330"/>
      <c r="L824" s="330"/>
      <c r="M824" s="330"/>
      <c r="N824" s="330"/>
      <c r="O824" s="330"/>
      <c r="P824" s="330"/>
      <c r="Q824" s="330"/>
      <c r="R824" s="330"/>
      <c r="S824" s="330"/>
      <c r="T824" s="330"/>
      <c r="U824" s="330"/>
      <c r="V824" s="330"/>
      <c r="W824" s="330"/>
      <c r="X824" s="330"/>
      <c r="Y824" s="330"/>
      <c r="Z824" s="330"/>
      <c r="AA824" s="330"/>
    </row>
    <row r="825" spans="1:27" ht="15.75" customHeight="1">
      <c r="A825" s="330"/>
      <c r="B825" s="330"/>
      <c r="C825" s="330"/>
      <c r="D825" s="330"/>
      <c r="E825" s="330"/>
      <c r="F825" s="330"/>
      <c r="G825" s="330"/>
      <c r="H825" s="330"/>
      <c r="I825" s="330"/>
      <c r="J825" s="330"/>
      <c r="K825" s="330"/>
      <c r="L825" s="330"/>
      <c r="M825" s="330"/>
      <c r="N825" s="330"/>
      <c r="O825" s="330"/>
      <c r="P825" s="330"/>
      <c r="Q825" s="330"/>
      <c r="R825" s="330"/>
      <c r="S825" s="330"/>
      <c r="T825" s="330"/>
      <c r="U825" s="330"/>
      <c r="V825" s="330"/>
      <c r="W825" s="330"/>
      <c r="X825" s="330"/>
      <c r="Y825" s="330"/>
      <c r="Z825" s="330"/>
      <c r="AA825" s="330"/>
    </row>
    <row r="826" spans="1:27" ht="15.75" customHeight="1">
      <c r="A826" s="330"/>
      <c r="B826" s="330"/>
      <c r="C826" s="330"/>
      <c r="D826" s="330"/>
      <c r="E826" s="330"/>
      <c r="F826" s="330"/>
      <c r="G826" s="330"/>
      <c r="H826" s="330"/>
      <c r="I826" s="330"/>
      <c r="J826" s="330"/>
      <c r="K826" s="330"/>
      <c r="L826" s="330"/>
      <c r="M826" s="330"/>
      <c r="N826" s="330"/>
      <c r="O826" s="330"/>
      <c r="P826" s="330"/>
      <c r="Q826" s="330"/>
      <c r="R826" s="330"/>
      <c r="S826" s="330"/>
      <c r="T826" s="330"/>
      <c r="U826" s="330"/>
      <c r="V826" s="330"/>
      <c r="W826" s="330"/>
      <c r="X826" s="330"/>
      <c r="Y826" s="330"/>
      <c r="Z826" s="330"/>
      <c r="AA826" s="330"/>
    </row>
    <row r="827" spans="1:27" ht="15.75" customHeight="1">
      <c r="A827" s="330"/>
      <c r="B827" s="330"/>
      <c r="C827" s="330"/>
      <c r="D827" s="330"/>
      <c r="E827" s="330"/>
      <c r="F827" s="330"/>
      <c r="G827" s="330"/>
      <c r="H827" s="330"/>
      <c r="I827" s="330"/>
      <c r="J827" s="330"/>
      <c r="K827" s="330"/>
      <c r="L827" s="330"/>
      <c r="M827" s="330"/>
      <c r="N827" s="330"/>
      <c r="O827" s="330"/>
      <c r="P827" s="330"/>
      <c r="Q827" s="330"/>
      <c r="R827" s="330"/>
      <c r="S827" s="330"/>
      <c r="T827" s="330"/>
      <c r="U827" s="330"/>
      <c r="V827" s="330"/>
      <c r="W827" s="330"/>
      <c r="X827" s="330"/>
      <c r="Y827" s="330"/>
      <c r="Z827" s="330"/>
      <c r="AA827" s="330"/>
    </row>
    <row r="828" spans="1:27" ht="15.75" customHeight="1">
      <c r="A828" s="330"/>
      <c r="B828" s="330"/>
      <c r="C828" s="330"/>
      <c r="D828" s="330"/>
      <c r="E828" s="330"/>
      <c r="F828" s="330"/>
      <c r="G828" s="330"/>
      <c r="H828" s="330"/>
      <c r="I828" s="330"/>
      <c r="J828" s="330"/>
      <c r="K828" s="330"/>
      <c r="L828" s="330"/>
      <c r="M828" s="330"/>
      <c r="N828" s="330"/>
      <c r="O828" s="330"/>
      <c r="P828" s="330"/>
      <c r="Q828" s="330"/>
      <c r="R828" s="330"/>
      <c r="S828" s="330"/>
      <c r="T828" s="330"/>
      <c r="U828" s="330"/>
      <c r="V828" s="330"/>
      <c r="W828" s="330"/>
      <c r="X828" s="330"/>
      <c r="Y828" s="330"/>
      <c r="Z828" s="330"/>
      <c r="AA828" s="330"/>
    </row>
    <row r="829" spans="1:27" ht="15.75" customHeight="1">
      <c r="A829" s="330"/>
      <c r="B829" s="330"/>
      <c r="C829" s="330"/>
      <c r="D829" s="330"/>
      <c r="E829" s="330"/>
      <c r="F829" s="330"/>
      <c r="G829" s="330"/>
      <c r="H829" s="330"/>
      <c r="I829" s="330"/>
      <c r="J829" s="330"/>
      <c r="K829" s="330"/>
      <c r="L829" s="330"/>
      <c r="M829" s="330"/>
      <c r="N829" s="330"/>
      <c r="O829" s="330"/>
      <c r="P829" s="330"/>
      <c r="Q829" s="330"/>
      <c r="R829" s="330"/>
      <c r="S829" s="330"/>
      <c r="T829" s="330"/>
      <c r="U829" s="330"/>
      <c r="V829" s="330"/>
      <c r="W829" s="330"/>
      <c r="X829" s="330"/>
      <c r="Y829" s="330"/>
      <c r="Z829" s="330"/>
      <c r="AA829" s="330"/>
    </row>
    <row r="830" spans="1:27" ht="15.75" customHeight="1">
      <c r="A830" s="330"/>
      <c r="B830" s="330"/>
      <c r="C830" s="330"/>
      <c r="D830" s="330"/>
      <c r="E830" s="330"/>
      <c r="F830" s="330"/>
      <c r="G830" s="330"/>
      <c r="H830" s="330"/>
      <c r="I830" s="330"/>
      <c r="J830" s="330"/>
      <c r="K830" s="330"/>
      <c r="L830" s="330"/>
      <c r="M830" s="330"/>
      <c r="N830" s="330"/>
      <c r="O830" s="330"/>
      <c r="P830" s="330"/>
      <c r="Q830" s="330"/>
      <c r="R830" s="330"/>
      <c r="S830" s="330"/>
      <c r="T830" s="330"/>
      <c r="U830" s="330"/>
      <c r="V830" s="330"/>
      <c r="W830" s="330"/>
      <c r="X830" s="330"/>
      <c r="Y830" s="330"/>
      <c r="Z830" s="330"/>
      <c r="AA830" s="330"/>
    </row>
    <row r="831" spans="1:27" ht="15.75" customHeight="1">
      <c r="A831" s="330"/>
      <c r="B831" s="330"/>
      <c r="C831" s="330"/>
      <c r="D831" s="330"/>
      <c r="E831" s="330"/>
      <c r="F831" s="330"/>
      <c r="G831" s="330"/>
      <c r="H831" s="330"/>
      <c r="I831" s="330"/>
      <c r="J831" s="330"/>
      <c r="K831" s="330"/>
      <c r="L831" s="330"/>
      <c r="M831" s="330"/>
      <c r="N831" s="330"/>
      <c r="O831" s="330"/>
      <c r="P831" s="330"/>
      <c r="Q831" s="330"/>
      <c r="R831" s="330"/>
      <c r="S831" s="330"/>
      <c r="T831" s="330"/>
      <c r="U831" s="330"/>
      <c r="V831" s="330"/>
      <c r="W831" s="330"/>
      <c r="X831" s="330"/>
      <c r="Y831" s="330"/>
      <c r="Z831" s="330"/>
      <c r="AA831" s="330"/>
    </row>
    <row r="832" spans="1:27" ht="15.75" customHeight="1">
      <c r="A832" s="330"/>
      <c r="B832" s="330"/>
      <c r="C832" s="330"/>
      <c r="D832" s="330"/>
      <c r="E832" s="330"/>
      <c r="F832" s="330"/>
      <c r="G832" s="330"/>
      <c r="H832" s="330"/>
      <c r="I832" s="330"/>
      <c r="J832" s="330"/>
      <c r="K832" s="330"/>
      <c r="L832" s="330"/>
      <c r="M832" s="330"/>
      <c r="N832" s="330"/>
      <c r="O832" s="330"/>
      <c r="P832" s="330"/>
      <c r="Q832" s="330"/>
      <c r="R832" s="330"/>
      <c r="S832" s="330"/>
      <c r="T832" s="330"/>
      <c r="U832" s="330"/>
      <c r="V832" s="330"/>
      <c r="W832" s="330"/>
      <c r="X832" s="330"/>
      <c r="Y832" s="330"/>
      <c r="Z832" s="330"/>
      <c r="AA832" s="330"/>
    </row>
    <row r="833" spans="1:27" ht="15.75" customHeight="1">
      <c r="A833" s="330"/>
      <c r="B833" s="330"/>
      <c r="C833" s="330"/>
      <c r="D833" s="330"/>
      <c r="E833" s="330"/>
      <c r="F833" s="330"/>
      <c r="G833" s="330"/>
      <c r="H833" s="330"/>
      <c r="I833" s="330"/>
      <c r="J833" s="330"/>
      <c r="K833" s="330"/>
      <c r="L833" s="330"/>
      <c r="M833" s="330"/>
      <c r="N833" s="330"/>
      <c r="O833" s="330"/>
      <c r="P833" s="330"/>
      <c r="Q833" s="330"/>
      <c r="R833" s="330"/>
      <c r="S833" s="330"/>
      <c r="T833" s="330"/>
      <c r="U833" s="330"/>
      <c r="V833" s="330"/>
      <c r="W833" s="330"/>
      <c r="X833" s="330"/>
      <c r="Y833" s="330"/>
      <c r="Z833" s="330"/>
      <c r="AA833" s="330"/>
    </row>
    <row r="834" spans="1:27" ht="15.75" customHeight="1">
      <c r="A834" s="330"/>
      <c r="B834" s="330"/>
      <c r="C834" s="330"/>
      <c r="D834" s="330"/>
      <c r="E834" s="330"/>
      <c r="F834" s="330"/>
      <c r="G834" s="330"/>
      <c r="H834" s="330"/>
      <c r="I834" s="330"/>
      <c r="J834" s="330"/>
      <c r="K834" s="330"/>
      <c r="L834" s="330"/>
      <c r="M834" s="330"/>
      <c r="N834" s="330"/>
      <c r="O834" s="330"/>
      <c r="P834" s="330"/>
      <c r="Q834" s="330"/>
      <c r="R834" s="330"/>
      <c r="S834" s="330"/>
      <c r="T834" s="330"/>
      <c r="U834" s="330"/>
      <c r="V834" s="330"/>
      <c r="W834" s="330"/>
      <c r="X834" s="330"/>
      <c r="Y834" s="330"/>
      <c r="Z834" s="330"/>
      <c r="AA834" s="330"/>
    </row>
    <row r="835" spans="1:27" ht="15.75" customHeight="1">
      <c r="A835" s="330"/>
      <c r="B835" s="330"/>
      <c r="C835" s="330"/>
      <c r="D835" s="330"/>
      <c r="E835" s="330"/>
      <c r="F835" s="330"/>
      <c r="G835" s="330"/>
      <c r="H835" s="330"/>
      <c r="I835" s="330"/>
      <c r="J835" s="330"/>
      <c r="K835" s="330"/>
      <c r="L835" s="330"/>
      <c r="M835" s="330"/>
      <c r="N835" s="330"/>
      <c r="O835" s="330"/>
      <c r="P835" s="330"/>
      <c r="Q835" s="330"/>
      <c r="R835" s="330"/>
      <c r="S835" s="330"/>
      <c r="T835" s="330"/>
      <c r="U835" s="330"/>
      <c r="V835" s="330"/>
      <c r="W835" s="330"/>
      <c r="X835" s="330"/>
      <c r="Y835" s="330"/>
      <c r="Z835" s="330"/>
      <c r="AA835" s="330"/>
    </row>
    <row r="836" spans="1:27" ht="15.75" customHeight="1">
      <c r="A836" s="330"/>
      <c r="B836" s="330"/>
      <c r="C836" s="330"/>
      <c r="D836" s="330"/>
      <c r="E836" s="330"/>
      <c r="F836" s="330"/>
      <c r="G836" s="330"/>
      <c r="H836" s="330"/>
      <c r="I836" s="330"/>
      <c r="J836" s="330"/>
      <c r="K836" s="330"/>
      <c r="L836" s="330"/>
      <c r="M836" s="330"/>
      <c r="N836" s="330"/>
      <c r="O836" s="330"/>
      <c r="P836" s="330"/>
      <c r="Q836" s="330"/>
      <c r="R836" s="330"/>
      <c r="S836" s="330"/>
      <c r="T836" s="330"/>
      <c r="U836" s="330"/>
      <c r="V836" s="330"/>
      <c r="W836" s="330"/>
      <c r="X836" s="330"/>
      <c r="Y836" s="330"/>
      <c r="Z836" s="330"/>
      <c r="AA836" s="330"/>
    </row>
    <row r="837" spans="1:27" ht="15.75" customHeight="1">
      <c r="A837" s="330"/>
      <c r="B837" s="330"/>
      <c r="C837" s="330"/>
      <c r="D837" s="330"/>
      <c r="E837" s="330"/>
      <c r="F837" s="330"/>
      <c r="G837" s="330"/>
      <c r="H837" s="330"/>
      <c r="I837" s="330"/>
      <c r="J837" s="330"/>
      <c r="K837" s="330"/>
      <c r="L837" s="330"/>
      <c r="M837" s="330"/>
      <c r="N837" s="330"/>
      <c r="O837" s="330"/>
      <c r="P837" s="330"/>
      <c r="Q837" s="330"/>
      <c r="R837" s="330"/>
      <c r="S837" s="330"/>
      <c r="T837" s="330"/>
      <c r="U837" s="330"/>
      <c r="V837" s="330"/>
      <c r="W837" s="330"/>
      <c r="X837" s="330"/>
      <c r="Y837" s="330"/>
      <c r="Z837" s="330"/>
      <c r="AA837" s="330"/>
    </row>
    <row r="838" spans="1:27" ht="15.75" customHeight="1">
      <c r="A838" s="330"/>
      <c r="B838" s="330"/>
      <c r="C838" s="330"/>
      <c r="D838" s="330"/>
      <c r="E838" s="330"/>
      <c r="F838" s="330"/>
      <c r="G838" s="330"/>
      <c r="H838" s="330"/>
      <c r="I838" s="330"/>
      <c r="J838" s="330"/>
      <c r="K838" s="330"/>
      <c r="L838" s="330"/>
      <c r="M838" s="330"/>
      <c r="N838" s="330"/>
      <c r="O838" s="330"/>
      <c r="P838" s="330"/>
      <c r="Q838" s="330"/>
      <c r="R838" s="330"/>
      <c r="S838" s="330"/>
      <c r="T838" s="330"/>
      <c r="U838" s="330"/>
      <c r="V838" s="330"/>
      <c r="W838" s="330"/>
      <c r="X838" s="330"/>
      <c r="Y838" s="330"/>
      <c r="Z838" s="330"/>
      <c r="AA838" s="330"/>
    </row>
    <row r="839" spans="1:27" ht="15.75" customHeight="1">
      <c r="A839" s="330"/>
      <c r="B839" s="330"/>
      <c r="C839" s="330"/>
      <c r="D839" s="330"/>
      <c r="E839" s="330"/>
      <c r="F839" s="330"/>
      <c r="G839" s="330"/>
      <c r="H839" s="330"/>
      <c r="I839" s="330"/>
      <c r="J839" s="330"/>
      <c r="K839" s="330"/>
      <c r="L839" s="330"/>
      <c r="M839" s="330"/>
      <c r="N839" s="330"/>
      <c r="O839" s="330"/>
      <c r="P839" s="330"/>
      <c r="Q839" s="330"/>
      <c r="R839" s="330"/>
      <c r="S839" s="330"/>
      <c r="T839" s="330"/>
      <c r="U839" s="330"/>
      <c r="V839" s="330"/>
      <c r="W839" s="330"/>
      <c r="X839" s="330"/>
      <c r="Y839" s="330"/>
      <c r="Z839" s="330"/>
      <c r="AA839" s="330"/>
    </row>
    <row r="840" spans="1:27" ht="15.75" customHeight="1">
      <c r="A840" s="330"/>
      <c r="B840" s="330"/>
      <c r="C840" s="330"/>
      <c r="D840" s="330"/>
      <c r="E840" s="330"/>
      <c r="F840" s="330"/>
      <c r="G840" s="330"/>
      <c r="H840" s="330"/>
      <c r="I840" s="330"/>
      <c r="J840" s="330"/>
      <c r="K840" s="330"/>
      <c r="L840" s="330"/>
      <c r="M840" s="330"/>
      <c r="N840" s="330"/>
      <c r="O840" s="330"/>
      <c r="P840" s="330"/>
      <c r="Q840" s="330"/>
      <c r="R840" s="330"/>
      <c r="S840" s="330"/>
      <c r="T840" s="330"/>
      <c r="U840" s="330"/>
      <c r="V840" s="330"/>
      <c r="W840" s="330"/>
      <c r="X840" s="330"/>
      <c r="Y840" s="330"/>
      <c r="Z840" s="330"/>
      <c r="AA840" s="330"/>
    </row>
    <row r="841" spans="1:27" ht="15.75" customHeight="1">
      <c r="A841" s="330"/>
      <c r="B841" s="330"/>
      <c r="C841" s="330"/>
      <c r="D841" s="330"/>
      <c r="E841" s="330"/>
      <c r="F841" s="330"/>
      <c r="G841" s="330"/>
      <c r="H841" s="330"/>
      <c r="I841" s="330"/>
      <c r="J841" s="330"/>
      <c r="K841" s="330"/>
      <c r="L841" s="330"/>
      <c r="M841" s="330"/>
      <c r="N841" s="330"/>
      <c r="O841" s="330"/>
      <c r="P841" s="330"/>
      <c r="Q841" s="330"/>
      <c r="R841" s="330"/>
      <c r="S841" s="330"/>
      <c r="T841" s="330"/>
      <c r="U841" s="330"/>
      <c r="V841" s="330"/>
      <c r="W841" s="330"/>
      <c r="X841" s="330"/>
      <c r="Y841" s="330"/>
      <c r="Z841" s="330"/>
      <c r="AA841" s="330"/>
    </row>
    <row r="842" spans="1:27" ht="15.75" customHeight="1">
      <c r="A842" s="330"/>
      <c r="B842" s="330"/>
      <c r="C842" s="330"/>
      <c r="D842" s="330"/>
      <c r="E842" s="330"/>
      <c r="F842" s="330"/>
      <c r="G842" s="330"/>
      <c r="H842" s="330"/>
      <c r="I842" s="330"/>
      <c r="J842" s="330"/>
      <c r="K842" s="330"/>
      <c r="L842" s="330"/>
      <c r="M842" s="330"/>
      <c r="N842" s="330"/>
      <c r="O842" s="330"/>
      <c r="P842" s="330"/>
      <c r="Q842" s="330"/>
      <c r="R842" s="330"/>
      <c r="S842" s="330"/>
      <c r="T842" s="330"/>
      <c r="U842" s="330"/>
      <c r="V842" s="330"/>
      <c r="W842" s="330"/>
      <c r="X842" s="330"/>
      <c r="Y842" s="330"/>
      <c r="Z842" s="330"/>
      <c r="AA842" s="330"/>
    </row>
    <row r="843" spans="1:27" ht="15.75" customHeight="1">
      <c r="A843" s="330"/>
      <c r="B843" s="330"/>
      <c r="C843" s="330"/>
      <c r="D843" s="330"/>
      <c r="E843" s="330"/>
      <c r="F843" s="330"/>
      <c r="G843" s="330"/>
      <c r="H843" s="330"/>
      <c r="I843" s="330"/>
      <c r="J843" s="330"/>
      <c r="K843" s="330"/>
      <c r="L843" s="330"/>
      <c r="M843" s="330"/>
      <c r="N843" s="330"/>
      <c r="O843" s="330"/>
      <c r="P843" s="330"/>
      <c r="Q843" s="330"/>
      <c r="R843" s="330"/>
      <c r="S843" s="330"/>
      <c r="T843" s="330"/>
      <c r="U843" s="330"/>
      <c r="V843" s="330"/>
      <c r="W843" s="330"/>
      <c r="X843" s="330"/>
      <c r="Y843" s="330"/>
      <c r="Z843" s="330"/>
      <c r="AA843" s="330"/>
    </row>
    <row r="844" spans="1:27" ht="15.75" customHeight="1">
      <c r="A844" s="330"/>
      <c r="B844" s="330"/>
      <c r="C844" s="330"/>
      <c r="D844" s="330"/>
      <c r="E844" s="330"/>
      <c r="F844" s="330"/>
      <c r="G844" s="330"/>
      <c r="H844" s="330"/>
      <c r="I844" s="330"/>
      <c r="J844" s="330"/>
      <c r="K844" s="330"/>
      <c r="L844" s="330"/>
      <c r="M844" s="330"/>
      <c r="N844" s="330"/>
      <c r="O844" s="330"/>
      <c r="P844" s="330"/>
      <c r="Q844" s="330"/>
      <c r="R844" s="330"/>
      <c r="S844" s="330"/>
      <c r="T844" s="330"/>
      <c r="U844" s="330"/>
      <c r="V844" s="330"/>
      <c r="W844" s="330"/>
      <c r="X844" s="330"/>
      <c r="Y844" s="330"/>
      <c r="Z844" s="330"/>
      <c r="AA844" s="330"/>
    </row>
    <row r="845" spans="1:27" ht="15.75" customHeight="1">
      <c r="A845" s="330"/>
      <c r="B845" s="330"/>
      <c r="C845" s="330"/>
      <c r="D845" s="330"/>
      <c r="E845" s="330"/>
      <c r="F845" s="330"/>
      <c r="G845" s="330"/>
      <c r="H845" s="330"/>
      <c r="I845" s="330"/>
      <c r="J845" s="330"/>
      <c r="K845" s="330"/>
      <c r="L845" s="330"/>
      <c r="M845" s="330"/>
      <c r="N845" s="330"/>
      <c r="O845" s="330"/>
      <c r="P845" s="330"/>
      <c r="Q845" s="330"/>
      <c r="R845" s="330"/>
      <c r="S845" s="330"/>
      <c r="T845" s="330"/>
      <c r="U845" s="330"/>
      <c r="V845" s="330"/>
      <c r="W845" s="330"/>
      <c r="X845" s="330"/>
      <c r="Y845" s="330"/>
      <c r="Z845" s="330"/>
      <c r="AA845" s="330"/>
    </row>
    <row r="846" spans="1:27" ht="15.75" customHeight="1">
      <c r="A846" s="330"/>
      <c r="B846" s="330"/>
      <c r="C846" s="330"/>
      <c r="D846" s="330"/>
      <c r="E846" s="330"/>
      <c r="F846" s="330"/>
      <c r="G846" s="330"/>
      <c r="H846" s="330"/>
      <c r="I846" s="330"/>
      <c r="J846" s="330"/>
      <c r="K846" s="330"/>
      <c r="L846" s="330"/>
      <c r="M846" s="330"/>
      <c r="N846" s="330"/>
      <c r="O846" s="330"/>
      <c r="P846" s="330"/>
      <c r="Q846" s="330"/>
      <c r="R846" s="330"/>
      <c r="S846" s="330"/>
      <c r="T846" s="330"/>
      <c r="U846" s="330"/>
      <c r="V846" s="330"/>
      <c r="W846" s="330"/>
      <c r="X846" s="330"/>
      <c r="Y846" s="330"/>
      <c r="Z846" s="330"/>
      <c r="AA846" s="330"/>
    </row>
    <row r="847" spans="1:27" ht="15.75" customHeight="1">
      <c r="A847" s="330"/>
      <c r="B847" s="330"/>
      <c r="C847" s="330"/>
      <c r="D847" s="330"/>
      <c r="E847" s="330"/>
      <c r="F847" s="330"/>
      <c r="G847" s="330"/>
      <c r="H847" s="330"/>
      <c r="I847" s="330"/>
      <c r="J847" s="330"/>
      <c r="K847" s="330"/>
      <c r="L847" s="330"/>
      <c r="M847" s="330"/>
      <c r="N847" s="330"/>
      <c r="O847" s="330"/>
      <c r="P847" s="330"/>
      <c r="Q847" s="330"/>
      <c r="R847" s="330"/>
      <c r="S847" s="330"/>
      <c r="T847" s="330"/>
      <c r="U847" s="330"/>
      <c r="V847" s="330"/>
      <c r="W847" s="330"/>
      <c r="X847" s="330"/>
      <c r="Y847" s="330"/>
      <c r="Z847" s="330"/>
      <c r="AA847" s="330"/>
    </row>
    <row r="848" spans="1:27" ht="15.75" customHeight="1">
      <c r="A848" s="330"/>
      <c r="B848" s="330"/>
      <c r="C848" s="330"/>
      <c r="D848" s="330"/>
      <c r="E848" s="330"/>
      <c r="F848" s="330"/>
      <c r="G848" s="330"/>
      <c r="H848" s="330"/>
      <c r="I848" s="330"/>
      <c r="J848" s="330"/>
      <c r="K848" s="330"/>
      <c r="L848" s="330"/>
      <c r="M848" s="330"/>
      <c r="N848" s="330"/>
      <c r="O848" s="330"/>
      <c r="P848" s="330"/>
      <c r="Q848" s="330"/>
      <c r="R848" s="330"/>
      <c r="S848" s="330"/>
      <c r="T848" s="330"/>
      <c r="U848" s="330"/>
      <c r="V848" s="330"/>
      <c r="W848" s="330"/>
      <c r="X848" s="330"/>
      <c r="Y848" s="330"/>
      <c r="Z848" s="330"/>
      <c r="AA848" s="330"/>
    </row>
    <row r="849" spans="1:27" ht="15.75" customHeight="1">
      <c r="A849" s="330"/>
      <c r="B849" s="330"/>
      <c r="C849" s="330"/>
      <c r="D849" s="330"/>
      <c r="E849" s="330"/>
      <c r="F849" s="330"/>
      <c r="G849" s="330"/>
      <c r="H849" s="330"/>
      <c r="I849" s="330"/>
      <c r="J849" s="330"/>
      <c r="K849" s="330"/>
      <c r="L849" s="330"/>
      <c r="M849" s="330"/>
      <c r="N849" s="330"/>
      <c r="O849" s="330"/>
      <c r="P849" s="330"/>
      <c r="Q849" s="330"/>
      <c r="R849" s="330"/>
      <c r="S849" s="330"/>
      <c r="T849" s="330"/>
      <c r="U849" s="330"/>
      <c r="V849" s="330"/>
      <c r="W849" s="330"/>
      <c r="X849" s="330"/>
      <c r="Y849" s="330"/>
      <c r="Z849" s="330"/>
      <c r="AA849" s="330"/>
    </row>
    <row r="850" spans="1:27" ht="15.75" customHeight="1">
      <c r="A850" s="330"/>
      <c r="B850" s="330"/>
      <c r="C850" s="330"/>
      <c r="D850" s="330"/>
      <c r="E850" s="330"/>
      <c r="F850" s="330"/>
      <c r="G850" s="330"/>
      <c r="H850" s="330"/>
      <c r="I850" s="330"/>
      <c r="J850" s="330"/>
      <c r="K850" s="330"/>
      <c r="L850" s="330"/>
      <c r="M850" s="330"/>
      <c r="N850" s="330"/>
      <c r="O850" s="330"/>
      <c r="P850" s="330"/>
      <c r="Q850" s="330"/>
      <c r="R850" s="330"/>
      <c r="S850" s="330"/>
      <c r="T850" s="330"/>
      <c r="U850" s="330"/>
      <c r="V850" s="330"/>
      <c r="W850" s="330"/>
      <c r="X850" s="330"/>
      <c r="Y850" s="330"/>
      <c r="Z850" s="330"/>
      <c r="AA850" s="330"/>
    </row>
    <row r="851" spans="1:27" ht="15.75" customHeight="1">
      <c r="A851" s="330"/>
      <c r="B851" s="330"/>
      <c r="C851" s="330"/>
      <c r="D851" s="330"/>
      <c r="E851" s="330"/>
      <c r="F851" s="330"/>
      <c r="G851" s="330"/>
      <c r="H851" s="330"/>
      <c r="I851" s="330"/>
      <c r="J851" s="330"/>
      <c r="K851" s="330"/>
      <c r="L851" s="330"/>
      <c r="M851" s="330"/>
      <c r="N851" s="330"/>
      <c r="O851" s="330"/>
      <c r="P851" s="330"/>
      <c r="Q851" s="330"/>
      <c r="R851" s="330"/>
      <c r="S851" s="330"/>
      <c r="T851" s="330"/>
      <c r="U851" s="330"/>
      <c r="V851" s="330"/>
      <c r="W851" s="330"/>
      <c r="X851" s="330"/>
      <c r="Y851" s="330"/>
      <c r="Z851" s="330"/>
      <c r="AA851" s="330"/>
    </row>
    <row r="852" spans="1:27" ht="15.75" customHeight="1">
      <c r="A852" s="330"/>
      <c r="B852" s="330"/>
      <c r="C852" s="330"/>
      <c r="D852" s="330"/>
      <c r="E852" s="330"/>
      <c r="F852" s="330"/>
      <c r="G852" s="330"/>
      <c r="H852" s="330"/>
      <c r="I852" s="330"/>
      <c r="J852" s="330"/>
      <c r="K852" s="330"/>
      <c r="L852" s="330"/>
      <c r="M852" s="330"/>
      <c r="N852" s="330"/>
      <c r="O852" s="330"/>
      <c r="P852" s="330"/>
      <c r="Q852" s="330"/>
      <c r="R852" s="330"/>
      <c r="S852" s="330"/>
      <c r="T852" s="330"/>
      <c r="U852" s="330"/>
      <c r="V852" s="330"/>
      <c r="W852" s="330"/>
      <c r="X852" s="330"/>
      <c r="Y852" s="330"/>
      <c r="Z852" s="330"/>
      <c r="AA852" s="330"/>
    </row>
    <row r="853" spans="1:27" ht="15.75" customHeight="1">
      <c r="A853" s="330"/>
      <c r="B853" s="330"/>
      <c r="C853" s="330"/>
      <c r="D853" s="330"/>
      <c r="E853" s="330"/>
      <c r="F853" s="330"/>
      <c r="G853" s="330"/>
      <c r="H853" s="330"/>
      <c r="I853" s="330"/>
      <c r="J853" s="330"/>
      <c r="K853" s="330"/>
      <c r="L853" s="330"/>
      <c r="M853" s="330"/>
      <c r="N853" s="330"/>
      <c r="O853" s="330"/>
      <c r="P853" s="330"/>
      <c r="Q853" s="330"/>
      <c r="R853" s="330"/>
      <c r="S853" s="330"/>
      <c r="T853" s="330"/>
      <c r="U853" s="330"/>
      <c r="V853" s="330"/>
      <c r="W853" s="330"/>
      <c r="X853" s="330"/>
      <c r="Y853" s="330"/>
      <c r="Z853" s="330"/>
      <c r="AA853" s="330"/>
    </row>
    <row r="854" spans="1:27" ht="15.75" customHeight="1">
      <c r="A854" s="330"/>
      <c r="B854" s="330"/>
      <c r="C854" s="330"/>
      <c r="D854" s="330"/>
      <c r="E854" s="330"/>
      <c r="F854" s="330"/>
      <c r="G854" s="330"/>
      <c r="H854" s="330"/>
      <c r="I854" s="330"/>
      <c r="J854" s="330"/>
      <c r="K854" s="330"/>
      <c r="L854" s="330"/>
      <c r="M854" s="330"/>
      <c r="N854" s="330"/>
      <c r="O854" s="330"/>
      <c r="P854" s="330"/>
      <c r="Q854" s="330"/>
      <c r="R854" s="330"/>
      <c r="S854" s="330"/>
      <c r="T854" s="330"/>
      <c r="U854" s="330"/>
      <c r="V854" s="330"/>
      <c r="W854" s="330"/>
      <c r="X854" s="330"/>
      <c r="Y854" s="330"/>
      <c r="Z854" s="330"/>
      <c r="AA854" s="330"/>
    </row>
    <row r="855" spans="1:27" ht="15.75" customHeight="1">
      <c r="A855" s="330"/>
      <c r="B855" s="330"/>
      <c r="C855" s="330"/>
      <c r="D855" s="330"/>
      <c r="E855" s="330"/>
      <c r="F855" s="330"/>
      <c r="G855" s="330"/>
      <c r="H855" s="330"/>
      <c r="I855" s="330"/>
      <c r="J855" s="330"/>
      <c r="K855" s="330"/>
      <c r="L855" s="330"/>
      <c r="M855" s="330"/>
      <c r="N855" s="330"/>
      <c r="O855" s="330"/>
      <c r="P855" s="330"/>
      <c r="Q855" s="330"/>
      <c r="R855" s="330"/>
      <c r="S855" s="330"/>
      <c r="T855" s="330"/>
      <c r="U855" s="330"/>
      <c r="V855" s="330"/>
      <c r="W855" s="330"/>
      <c r="X855" s="330"/>
      <c r="Y855" s="330"/>
      <c r="Z855" s="330"/>
      <c r="AA855" s="330"/>
    </row>
    <row r="856" spans="1:27" ht="15.75" customHeight="1">
      <c r="A856" s="330"/>
      <c r="B856" s="330"/>
      <c r="C856" s="330"/>
      <c r="D856" s="330"/>
      <c r="E856" s="330"/>
      <c r="F856" s="330"/>
      <c r="G856" s="330"/>
      <c r="H856" s="330"/>
      <c r="I856" s="330"/>
      <c r="J856" s="330"/>
      <c r="K856" s="330"/>
      <c r="L856" s="330"/>
      <c r="M856" s="330"/>
      <c r="N856" s="330"/>
      <c r="O856" s="330"/>
      <c r="P856" s="330"/>
      <c r="Q856" s="330"/>
      <c r="R856" s="330"/>
      <c r="S856" s="330"/>
      <c r="T856" s="330"/>
      <c r="U856" s="330"/>
      <c r="V856" s="330"/>
      <c r="W856" s="330"/>
      <c r="X856" s="330"/>
      <c r="Y856" s="330"/>
      <c r="Z856" s="330"/>
      <c r="AA856" s="330"/>
    </row>
    <row r="857" spans="1:27" ht="15.75" customHeight="1">
      <c r="A857" s="330"/>
      <c r="B857" s="330"/>
      <c r="C857" s="330"/>
      <c r="D857" s="330"/>
      <c r="E857" s="330"/>
      <c r="F857" s="330"/>
      <c r="G857" s="330"/>
      <c r="H857" s="330"/>
      <c r="I857" s="330"/>
      <c r="J857" s="330"/>
      <c r="K857" s="330"/>
      <c r="L857" s="330"/>
      <c r="M857" s="330"/>
      <c r="N857" s="330"/>
      <c r="O857" s="330"/>
      <c r="P857" s="330"/>
      <c r="Q857" s="330"/>
      <c r="R857" s="330"/>
      <c r="S857" s="330"/>
      <c r="T857" s="330"/>
      <c r="U857" s="330"/>
      <c r="V857" s="330"/>
      <c r="W857" s="330"/>
      <c r="X857" s="330"/>
      <c r="Y857" s="330"/>
      <c r="Z857" s="330"/>
      <c r="AA857" s="330"/>
    </row>
    <row r="858" spans="1:27" ht="15.75" customHeight="1">
      <c r="A858" s="330"/>
      <c r="B858" s="330"/>
      <c r="C858" s="330"/>
      <c r="D858" s="330"/>
      <c r="E858" s="330"/>
      <c r="F858" s="330"/>
      <c r="G858" s="330"/>
      <c r="H858" s="330"/>
      <c r="I858" s="330"/>
      <c r="J858" s="330"/>
      <c r="K858" s="330"/>
      <c r="L858" s="330"/>
      <c r="M858" s="330"/>
      <c r="N858" s="330"/>
      <c r="O858" s="330"/>
      <c r="P858" s="330"/>
      <c r="Q858" s="330"/>
      <c r="R858" s="330"/>
      <c r="S858" s="330"/>
      <c r="T858" s="330"/>
      <c r="U858" s="330"/>
      <c r="V858" s="330"/>
      <c r="W858" s="330"/>
      <c r="X858" s="330"/>
      <c r="Y858" s="330"/>
      <c r="Z858" s="330"/>
      <c r="AA858" s="330"/>
    </row>
    <row r="859" spans="1:27" ht="15.75" customHeight="1">
      <c r="A859" s="330"/>
      <c r="B859" s="330"/>
      <c r="C859" s="330"/>
      <c r="D859" s="330"/>
      <c r="E859" s="330"/>
      <c r="F859" s="330"/>
      <c r="G859" s="330"/>
      <c r="H859" s="330"/>
      <c r="I859" s="330"/>
      <c r="J859" s="330"/>
      <c r="K859" s="330"/>
      <c r="L859" s="330"/>
      <c r="M859" s="330"/>
      <c r="N859" s="330"/>
      <c r="O859" s="330"/>
      <c r="P859" s="330"/>
      <c r="Q859" s="330"/>
      <c r="R859" s="330"/>
      <c r="S859" s="330"/>
      <c r="T859" s="330"/>
      <c r="U859" s="330"/>
      <c r="V859" s="330"/>
      <c r="W859" s="330"/>
      <c r="X859" s="330"/>
      <c r="Y859" s="330"/>
      <c r="Z859" s="330"/>
      <c r="AA859" s="330"/>
    </row>
    <row r="860" spans="1:27" ht="15.75" customHeight="1">
      <c r="A860" s="330"/>
      <c r="B860" s="330"/>
      <c r="C860" s="330"/>
      <c r="D860" s="330"/>
      <c r="E860" s="330"/>
      <c r="F860" s="330"/>
      <c r="G860" s="330"/>
      <c r="H860" s="330"/>
      <c r="I860" s="330"/>
      <c r="J860" s="330"/>
      <c r="K860" s="330"/>
      <c r="L860" s="330"/>
      <c r="M860" s="330"/>
      <c r="N860" s="330"/>
      <c r="O860" s="330"/>
      <c r="P860" s="330"/>
      <c r="Q860" s="330"/>
      <c r="R860" s="330"/>
      <c r="S860" s="330"/>
      <c r="T860" s="330"/>
      <c r="U860" s="330"/>
      <c r="V860" s="330"/>
      <c r="W860" s="330"/>
      <c r="X860" s="330"/>
      <c r="Y860" s="330"/>
      <c r="Z860" s="330"/>
      <c r="AA860" s="330"/>
    </row>
    <row r="861" spans="1:27" ht="15.75" customHeight="1">
      <c r="A861" s="330"/>
      <c r="B861" s="330"/>
      <c r="C861" s="330"/>
      <c r="D861" s="330"/>
      <c r="E861" s="330"/>
      <c r="F861" s="330"/>
      <c r="G861" s="330"/>
      <c r="H861" s="330"/>
      <c r="I861" s="330"/>
      <c r="J861" s="330"/>
      <c r="K861" s="330"/>
      <c r="L861" s="330"/>
      <c r="M861" s="330"/>
      <c r="N861" s="330"/>
      <c r="O861" s="330"/>
      <c r="P861" s="330"/>
      <c r="Q861" s="330"/>
      <c r="R861" s="330"/>
      <c r="S861" s="330"/>
      <c r="T861" s="330"/>
      <c r="U861" s="330"/>
      <c r="V861" s="330"/>
      <c r="W861" s="330"/>
      <c r="X861" s="330"/>
      <c r="Y861" s="330"/>
      <c r="Z861" s="330"/>
      <c r="AA861" s="330"/>
    </row>
    <row r="862" spans="1:27" ht="15.75" customHeight="1">
      <c r="A862" s="330"/>
      <c r="B862" s="330"/>
      <c r="C862" s="330"/>
      <c r="D862" s="330"/>
      <c r="E862" s="330"/>
      <c r="F862" s="330"/>
      <c r="G862" s="330"/>
      <c r="H862" s="330"/>
      <c r="I862" s="330"/>
      <c r="J862" s="330"/>
      <c r="K862" s="330"/>
      <c r="L862" s="330"/>
      <c r="M862" s="330"/>
      <c r="N862" s="330"/>
      <c r="O862" s="330"/>
      <c r="P862" s="330"/>
      <c r="Q862" s="330"/>
      <c r="R862" s="330"/>
      <c r="S862" s="330"/>
      <c r="T862" s="330"/>
      <c r="U862" s="330"/>
      <c r="V862" s="330"/>
      <c r="W862" s="330"/>
      <c r="X862" s="330"/>
      <c r="Y862" s="330"/>
      <c r="Z862" s="330"/>
      <c r="AA862" s="330"/>
    </row>
    <row r="863" spans="1:27" ht="15.75" customHeight="1">
      <c r="A863" s="330"/>
      <c r="B863" s="330"/>
      <c r="C863" s="330"/>
      <c r="D863" s="330"/>
      <c r="E863" s="330"/>
      <c r="F863" s="330"/>
      <c r="G863" s="330"/>
      <c r="H863" s="330"/>
      <c r="I863" s="330"/>
      <c r="J863" s="330"/>
      <c r="K863" s="330"/>
      <c r="L863" s="330"/>
      <c r="M863" s="330"/>
      <c r="N863" s="330"/>
      <c r="O863" s="330"/>
      <c r="P863" s="330"/>
      <c r="Q863" s="330"/>
      <c r="R863" s="330"/>
      <c r="S863" s="330"/>
      <c r="T863" s="330"/>
      <c r="U863" s="330"/>
      <c r="V863" s="330"/>
      <c r="W863" s="330"/>
      <c r="X863" s="330"/>
      <c r="Y863" s="330"/>
      <c r="Z863" s="330"/>
      <c r="AA863" s="330"/>
    </row>
    <row r="864" spans="1:27" ht="15.75" customHeight="1">
      <c r="A864" s="330"/>
      <c r="B864" s="330"/>
      <c r="C864" s="330"/>
      <c r="D864" s="330"/>
      <c r="E864" s="330"/>
      <c r="F864" s="330"/>
      <c r="G864" s="330"/>
      <c r="H864" s="330"/>
      <c r="I864" s="330"/>
      <c r="J864" s="330"/>
      <c r="K864" s="330"/>
      <c r="L864" s="330"/>
      <c r="M864" s="330"/>
      <c r="N864" s="330"/>
      <c r="O864" s="330"/>
      <c r="P864" s="330"/>
      <c r="Q864" s="330"/>
      <c r="R864" s="330"/>
      <c r="S864" s="330"/>
      <c r="T864" s="330"/>
      <c r="U864" s="330"/>
      <c r="V864" s="330"/>
      <c r="W864" s="330"/>
      <c r="X864" s="330"/>
      <c r="Y864" s="330"/>
      <c r="Z864" s="330"/>
      <c r="AA864" s="330"/>
    </row>
    <row r="865" spans="1:27" ht="15.75" customHeight="1">
      <c r="A865" s="330"/>
      <c r="B865" s="330"/>
      <c r="C865" s="330"/>
      <c r="D865" s="330"/>
      <c r="E865" s="330"/>
      <c r="F865" s="330"/>
      <c r="G865" s="330"/>
      <c r="H865" s="330"/>
      <c r="I865" s="330"/>
      <c r="J865" s="330"/>
      <c r="K865" s="330"/>
      <c r="L865" s="330"/>
      <c r="M865" s="330"/>
      <c r="N865" s="330"/>
      <c r="O865" s="330"/>
      <c r="P865" s="330"/>
      <c r="Q865" s="330"/>
      <c r="R865" s="330"/>
      <c r="S865" s="330"/>
      <c r="T865" s="330"/>
      <c r="U865" s="330"/>
      <c r="V865" s="330"/>
      <c r="W865" s="330"/>
      <c r="X865" s="330"/>
      <c r="Y865" s="330"/>
      <c r="Z865" s="330"/>
      <c r="AA865" s="330"/>
    </row>
    <row r="866" spans="1:27" ht="15.75" customHeight="1">
      <c r="A866" s="330"/>
      <c r="B866" s="330"/>
      <c r="C866" s="330"/>
      <c r="D866" s="330"/>
      <c r="E866" s="330"/>
      <c r="F866" s="330"/>
      <c r="G866" s="330"/>
      <c r="H866" s="330"/>
      <c r="I866" s="330"/>
      <c r="J866" s="330"/>
      <c r="K866" s="330"/>
      <c r="L866" s="330"/>
      <c r="M866" s="330"/>
      <c r="N866" s="330"/>
      <c r="O866" s="330"/>
      <c r="P866" s="330"/>
      <c r="Q866" s="330"/>
      <c r="R866" s="330"/>
      <c r="S866" s="330"/>
      <c r="T866" s="330"/>
      <c r="U866" s="330"/>
      <c r="V866" s="330"/>
      <c r="W866" s="330"/>
      <c r="X866" s="330"/>
      <c r="Y866" s="330"/>
      <c r="Z866" s="330"/>
      <c r="AA866" s="330"/>
    </row>
    <row r="867" spans="1:27" ht="15.75" customHeight="1">
      <c r="A867" s="330"/>
      <c r="B867" s="330"/>
      <c r="C867" s="330"/>
      <c r="D867" s="330"/>
      <c r="E867" s="330"/>
      <c r="F867" s="330"/>
      <c r="G867" s="330"/>
      <c r="H867" s="330"/>
      <c r="I867" s="330"/>
      <c r="J867" s="330"/>
      <c r="K867" s="330"/>
      <c r="L867" s="330"/>
      <c r="M867" s="330"/>
      <c r="N867" s="330"/>
      <c r="O867" s="330"/>
      <c r="P867" s="330"/>
      <c r="Q867" s="330"/>
      <c r="R867" s="330"/>
      <c r="S867" s="330"/>
      <c r="T867" s="330"/>
      <c r="U867" s="330"/>
      <c r="V867" s="330"/>
      <c r="W867" s="330"/>
      <c r="X867" s="330"/>
      <c r="Y867" s="330"/>
      <c r="Z867" s="330"/>
      <c r="AA867" s="330"/>
    </row>
    <row r="868" spans="1:27" ht="15.75" customHeight="1">
      <c r="A868" s="330"/>
      <c r="B868" s="330"/>
      <c r="C868" s="330"/>
      <c r="D868" s="330"/>
      <c r="E868" s="330"/>
      <c r="F868" s="330"/>
      <c r="G868" s="330"/>
      <c r="H868" s="330"/>
      <c r="I868" s="330"/>
      <c r="J868" s="330"/>
      <c r="K868" s="330"/>
      <c r="L868" s="330"/>
      <c r="M868" s="330"/>
      <c r="N868" s="330"/>
      <c r="O868" s="330"/>
      <c r="P868" s="330"/>
      <c r="Q868" s="330"/>
      <c r="R868" s="330"/>
      <c r="S868" s="330"/>
      <c r="T868" s="330"/>
      <c r="U868" s="330"/>
      <c r="V868" s="330"/>
      <c r="W868" s="330"/>
      <c r="X868" s="330"/>
      <c r="Y868" s="330"/>
      <c r="Z868" s="330"/>
      <c r="AA868" s="330"/>
    </row>
    <row r="869" spans="1:27" ht="15.75" customHeight="1">
      <c r="A869" s="330"/>
      <c r="B869" s="330"/>
      <c r="C869" s="330"/>
      <c r="D869" s="330"/>
      <c r="E869" s="330"/>
      <c r="F869" s="330"/>
      <c r="G869" s="330"/>
      <c r="H869" s="330"/>
      <c r="I869" s="330"/>
      <c r="J869" s="330"/>
      <c r="K869" s="330"/>
      <c r="L869" s="330"/>
      <c r="M869" s="330"/>
      <c r="N869" s="330"/>
      <c r="O869" s="330"/>
      <c r="P869" s="330"/>
      <c r="Q869" s="330"/>
      <c r="R869" s="330"/>
      <c r="S869" s="330"/>
      <c r="T869" s="330"/>
      <c r="U869" s="330"/>
      <c r="V869" s="330"/>
      <c r="W869" s="330"/>
      <c r="X869" s="330"/>
      <c r="Y869" s="330"/>
      <c r="Z869" s="330"/>
      <c r="AA869" s="330"/>
    </row>
    <row r="870" spans="1:27" ht="15.75" customHeight="1">
      <c r="A870" s="330"/>
      <c r="B870" s="330"/>
      <c r="C870" s="330"/>
      <c r="D870" s="330"/>
      <c r="E870" s="330"/>
      <c r="F870" s="330"/>
      <c r="G870" s="330"/>
      <c r="H870" s="330"/>
      <c r="I870" s="330"/>
      <c r="J870" s="330"/>
      <c r="K870" s="330"/>
      <c r="L870" s="330"/>
      <c r="M870" s="330"/>
      <c r="N870" s="330"/>
      <c r="O870" s="330"/>
      <c r="P870" s="330"/>
      <c r="Q870" s="330"/>
      <c r="R870" s="330"/>
      <c r="S870" s="330"/>
      <c r="T870" s="330"/>
      <c r="U870" s="330"/>
      <c r="V870" s="330"/>
      <c r="W870" s="330"/>
      <c r="X870" s="330"/>
      <c r="Y870" s="330"/>
      <c r="Z870" s="330"/>
      <c r="AA870" s="330"/>
    </row>
    <row r="871" spans="1:27" ht="15.75" customHeight="1">
      <c r="A871" s="330"/>
      <c r="B871" s="330"/>
      <c r="C871" s="330"/>
      <c r="D871" s="330"/>
      <c r="E871" s="330"/>
      <c r="F871" s="330"/>
      <c r="G871" s="330"/>
      <c r="H871" s="330"/>
      <c r="I871" s="330"/>
      <c r="J871" s="330"/>
      <c r="K871" s="330"/>
      <c r="L871" s="330"/>
      <c r="M871" s="330"/>
      <c r="N871" s="330"/>
      <c r="O871" s="330"/>
      <c r="P871" s="330"/>
      <c r="Q871" s="330"/>
      <c r="R871" s="330"/>
      <c r="S871" s="330"/>
      <c r="T871" s="330"/>
      <c r="U871" s="330"/>
      <c r="V871" s="330"/>
      <c r="W871" s="330"/>
      <c r="X871" s="330"/>
      <c r="Y871" s="330"/>
      <c r="Z871" s="330"/>
      <c r="AA871" s="330"/>
    </row>
    <row r="872" spans="1:27" ht="15.75" customHeight="1">
      <c r="A872" s="330"/>
      <c r="B872" s="330"/>
      <c r="C872" s="330"/>
      <c r="D872" s="330"/>
      <c r="E872" s="330"/>
      <c r="F872" s="330"/>
      <c r="G872" s="330"/>
      <c r="H872" s="330"/>
      <c r="I872" s="330"/>
      <c r="J872" s="330"/>
      <c r="K872" s="330"/>
      <c r="L872" s="330"/>
      <c r="M872" s="330"/>
      <c r="N872" s="330"/>
      <c r="O872" s="330"/>
      <c r="P872" s="330"/>
      <c r="Q872" s="330"/>
      <c r="R872" s="330"/>
      <c r="S872" s="330"/>
      <c r="T872" s="330"/>
      <c r="U872" s="330"/>
      <c r="V872" s="330"/>
      <c r="W872" s="330"/>
      <c r="X872" s="330"/>
      <c r="Y872" s="330"/>
      <c r="Z872" s="330"/>
      <c r="AA872" s="330"/>
    </row>
    <row r="873" spans="1:27" ht="15.75" customHeight="1">
      <c r="A873" s="330"/>
      <c r="B873" s="330"/>
      <c r="C873" s="330"/>
      <c r="D873" s="330"/>
      <c r="E873" s="330"/>
      <c r="F873" s="330"/>
      <c r="G873" s="330"/>
      <c r="H873" s="330"/>
      <c r="I873" s="330"/>
      <c r="J873" s="330"/>
      <c r="K873" s="330"/>
      <c r="L873" s="330"/>
      <c r="M873" s="330"/>
      <c r="N873" s="330"/>
      <c r="O873" s="330"/>
      <c r="P873" s="330"/>
      <c r="Q873" s="330"/>
      <c r="R873" s="330"/>
      <c r="S873" s="330"/>
      <c r="T873" s="330"/>
      <c r="U873" s="330"/>
      <c r="V873" s="330"/>
      <c r="W873" s="330"/>
      <c r="X873" s="330"/>
      <c r="Y873" s="330"/>
      <c r="Z873" s="330"/>
      <c r="AA873" s="330"/>
    </row>
    <row r="874" spans="1:27" ht="15.75" customHeight="1">
      <c r="A874" s="330"/>
      <c r="B874" s="330"/>
      <c r="C874" s="330"/>
      <c r="D874" s="330"/>
      <c r="E874" s="330"/>
      <c r="F874" s="330"/>
      <c r="G874" s="330"/>
      <c r="H874" s="330"/>
      <c r="I874" s="330"/>
      <c r="J874" s="330"/>
      <c r="K874" s="330"/>
      <c r="L874" s="330"/>
      <c r="M874" s="330"/>
      <c r="N874" s="330"/>
      <c r="O874" s="330"/>
      <c r="P874" s="330"/>
      <c r="Q874" s="330"/>
      <c r="R874" s="330"/>
      <c r="S874" s="330"/>
      <c r="T874" s="330"/>
      <c r="U874" s="330"/>
      <c r="V874" s="330"/>
      <c r="W874" s="330"/>
      <c r="X874" s="330"/>
      <c r="Y874" s="330"/>
      <c r="Z874" s="330"/>
      <c r="AA874" s="330"/>
    </row>
    <row r="875" spans="1:27" ht="15.75" customHeight="1">
      <c r="A875" s="330"/>
      <c r="B875" s="330"/>
      <c r="C875" s="330"/>
      <c r="D875" s="330"/>
      <c r="E875" s="330"/>
      <c r="F875" s="330"/>
      <c r="G875" s="330"/>
      <c r="H875" s="330"/>
      <c r="I875" s="330"/>
      <c r="J875" s="330"/>
      <c r="K875" s="330"/>
      <c r="L875" s="330"/>
      <c r="M875" s="330"/>
      <c r="N875" s="330"/>
      <c r="O875" s="330"/>
      <c r="P875" s="330"/>
      <c r="Q875" s="330"/>
      <c r="R875" s="330"/>
      <c r="S875" s="330"/>
      <c r="T875" s="330"/>
      <c r="U875" s="330"/>
      <c r="V875" s="330"/>
      <c r="W875" s="330"/>
      <c r="X875" s="330"/>
      <c r="Y875" s="330"/>
      <c r="Z875" s="330"/>
      <c r="AA875" s="330"/>
    </row>
    <row r="876" spans="1:27" ht="15.75" customHeight="1">
      <c r="A876" s="330"/>
      <c r="B876" s="330"/>
      <c r="C876" s="330"/>
      <c r="D876" s="330"/>
      <c r="E876" s="330"/>
      <c r="F876" s="330"/>
      <c r="G876" s="330"/>
      <c r="H876" s="330"/>
      <c r="I876" s="330"/>
      <c r="J876" s="330"/>
      <c r="K876" s="330"/>
      <c r="L876" s="330"/>
      <c r="M876" s="330"/>
      <c r="N876" s="330"/>
      <c r="O876" s="330"/>
      <c r="P876" s="330"/>
      <c r="Q876" s="330"/>
      <c r="R876" s="330"/>
      <c r="S876" s="330"/>
      <c r="T876" s="330"/>
      <c r="U876" s="330"/>
      <c r="V876" s="330"/>
      <c r="W876" s="330"/>
      <c r="X876" s="330"/>
      <c r="Y876" s="330"/>
      <c r="Z876" s="330"/>
      <c r="AA876" s="330"/>
    </row>
    <row r="877" spans="1:27" ht="15.75" customHeight="1">
      <c r="A877" s="330"/>
      <c r="B877" s="330"/>
      <c r="C877" s="330"/>
      <c r="D877" s="330"/>
      <c r="E877" s="330"/>
      <c r="F877" s="330"/>
      <c r="G877" s="330"/>
      <c r="H877" s="330"/>
      <c r="I877" s="330"/>
      <c r="J877" s="330"/>
      <c r="K877" s="330"/>
      <c r="L877" s="330"/>
      <c r="M877" s="330"/>
      <c r="N877" s="330"/>
      <c r="O877" s="330"/>
      <c r="P877" s="330"/>
      <c r="Q877" s="330"/>
      <c r="R877" s="330"/>
      <c r="S877" s="330"/>
      <c r="T877" s="330"/>
      <c r="U877" s="330"/>
      <c r="V877" s="330"/>
      <c r="W877" s="330"/>
      <c r="X877" s="330"/>
      <c r="Y877" s="330"/>
      <c r="Z877" s="330"/>
      <c r="AA877" s="330"/>
    </row>
    <row r="878" spans="1:27" ht="15.75" customHeight="1">
      <c r="A878" s="330"/>
      <c r="B878" s="330"/>
      <c r="C878" s="330"/>
      <c r="D878" s="330"/>
      <c r="E878" s="330"/>
      <c r="F878" s="330"/>
      <c r="G878" s="330"/>
      <c r="H878" s="330"/>
      <c r="I878" s="330"/>
      <c r="J878" s="330"/>
      <c r="K878" s="330"/>
      <c r="L878" s="330"/>
      <c r="M878" s="330"/>
      <c r="N878" s="330"/>
      <c r="O878" s="330"/>
      <c r="P878" s="330"/>
      <c r="Q878" s="330"/>
      <c r="R878" s="330"/>
      <c r="S878" s="330"/>
      <c r="T878" s="330"/>
      <c r="U878" s="330"/>
      <c r="V878" s="330"/>
      <c r="W878" s="330"/>
      <c r="X878" s="330"/>
      <c r="Y878" s="330"/>
      <c r="Z878" s="330"/>
      <c r="AA878" s="330"/>
    </row>
    <row r="879" spans="1:27" ht="15.75" customHeight="1">
      <c r="A879" s="330"/>
      <c r="B879" s="330"/>
      <c r="C879" s="330"/>
      <c r="D879" s="330"/>
      <c r="E879" s="330"/>
      <c r="F879" s="330"/>
      <c r="G879" s="330"/>
      <c r="H879" s="330"/>
      <c r="I879" s="330"/>
      <c r="J879" s="330"/>
      <c r="K879" s="330"/>
      <c r="L879" s="330"/>
      <c r="M879" s="330"/>
      <c r="N879" s="330"/>
      <c r="O879" s="330"/>
      <c r="P879" s="330"/>
      <c r="Q879" s="330"/>
      <c r="R879" s="330"/>
      <c r="S879" s="330"/>
      <c r="T879" s="330"/>
      <c r="U879" s="330"/>
      <c r="V879" s="330"/>
      <c r="W879" s="330"/>
      <c r="X879" s="330"/>
      <c r="Y879" s="330"/>
      <c r="Z879" s="330"/>
      <c r="AA879" s="330"/>
    </row>
    <row r="880" spans="1:27" ht="15.75" customHeight="1">
      <c r="A880" s="330"/>
      <c r="B880" s="330"/>
      <c r="C880" s="330"/>
      <c r="D880" s="330"/>
      <c r="E880" s="330"/>
      <c r="F880" s="330"/>
      <c r="G880" s="330"/>
      <c r="H880" s="330"/>
      <c r="I880" s="330"/>
      <c r="J880" s="330"/>
      <c r="K880" s="330"/>
      <c r="L880" s="330"/>
      <c r="M880" s="330"/>
      <c r="N880" s="330"/>
      <c r="O880" s="330"/>
      <c r="P880" s="330"/>
      <c r="Q880" s="330"/>
      <c r="R880" s="330"/>
      <c r="S880" s="330"/>
      <c r="T880" s="330"/>
      <c r="U880" s="330"/>
      <c r="V880" s="330"/>
      <c r="W880" s="330"/>
      <c r="X880" s="330"/>
      <c r="Y880" s="330"/>
      <c r="Z880" s="330"/>
      <c r="AA880" s="330"/>
    </row>
    <row r="881" spans="1:27" ht="15.75" customHeight="1">
      <c r="A881" s="330"/>
      <c r="B881" s="330"/>
      <c r="C881" s="330"/>
      <c r="D881" s="330"/>
      <c r="E881" s="330"/>
      <c r="F881" s="330"/>
      <c r="G881" s="330"/>
      <c r="H881" s="330"/>
      <c r="I881" s="330"/>
      <c r="J881" s="330"/>
      <c r="K881" s="330"/>
      <c r="L881" s="330"/>
      <c r="M881" s="330"/>
      <c r="N881" s="330"/>
      <c r="O881" s="330"/>
      <c r="P881" s="330"/>
      <c r="Q881" s="330"/>
      <c r="R881" s="330"/>
      <c r="S881" s="330"/>
      <c r="T881" s="330"/>
      <c r="U881" s="330"/>
      <c r="V881" s="330"/>
      <c r="W881" s="330"/>
      <c r="X881" s="330"/>
      <c r="Y881" s="330"/>
      <c r="Z881" s="330"/>
      <c r="AA881" s="330"/>
    </row>
    <row r="882" spans="1:27" ht="15.75" customHeight="1">
      <c r="A882" s="330"/>
      <c r="B882" s="330"/>
      <c r="C882" s="330"/>
      <c r="D882" s="330"/>
      <c r="E882" s="330"/>
      <c r="F882" s="330"/>
      <c r="G882" s="330"/>
      <c r="H882" s="330"/>
      <c r="I882" s="330"/>
      <c r="J882" s="330"/>
      <c r="K882" s="330"/>
      <c r="L882" s="330"/>
      <c r="M882" s="330"/>
      <c r="N882" s="330"/>
      <c r="O882" s="330"/>
      <c r="P882" s="330"/>
      <c r="Q882" s="330"/>
      <c r="R882" s="330"/>
      <c r="S882" s="330"/>
      <c r="T882" s="330"/>
      <c r="U882" s="330"/>
      <c r="V882" s="330"/>
      <c r="W882" s="330"/>
      <c r="X882" s="330"/>
      <c r="Y882" s="330"/>
      <c r="Z882" s="330"/>
      <c r="AA882" s="330"/>
    </row>
    <row r="883" spans="1:27" ht="15.75" customHeight="1">
      <c r="A883" s="330"/>
      <c r="B883" s="330"/>
      <c r="C883" s="330"/>
      <c r="D883" s="330"/>
      <c r="E883" s="330"/>
      <c r="F883" s="330"/>
      <c r="G883" s="330"/>
      <c r="H883" s="330"/>
      <c r="I883" s="330"/>
      <c r="J883" s="330"/>
      <c r="K883" s="330"/>
      <c r="L883" s="330"/>
      <c r="M883" s="330"/>
      <c r="N883" s="330"/>
      <c r="O883" s="330"/>
      <c r="P883" s="330"/>
      <c r="Q883" s="330"/>
      <c r="R883" s="330"/>
      <c r="S883" s="330"/>
      <c r="T883" s="330"/>
      <c r="U883" s="330"/>
      <c r="V883" s="330"/>
      <c r="W883" s="330"/>
      <c r="X883" s="330"/>
      <c r="Y883" s="330"/>
      <c r="Z883" s="330"/>
      <c r="AA883" s="330"/>
    </row>
    <row r="884" spans="1:27" ht="15.75" customHeight="1">
      <c r="A884" s="330"/>
      <c r="B884" s="330"/>
      <c r="C884" s="330"/>
      <c r="D884" s="330"/>
      <c r="E884" s="330"/>
      <c r="F884" s="330"/>
      <c r="G884" s="330"/>
      <c r="H884" s="330"/>
      <c r="I884" s="330"/>
      <c r="J884" s="330"/>
      <c r="K884" s="330"/>
      <c r="L884" s="330"/>
      <c r="M884" s="330"/>
      <c r="N884" s="330"/>
      <c r="O884" s="330"/>
      <c r="P884" s="330"/>
      <c r="Q884" s="330"/>
      <c r="R884" s="330"/>
      <c r="S884" s="330"/>
      <c r="T884" s="330"/>
      <c r="U884" s="330"/>
      <c r="V884" s="330"/>
      <c r="W884" s="330"/>
      <c r="X884" s="330"/>
      <c r="Y884" s="330"/>
      <c r="Z884" s="330"/>
      <c r="AA884" s="330"/>
    </row>
    <row r="885" spans="1:27" ht="15.75" customHeight="1">
      <c r="A885" s="330"/>
      <c r="B885" s="330"/>
      <c r="C885" s="330"/>
      <c r="D885" s="330"/>
      <c r="E885" s="330"/>
      <c r="F885" s="330"/>
      <c r="G885" s="330"/>
      <c r="H885" s="330"/>
      <c r="I885" s="330"/>
      <c r="J885" s="330"/>
      <c r="K885" s="330"/>
      <c r="L885" s="330"/>
      <c r="M885" s="330"/>
      <c r="N885" s="330"/>
      <c r="O885" s="330"/>
      <c r="P885" s="330"/>
      <c r="Q885" s="330"/>
      <c r="R885" s="330"/>
      <c r="S885" s="330"/>
      <c r="T885" s="330"/>
      <c r="U885" s="330"/>
      <c r="V885" s="330"/>
      <c r="W885" s="330"/>
      <c r="X885" s="330"/>
      <c r="Y885" s="330"/>
      <c r="Z885" s="330"/>
      <c r="AA885" s="330"/>
    </row>
    <row r="886" spans="1:27" ht="15.75" customHeight="1">
      <c r="A886" s="330"/>
      <c r="B886" s="330"/>
      <c r="C886" s="330"/>
      <c r="D886" s="330"/>
      <c r="E886" s="330"/>
      <c r="F886" s="330"/>
      <c r="G886" s="330"/>
      <c r="H886" s="330"/>
      <c r="I886" s="330"/>
      <c r="J886" s="330"/>
      <c r="K886" s="330"/>
      <c r="L886" s="330"/>
      <c r="M886" s="330"/>
      <c r="N886" s="330"/>
      <c r="O886" s="330"/>
      <c r="P886" s="330"/>
      <c r="Q886" s="330"/>
      <c r="R886" s="330"/>
      <c r="S886" s="330"/>
      <c r="T886" s="330"/>
      <c r="U886" s="330"/>
      <c r="V886" s="330"/>
      <c r="W886" s="330"/>
      <c r="X886" s="330"/>
      <c r="Y886" s="330"/>
      <c r="Z886" s="330"/>
      <c r="AA886" s="330"/>
    </row>
    <row r="887" spans="1:27" ht="15.75" customHeight="1">
      <c r="A887" s="330"/>
      <c r="B887" s="330"/>
      <c r="C887" s="330"/>
      <c r="D887" s="330"/>
      <c r="E887" s="330"/>
      <c r="F887" s="330"/>
      <c r="G887" s="330"/>
      <c r="H887" s="330"/>
      <c r="I887" s="330"/>
      <c r="J887" s="330"/>
      <c r="K887" s="330"/>
      <c r="L887" s="330"/>
      <c r="M887" s="330"/>
      <c r="N887" s="330"/>
      <c r="O887" s="330"/>
      <c r="P887" s="330"/>
      <c r="Q887" s="330"/>
      <c r="R887" s="330"/>
      <c r="S887" s="330"/>
      <c r="T887" s="330"/>
      <c r="U887" s="330"/>
      <c r="V887" s="330"/>
      <c r="W887" s="330"/>
      <c r="X887" s="330"/>
      <c r="Y887" s="330"/>
      <c r="Z887" s="330"/>
      <c r="AA887" s="330"/>
    </row>
    <row r="888" spans="1:27" ht="15.75" customHeight="1">
      <c r="A888" s="330"/>
      <c r="B888" s="330"/>
      <c r="C888" s="330"/>
      <c r="D888" s="330"/>
      <c r="E888" s="330"/>
      <c r="F888" s="330"/>
      <c r="G888" s="330"/>
      <c r="H888" s="330"/>
      <c r="I888" s="330"/>
      <c r="J888" s="330"/>
      <c r="K888" s="330"/>
      <c r="L888" s="330"/>
      <c r="M888" s="330"/>
      <c r="N888" s="330"/>
      <c r="O888" s="330"/>
      <c r="P888" s="330"/>
      <c r="Q888" s="330"/>
      <c r="R888" s="330"/>
      <c r="S888" s="330"/>
      <c r="T888" s="330"/>
      <c r="U888" s="330"/>
      <c r="V888" s="330"/>
      <c r="W888" s="330"/>
      <c r="X888" s="330"/>
      <c r="Y888" s="330"/>
      <c r="Z888" s="330"/>
      <c r="AA888" s="330"/>
    </row>
    <row r="889" spans="1:27" ht="15.75" customHeight="1">
      <c r="A889" s="330"/>
      <c r="B889" s="330"/>
      <c r="C889" s="330"/>
      <c r="D889" s="330"/>
      <c r="E889" s="330"/>
      <c r="F889" s="330"/>
      <c r="G889" s="330"/>
      <c r="H889" s="330"/>
      <c r="I889" s="330"/>
      <c r="J889" s="330"/>
      <c r="K889" s="330"/>
      <c r="L889" s="330"/>
      <c r="M889" s="330"/>
      <c r="N889" s="330"/>
      <c r="O889" s="330"/>
      <c r="P889" s="330"/>
      <c r="Q889" s="330"/>
      <c r="R889" s="330"/>
      <c r="S889" s="330"/>
      <c r="T889" s="330"/>
      <c r="U889" s="330"/>
      <c r="V889" s="330"/>
      <c r="W889" s="330"/>
      <c r="X889" s="330"/>
      <c r="Y889" s="330"/>
      <c r="Z889" s="330"/>
      <c r="AA889" s="330"/>
    </row>
    <row r="890" spans="1:27" ht="15.75" customHeight="1">
      <c r="A890" s="330"/>
      <c r="B890" s="330"/>
      <c r="C890" s="330"/>
      <c r="D890" s="330"/>
      <c r="E890" s="330"/>
      <c r="F890" s="330"/>
      <c r="G890" s="330"/>
      <c r="H890" s="330"/>
      <c r="I890" s="330"/>
      <c r="J890" s="330"/>
      <c r="K890" s="330"/>
      <c r="L890" s="330"/>
      <c r="M890" s="330"/>
      <c r="N890" s="330"/>
      <c r="O890" s="330"/>
      <c r="P890" s="330"/>
      <c r="Q890" s="330"/>
      <c r="R890" s="330"/>
      <c r="S890" s="330"/>
      <c r="T890" s="330"/>
      <c r="U890" s="330"/>
      <c r="V890" s="330"/>
      <c r="W890" s="330"/>
      <c r="X890" s="330"/>
      <c r="Y890" s="330"/>
      <c r="Z890" s="330"/>
      <c r="AA890" s="330"/>
    </row>
    <row r="891" spans="1:27" ht="15.75" customHeight="1">
      <c r="A891" s="330"/>
      <c r="B891" s="330"/>
      <c r="C891" s="330"/>
      <c r="D891" s="330"/>
      <c r="E891" s="330"/>
      <c r="F891" s="330"/>
      <c r="G891" s="330"/>
      <c r="H891" s="330"/>
      <c r="I891" s="330"/>
      <c r="J891" s="330"/>
      <c r="K891" s="330"/>
      <c r="L891" s="330"/>
      <c r="M891" s="330"/>
      <c r="N891" s="330"/>
      <c r="O891" s="330"/>
      <c r="P891" s="330"/>
      <c r="Q891" s="330"/>
      <c r="R891" s="330"/>
      <c r="S891" s="330"/>
      <c r="T891" s="330"/>
      <c r="U891" s="330"/>
      <c r="V891" s="330"/>
      <c r="W891" s="330"/>
      <c r="X891" s="330"/>
      <c r="Y891" s="330"/>
      <c r="Z891" s="330"/>
      <c r="AA891" s="330"/>
    </row>
    <row r="892" spans="1:27" ht="15.75" customHeight="1">
      <c r="A892" s="330"/>
      <c r="B892" s="330"/>
      <c r="C892" s="330"/>
      <c r="D892" s="330"/>
      <c r="E892" s="330"/>
      <c r="F892" s="330"/>
      <c r="G892" s="330"/>
      <c r="H892" s="330"/>
      <c r="I892" s="330"/>
      <c r="J892" s="330"/>
      <c r="K892" s="330"/>
      <c r="L892" s="330"/>
      <c r="M892" s="330"/>
      <c r="N892" s="330"/>
      <c r="O892" s="330"/>
      <c r="P892" s="330"/>
      <c r="Q892" s="330"/>
      <c r="R892" s="330"/>
      <c r="S892" s="330"/>
      <c r="T892" s="330"/>
      <c r="U892" s="330"/>
      <c r="V892" s="330"/>
      <c r="W892" s="330"/>
      <c r="X892" s="330"/>
      <c r="Y892" s="330"/>
      <c r="Z892" s="330"/>
      <c r="AA892" s="330"/>
    </row>
    <row r="893" spans="1:27" ht="15.75" customHeight="1">
      <c r="A893" s="330"/>
      <c r="B893" s="330"/>
      <c r="C893" s="330"/>
      <c r="D893" s="330"/>
      <c r="E893" s="330"/>
      <c r="F893" s="330"/>
      <c r="G893" s="330"/>
      <c r="H893" s="330"/>
      <c r="I893" s="330"/>
      <c r="J893" s="330"/>
      <c r="K893" s="330"/>
      <c r="L893" s="330"/>
      <c r="M893" s="330"/>
      <c r="N893" s="330"/>
      <c r="O893" s="330"/>
      <c r="P893" s="330"/>
      <c r="Q893" s="330"/>
      <c r="R893" s="330"/>
      <c r="S893" s="330"/>
      <c r="T893" s="330"/>
      <c r="U893" s="330"/>
      <c r="V893" s="330"/>
      <c r="W893" s="330"/>
      <c r="X893" s="330"/>
      <c r="Y893" s="330"/>
      <c r="Z893" s="330"/>
      <c r="AA893" s="330"/>
    </row>
    <row r="894" spans="1:27" ht="15.75" customHeight="1">
      <c r="A894" s="330"/>
      <c r="B894" s="330"/>
      <c r="C894" s="330"/>
      <c r="D894" s="330"/>
      <c r="E894" s="330"/>
      <c r="F894" s="330"/>
      <c r="G894" s="330"/>
      <c r="H894" s="330"/>
      <c r="I894" s="330"/>
      <c r="J894" s="330"/>
      <c r="K894" s="330"/>
      <c r="L894" s="330"/>
      <c r="M894" s="330"/>
      <c r="N894" s="330"/>
      <c r="O894" s="330"/>
      <c r="P894" s="330"/>
      <c r="Q894" s="330"/>
      <c r="R894" s="330"/>
      <c r="S894" s="330"/>
      <c r="T894" s="330"/>
      <c r="U894" s="330"/>
      <c r="V894" s="330"/>
      <c r="W894" s="330"/>
      <c r="X894" s="330"/>
      <c r="Y894" s="330"/>
      <c r="Z894" s="330"/>
      <c r="AA894" s="330"/>
    </row>
    <row r="895" spans="1:27" ht="15.75" customHeight="1">
      <c r="A895" s="330"/>
      <c r="B895" s="330"/>
      <c r="C895" s="330"/>
      <c r="D895" s="330"/>
      <c r="E895" s="330"/>
      <c r="F895" s="330"/>
      <c r="G895" s="330"/>
      <c r="H895" s="330"/>
      <c r="I895" s="330"/>
      <c r="J895" s="330"/>
      <c r="K895" s="330"/>
      <c r="L895" s="330"/>
      <c r="M895" s="330"/>
      <c r="N895" s="330"/>
      <c r="O895" s="330"/>
      <c r="P895" s="330"/>
      <c r="Q895" s="330"/>
      <c r="R895" s="330"/>
      <c r="S895" s="330"/>
      <c r="T895" s="330"/>
      <c r="U895" s="330"/>
      <c r="V895" s="330"/>
      <c r="W895" s="330"/>
      <c r="X895" s="330"/>
      <c r="Y895" s="330"/>
      <c r="Z895" s="330"/>
      <c r="AA895" s="330"/>
    </row>
    <row r="896" spans="1:27" ht="15.75" customHeight="1">
      <c r="A896" s="330"/>
      <c r="B896" s="330"/>
      <c r="C896" s="330"/>
      <c r="D896" s="330"/>
      <c r="E896" s="330"/>
      <c r="F896" s="330"/>
      <c r="G896" s="330"/>
      <c r="H896" s="330"/>
      <c r="I896" s="330"/>
      <c r="J896" s="330"/>
      <c r="K896" s="330"/>
      <c r="L896" s="330"/>
      <c r="M896" s="330"/>
      <c r="N896" s="330"/>
      <c r="O896" s="330"/>
      <c r="P896" s="330"/>
      <c r="Q896" s="330"/>
      <c r="R896" s="330"/>
      <c r="S896" s="330"/>
      <c r="T896" s="330"/>
      <c r="U896" s="330"/>
      <c r="V896" s="330"/>
      <c r="W896" s="330"/>
      <c r="X896" s="330"/>
      <c r="Y896" s="330"/>
      <c r="Z896" s="330"/>
      <c r="AA896" s="330"/>
    </row>
    <row r="897" spans="1:27" ht="15.75" customHeight="1">
      <c r="A897" s="330"/>
      <c r="B897" s="330"/>
      <c r="C897" s="330"/>
      <c r="D897" s="330"/>
      <c r="E897" s="330"/>
      <c r="F897" s="330"/>
      <c r="G897" s="330"/>
      <c r="H897" s="330"/>
      <c r="I897" s="330"/>
      <c r="J897" s="330"/>
      <c r="K897" s="330"/>
      <c r="L897" s="330"/>
      <c r="M897" s="330"/>
      <c r="N897" s="330"/>
      <c r="O897" s="330"/>
      <c r="P897" s="330"/>
      <c r="Q897" s="330"/>
      <c r="R897" s="330"/>
      <c r="S897" s="330"/>
      <c r="T897" s="330"/>
      <c r="U897" s="330"/>
      <c r="V897" s="330"/>
      <c r="W897" s="330"/>
      <c r="X897" s="330"/>
      <c r="Y897" s="330"/>
      <c r="Z897" s="330"/>
      <c r="AA897" s="330"/>
    </row>
    <row r="898" spans="1:27" ht="15.75" customHeight="1">
      <c r="A898" s="330"/>
      <c r="B898" s="330"/>
      <c r="C898" s="330"/>
      <c r="D898" s="330"/>
      <c r="E898" s="330"/>
      <c r="F898" s="330"/>
      <c r="G898" s="330"/>
      <c r="H898" s="330"/>
      <c r="I898" s="330"/>
      <c r="J898" s="330"/>
      <c r="K898" s="330"/>
      <c r="L898" s="330"/>
      <c r="M898" s="330"/>
      <c r="N898" s="330"/>
      <c r="O898" s="330"/>
      <c r="P898" s="330"/>
      <c r="Q898" s="330"/>
      <c r="R898" s="330"/>
      <c r="S898" s="330"/>
      <c r="T898" s="330"/>
      <c r="U898" s="330"/>
      <c r="V898" s="330"/>
      <c r="W898" s="330"/>
      <c r="X898" s="330"/>
      <c r="Y898" s="330"/>
      <c r="Z898" s="330"/>
      <c r="AA898" s="330"/>
    </row>
    <row r="899" spans="1:27" ht="15.75" customHeight="1">
      <c r="A899" s="330"/>
      <c r="B899" s="330"/>
      <c r="C899" s="330"/>
      <c r="D899" s="330"/>
      <c r="E899" s="330"/>
      <c r="F899" s="330"/>
      <c r="G899" s="330"/>
      <c r="H899" s="330"/>
      <c r="I899" s="330"/>
      <c r="J899" s="330"/>
      <c r="K899" s="330"/>
      <c r="L899" s="330"/>
      <c r="M899" s="330"/>
      <c r="N899" s="330"/>
      <c r="O899" s="330"/>
      <c r="P899" s="330"/>
      <c r="Q899" s="330"/>
      <c r="R899" s="330"/>
      <c r="S899" s="330"/>
      <c r="T899" s="330"/>
      <c r="U899" s="330"/>
      <c r="V899" s="330"/>
      <c r="W899" s="330"/>
      <c r="X899" s="330"/>
      <c r="Y899" s="330"/>
      <c r="Z899" s="330"/>
      <c r="AA899" s="330"/>
    </row>
    <row r="900" spans="1:27" ht="15.75" customHeight="1">
      <c r="A900" s="330"/>
      <c r="B900" s="330"/>
      <c r="C900" s="330"/>
      <c r="D900" s="330"/>
      <c r="E900" s="330"/>
      <c r="F900" s="330"/>
      <c r="G900" s="330"/>
      <c r="H900" s="330"/>
      <c r="I900" s="330"/>
      <c r="J900" s="330"/>
      <c r="K900" s="330"/>
      <c r="L900" s="330"/>
      <c r="M900" s="330"/>
      <c r="N900" s="330"/>
      <c r="O900" s="330"/>
      <c r="P900" s="330"/>
      <c r="Q900" s="330"/>
      <c r="R900" s="330"/>
      <c r="S900" s="330"/>
      <c r="T900" s="330"/>
      <c r="U900" s="330"/>
      <c r="V900" s="330"/>
      <c r="W900" s="330"/>
      <c r="X900" s="330"/>
      <c r="Y900" s="330"/>
      <c r="Z900" s="330"/>
      <c r="AA900" s="330"/>
    </row>
    <row r="901" spans="1:27" ht="15.75" customHeight="1">
      <c r="A901" s="330"/>
      <c r="B901" s="330"/>
      <c r="C901" s="330"/>
      <c r="D901" s="330"/>
      <c r="E901" s="330"/>
      <c r="F901" s="330"/>
      <c r="G901" s="330"/>
      <c r="H901" s="330"/>
      <c r="I901" s="330"/>
      <c r="J901" s="330"/>
      <c r="K901" s="330"/>
      <c r="L901" s="330"/>
      <c r="M901" s="330"/>
      <c r="N901" s="330"/>
      <c r="O901" s="330"/>
      <c r="P901" s="330"/>
      <c r="Q901" s="330"/>
      <c r="R901" s="330"/>
      <c r="S901" s="330"/>
      <c r="T901" s="330"/>
      <c r="U901" s="330"/>
      <c r="V901" s="330"/>
      <c r="W901" s="330"/>
      <c r="X901" s="330"/>
      <c r="Y901" s="330"/>
      <c r="Z901" s="330"/>
      <c r="AA901" s="330"/>
    </row>
    <row r="902" spans="1:27" ht="15.75" customHeight="1">
      <c r="A902" s="330"/>
      <c r="B902" s="330"/>
      <c r="C902" s="330"/>
      <c r="D902" s="330"/>
      <c r="E902" s="330"/>
      <c r="F902" s="330"/>
      <c r="G902" s="330"/>
      <c r="H902" s="330"/>
      <c r="I902" s="330"/>
      <c r="J902" s="330"/>
      <c r="K902" s="330"/>
      <c r="L902" s="330"/>
      <c r="M902" s="330"/>
      <c r="N902" s="330"/>
      <c r="O902" s="330"/>
      <c r="P902" s="330"/>
      <c r="Q902" s="330"/>
      <c r="R902" s="330"/>
      <c r="S902" s="330"/>
      <c r="T902" s="330"/>
      <c r="U902" s="330"/>
      <c r="V902" s="330"/>
      <c r="W902" s="330"/>
      <c r="X902" s="330"/>
      <c r="Y902" s="330"/>
      <c r="Z902" s="330"/>
      <c r="AA902" s="330"/>
    </row>
    <row r="903" spans="1:27" ht="15.75" customHeight="1">
      <c r="A903" s="330"/>
      <c r="B903" s="330"/>
      <c r="C903" s="330"/>
      <c r="D903" s="330"/>
      <c r="E903" s="330"/>
      <c r="F903" s="330"/>
      <c r="G903" s="330"/>
      <c r="H903" s="330"/>
      <c r="I903" s="330"/>
      <c r="J903" s="330"/>
      <c r="K903" s="330"/>
      <c r="L903" s="330"/>
      <c r="M903" s="330"/>
      <c r="N903" s="330"/>
      <c r="O903" s="330"/>
      <c r="P903" s="330"/>
      <c r="Q903" s="330"/>
      <c r="R903" s="330"/>
      <c r="S903" s="330"/>
      <c r="T903" s="330"/>
      <c r="U903" s="330"/>
      <c r="V903" s="330"/>
      <c r="W903" s="330"/>
      <c r="X903" s="330"/>
      <c r="Y903" s="330"/>
      <c r="Z903" s="330"/>
      <c r="AA903" s="330"/>
    </row>
    <row r="904" spans="1:27" ht="15.75" customHeight="1">
      <c r="A904" s="330"/>
      <c r="B904" s="330"/>
      <c r="C904" s="330"/>
      <c r="D904" s="330"/>
      <c r="E904" s="330"/>
      <c r="F904" s="330"/>
      <c r="G904" s="330"/>
      <c r="H904" s="330"/>
      <c r="I904" s="330"/>
      <c r="J904" s="330"/>
      <c r="K904" s="330"/>
      <c r="L904" s="330"/>
      <c r="M904" s="330"/>
      <c r="N904" s="330"/>
      <c r="O904" s="330"/>
      <c r="P904" s="330"/>
      <c r="Q904" s="330"/>
      <c r="R904" s="330"/>
      <c r="S904" s="330"/>
      <c r="T904" s="330"/>
      <c r="U904" s="330"/>
      <c r="V904" s="330"/>
      <c r="W904" s="330"/>
      <c r="X904" s="330"/>
      <c r="Y904" s="330"/>
      <c r="Z904" s="330"/>
      <c r="AA904" s="330"/>
    </row>
    <row r="905" spans="1:27" ht="15.75" customHeight="1">
      <c r="A905" s="330"/>
      <c r="B905" s="330"/>
      <c r="C905" s="330"/>
      <c r="D905" s="330"/>
      <c r="E905" s="330"/>
      <c r="F905" s="330"/>
      <c r="G905" s="330"/>
      <c r="H905" s="330"/>
      <c r="I905" s="330"/>
      <c r="J905" s="330"/>
      <c r="K905" s="330"/>
      <c r="L905" s="330"/>
      <c r="M905" s="330"/>
      <c r="N905" s="330"/>
      <c r="O905" s="330"/>
      <c r="P905" s="330"/>
      <c r="Q905" s="330"/>
      <c r="R905" s="330"/>
      <c r="S905" s="330"/>
      <c r="T905" s="330"/>
      <c r="U905" s="330"/>
      <c r="V905" s="330"/>
      <c r="W905" s="330"/>
      <c r="X905" s="330"/>
      <c r="Y905" s="330"/>
      <c r="Z905" s="330"/>
      <c r="AA905" s="330"/>
    </row>
    <row r="906" spans="1:27" ht="15.75" customHeight="1">
      <c r="A906" s="330"/>
      <c r="B906" s="330"/>
      <c r="C906" s="330"/>
      <c r="D906" s="330"/>
      <c r="E906" s="330"/>
      <c r="F906" s="330"/>
      <c r="G906" s="330"/>
      <c r="H906" s="330"/>
      <c r="I906" s="330"/>
      <c r="J906" s="330"/>
      <c r="K906" s="330"/>
      <c r="L906" s="330"/>
      <c r="M906" s="330"/>
      <c r="N906" s="330"/>
      <c r="O906" s="330"/>
      <c r="P906" s="330"/>
      <c r="Q906" s="330"/>
      <c r="R906" s="330"/>
      <c r="S906" s="330"/>
      <c r="T906" s="330"/>
      <c r="U906" s="330"/>
      <c r="V906" s="330"/>
      <c r="W906" s="330"/>
      <c r="X906" s="330"/>
      <c r="Y906" s="330"/>
      <c r="Z906" s="330"/>
      <c r="AA906" s="330"/>
    </row>
    <row r="907" spans="1:27" ht="15.75" customHeight="1">
      <c r="A907" s="330"/>
      <c r="B907" s="330"/>
      <c r="C907" s="330"/>
      <c r="D907" s="330"/>
      <c r="E907" s="330"/>
      <c r="F907" s="330"/>
      <c r="G907" s="330"/>
      <c r="H907" s="330"/>
      <c r="I907" s="330"/>
      <c r="J907" s="330"/>
      <c r="K907" s="330"/>
      <c r="L907" s="330"/>
      <c r="M907" s="330"/>
      <c r="N907" s="330"/>
      <c r="O907" s="330"/>
      <c r="P907" s="330"/>
      <c r="Q907" s="330"/>
      <c r="R907" s="330"/>
      <c r="S907" s="330"/>
      <c r="T907" s="330"/>
      <c r="U907" s="330"/>
      <c r="V907" s="330"/>
      <c r="W907" s="330"/>
      <c r="X907" s="330"/>
      <c r="Y907" s="330"/>
      <c r="Z907" s="330"/>
      <c r="AA907" s="330"/>
    </row>
    <row r="908" spans="1:27" ht="15.75" customHeight="1">
      <c r="A908" s="330"/>
      <c r="B908" s="330"/>
      <c r="C908" s="330"/>
      <c r="D908" s="330"/>
      <c r="E908" s="330"/>
      <c r="F908" s="330"/>
      <c r="G908" s="330"/>
      <c r="H908" s="330"/>
      <c r="I908" s="330"/>
      <c r="J908" s="330"/>
      <c r="K908" s="330"/>
      <c r="L908" s="330"/>
      <c r="M908" s="330"/>
      <c r="N908" s="330"/>
      <c r="O908" s="330"/>
      <c r="P908" s="330"/>
      <c r="Q908" s="330"/>
      <c r="R908" s="330"/>
      <c r="S908" s="330"/>
      <c r="T908" s="330"/>
      <c r="U908" s="330"/>
      <c r="V908" s="330"/>
      <c r="W908" s="330"/>
      <c r="X908" s="330"/>
      <c r="Y908" s="330"/>
      <c r="Z908" s="330"/>
      <c r="AA908" s="330"/>
    </row>
    <row r="909" spans="1:27" ht="15.75" customHeight="1">
      <c r="A909" s="330"/>
      <c r="B909" s="330"/>
      <c r="C909" s="330"/>
      <c r="D909" s="330"/>
      <c r="E909" s="330"/>
      <c r="F909" s="330"/>
      <c r="G909" s="330"/>
      <c r="H909" s="330"/>
      <c r="I909" s="330"/>
      <c r="J909" s="330"/>
      <c r="K909" s="330"/>
      <c r="L909" s="330"/>
      <c r="M909" s="330"/>
      <c r="N909" s="330"/>
      <c r="O909" s="330"/>
      <c r="P909" s="330"/>
      <c r="Q909" s="330"/>
      <c r="R909" s="330"/>
      <c r="S909" s="330"/>
      <c r="T909" s="330"/>
      <c r="U909" s="330"/>
      <c r="V909" s="330"/>
      <c r="W909" s="330"/>
      <c r="X909" s="330"/>
      <c r="Y909" s="330"/>
      <c r="Z909" s="330"/>
      <c r="AA909" s="330"/>
    </row>
    <row r="910" spans="1:27" ht="15.75" customHeight="1">
      <c r="A910" s="330"/>
      <c r="B910" s="330"/>
      <c r="C910" s="330"/>
      <c r="D910" s="330"/>
      <c r="E910" s="330"/>
      <c r="F910" s="330"/>
      <c r="G910" s="330"/>
      <c r="H910" s="330"/>
      <c r="I910" s="330"/>
      <c r="J910" s="330"/>
      <c r="K910" s="330"/>
      <c r="L910" s="330"/>
      <c r="M910" s="330"/>
      <c r="N910" s="330"/>
      <c r="O910" s="330"/>
      <c r="P910" s="330"/>
      <c r="Q910" s="330"/>
      <c r="R910" s="330"/>
      <c r="S910" s="330"/>
      <c r="T910" s="330"/>
      <c r="U910" s="330"/>
      <c r="V910" s="330"/>
      <c r="W910" s="330"/>
      <c r="X910" s="330"/>
      <c r="Y910" s="330"/>
      <c r="Z910" s="330"/>
      <c r="AA910" s="330"/>
    </row>
    <row r="911" spans="1:27" ht="15.75" customHeight="1">
      <c r="A911" s="330"/>
      <c r="B911" s="330"/>
      <c r="C911" s="330"/>
      <c r="D911" s="330"/>
      <c r="E911" s="330"/>
      <c r="F911" s="330"/>
      <c r="G911" s="330"/>
      <c r="H911" s="330"/>
      <c r="I911" s="330"/>
      <c r="J911" s="330"/>
      <c r="K911" s="330"/>
      <c r="L911" s="330"/>
      <c r="M911" s="330"/>
      <c r="N911" s="330"/>
      <c r="O911" s="330"/>
      <c r="P911" s="330"/>
      <c r="Q911" s="330"/>
      <c r="R911" s="330"/>
      <c r="S911" s="330"/>
      <c r="T911" s="330"/>
      <c r="U911" s="330"/>
      <c r="V911" s="330"/>
      <c r="W911" s="330"/>
      <c r="X911" s="330"/>
      <c r="Y911" s="330"/>
      <c r="Z911" s="330"/>
      <c r="AA911" s="330"/>
    </row>
    <row r="912" spans="1:27" ht="15.75" customHeight="1">
      <c r="A912" s="330"/>
      <c r="B912" s="330"/>
      <c r="C912" s="330"/>
      <c r="D912" s="330"/>
      <c r="E912" s="330"/>
      <c r="F912" s="330"/>
      <c r="G912" s="330"/>
      <c r="H912" s="330"/>
      <c r="I912" s="330"/>
      <c r="J912" s="330"/>
      <c r="K912" s="330"/>
      <c r="L912" s="330"/>
      <c r="M912" s="330"/>
      <c r="N912" s="330"/>
      <c r="O912" s="330"/>
      <c r="P912" s="330"/>
      <c r="Q912" s="330"/>
      <c r="R912" s="330"/>
      <c r="S912" s="330"/>
      <c r="T912" s="330"/>
      <c r="U912" s="330"/>
      <c r="V912" s="330"/>
      <c r="W912" s="330"/>
      <c r="X912" s="330"/>
      <c r="Y912" s="330"/>
      <c r="Z912" s="330"/>
      <c r="AA912" s="330"/>
    </row>
    <row r="913" spans="1:27" ht="15.75" customHeight="1">
      <c r="A913" s="330"/>
      <c r="B913" s="330"/>
      <c r="C913" s="330"/>
      <c r="D913" s="330"/>
      <c r="E913" s="330"/>
      <c r="F913" s="330"/>
      <c r="G913" s="330"/>
      <c r="H913" s="330"/>
      <c r="I913" s="330"/>
      <c r="J913" s="330"/>
      <c r="K913" s="330"/>
      <c r="L913" s="330"/>
      <c r="M913" s="330"/>
      <c r="N913" s="330"/>
      <c r="O913" s="330"/>
      <c r="P913" s="330"/>
      <c r="Q913" s="330"/>
      <c r="R913" s="330"/>
      <c r="S913" s="330"/>
      <c r="T913" s="330"/>
      <c r="U913" s="330"/>
      <c r="V913" s="330"/>
      <c r="W913" s="330"/>
      <c r="X913" s="330"/>
      <c r="Y913" s="330"/>
      <c r="Z913" s="330"/>
      <c r="AA913" s="330"/>
    </row>
    <row r="914" spans="1:27" ht="15.75" customHeight="1">
      <c r="A914" s="330"/>
      <c r="B914" s="330"/>
      <c r="C914" s="330"/>
      <c r="D914" s="330"/>
      <c r="E914" s="330"/>
      <c r="F914" s="330"/>
      <c r="G914" s="330"/>
      <c r="H914" s="330"/>
      <c r="I914" s="330"/>
      <c r="J914" s="330"/>
      <c r="K914" s="330"/>
      <c r="L914" s="330"/>
      <c r="M914" s="330"/>
      <c r="N914" s="330"/>
      <c r="O914" s="330"/>
      <c r="P914" s="330"/>
      <c r="Q914" s="330"/>
      <c r="R914" s="330"/>
      <c r="S914" s="330"/>
      <c r="T914" s="330"/>
      <c r="U914" s="330"/>
      <c r="V914" s="330"/>
      <c r="W914" s="330"/>
      <c r="X914" s="330"/>
      <c r="Y914" s="330"/>
      <c r="Z914" s="330"/>
      <c r="AA914" s="330"/>
    </row>
    <row r="915" spans="1:27" ht="15.75" customHeight="1">
      <c r="A915" s="330"/>
      <c r="B915" s="330"/>
      <c r="C915" s="330"/>
      <c r="D915" s="330"/>
      <c r="E915" s="330"/>
      <c r="F915" s="330"/>
      <c r="G915" s="330"/>
      <c r="H915" s="330"/>
      <c r="I915" s="330"/>
      <c r="J915" s="330"/>
      <c r="K915" s="330"/>
      <c r="L915" s="330"/>
      <c r="M915" s="330"/>
      <c r="N915" s="330"/>
      <c r="O915" s="330"/>
      <c r="P915" s="330"/>
      <c r="Q915" s="330"/>
      <c r="R915" s="330"/>
      <c r="S915" s="330"/>
      <c r="T915" s="330"/>
      <c r="U915" s="330"/>
      <c r="V915" s="330"/>
      <c r="W915" s="330"/>
      <c r="X915" s="330"/>
      <c r="Y915" s="330"/>
      <c r="Z915" s="330"/>
      <c r="AA915" s="330"/>
    </row>
    <row r="916" spans="1:27" ht="15.75" customHeight="1">
      <c r="A916" s="330"/>
      <c r="B916" s="330"/>
      <c r="C916" s="330"/>
      <c r="D916" s="330"/>
      <c r="E916" s="330"/>
      <c r="F916" s="330"/>
      <c r="G916" s="330"/>
      <c r="H916" s="330"/>
      <c r="I916" s="330"/>
      <c r="J916" s="330"/>
      <c r="K916" s="330"/>
      <c r="L916" s="330"/>
      <c r="M916" s="330"/>
      <c r="N916" s="330"/>
      <c r="O916" s="330"/>
      <c r="P916" s="330"/>
      <c r="Q916" s="330"/>
      <c r="R916" s="330"/>
      <c r="S916" s="330"/>
      <c r="T916" s="330"/>
      <c r="U916" s="330"/>
      <c r="V916" s="330"/>
      <c r="W916" s="330"/>
      <c r="X916" s="330"/>
      <c r="Y916" s="330"/>
      <c r="Z916" s="330"/>
      <c r="AA916" s="330"/>
    </row>
    <row r="917" spans="1:27" ht="15.75" customHeight="1">
      <c r="A917" s="330"/>
      <c r="B917" s="330"/>
      <c r="C917" s="330"/>
      <c r="D917" s="330"/>
      <c r="E917" s="330"/>
      <c r="F917" s="330"/>
      <c r="G917" s="330"/>
      <c r="H917" s="330"/>
      <c r="I917" s="330"/>
      <c r="J917" s="330"/>
      <c r="K917" s="330"/>
      <c r="L917" s="330"/>
      <c r="M917" s="330"/>
      <c r="N917" s="330"/>
      <c r="O917" s="330"/>
      <c r="P917" s="330"/>
      <c r="Q917" s="330"/>
      <c r="R917" s="330"/>
      <c r="S917" s="330"/>
      <c r="T917" s="330"/>
      <c r="U917" s="330"/>
      <c r="V917" s="330"/>
      <c r="W917" s="330"/>
      <c r="X917" s="330"/>
      <c r="Y917" s="330"/>
      <c r="Z917" s="330"/>
      <c r="AA917" s="330"/>
    </row>
    <row r="918" spans="1:27" ht="15.75" customHeight="1">
      <c r="A918" s="330"/>
      <c r="B918" s="330"/>
      <c r="C918" s="330"/>
      <c r="D918" s="330"/>
      <c r="E918" s="330"/>
      <c r="F918" s="330"/>
      <c r="G918" s="330"/>
      <c r="H918" s="330"/>
      <c r="I918" s="330"/>
      <c r="J918" s="330"/>
      <c r="K918" s="330"/>
      <c r="L918" s="330"/>
      <c r="M918" s="330"/>
      <c r="N918" s="330"/>
      <c r="O918" s="330"/>
      <c r="P918" s="330"/>
      <c r="Q918" s="330"/>
      <c r="R918" s="330"/>
      <c r="S918" s="330"/>
      <c r="T918" s="330"/>
      <c r="U918" s="330"/>
      <c r="V918" s="330"/>
      <c r="W918" s="330"/>
      <c r="X918" s="330"/>
      <c r="Y918" s="330"/>
      <c r="Z918" s="330"/>
      <c r="AA918" s="330"/>
    </row>
    <row r="919" spans="1:27" ht="15.75" customHeight="1">
      <c r="A919" s="330"/>
      <c r="B919" s="330"/>
      <c r="C919" s="330"/>
      <c r="D919" s="330"/>
      <c r="E919" s="330"/>
      <c r="F919" s="330"/>
      <c r="G919" s="330"/>
      <c r="H919" s="330"/>
      <c r="I919" s="330"/>
      <c r="J919" s="330"/>
      <c r="K919" s="330"/>
      <c r="L919" s="330"/>
      <c r="M919" s="330"/>
      <c r="N919" s="330"/>
      <c r="O919" s="330"/>
      <c r="P919" s="330"/>
      <c r="Q919" s="330"/>
      <c r="R919" s="330"/>
      <c r="S919" s="330"/>
      <c r="T919" s="330"/>
      <c r="U919" s="330"/>
      <c r="V919" s="330"/>
      <c r="W919" s="330"/>
      <c r="X919" s="330"/>
      <c r="Y919" s="330"/>
      <c r="Z919" s="330"/>
      <c r="AA919" s="330"/>
    </row>
    <row r="920" spans="1:27" ht="15.75" customHeight="1">
      <c r="A920" s="330"/>
      <c r="B920" s="330"/>
      <c r="C920" s="330"/>
      <c r="D920" s="330"/>
      <c r="E920" s="330"/>
      <c r="F920" s="330"/>
      <c r="G920" s="330"/>
      <c r="H920" s="330"/>
      <c r="I920" s="330"/>
      <c r="J920" s="330"/>
      <c r="K920" s="330"/>
      <c r="L920" s="330"/>
      <c r="M920" s="330"/>
      <c r="N920" s="330"/>
      <c r="O920" s="330"/>
      <c r="P920" s="330"/>
      <c r="Q920" s="330"/>
      <c r="R920" s="330"/>
      <c r="S920" s="330"/>
      <c r="T920" s="330"/>
      <c r="U920" s="330"/>
      <c r="V920" s="330"/>
      <c r="W920" s="330"/>
      <c r="X920" s="330"/>
      <c r="Y920" s="330"/>
      <c r="Z920" s="330"/>
      <c r="AA920" s="330"/>
    </row>
    <row r="921" spans="1:27" ht="15.75" customHeight="1">
      <c r="A921" s="330"/>
      <c r="B921" s="330"/>
      <c r="C921" s="330"/>
      <c r="D921" s="330"/>
      <c r="E921" s="330"/>
      <c r="F921" s="330"/>
      <c r="G921" s="330"/>
      <c r="H921" s="330"/>
      <c r="I921" s="330"/>
      <c r="J921" s="330"/>
      <c r="K921" s="330"/>
      <c r="L921" s="330"/>
      <c r="M921" s="330"/>
      <c r="N921" s="330"/>
      <c r="O921" s="330"/>
      <c r="P921" s="330"/>
      <c r="Q921" s="330"/>
      <c r="R921" s="330"/>
      <c r="S921" s="330"/>
      <c r="T921" s="330"/>
      <c r="U921" s="330"/>
      <c r="V921" s="330"/>
      <c r="W921" s="330"/>
      <c r="X921" s="330"/>
      <c r="Y921" s="330"/>
      <c r="Z921" s="330"/>
      <c r="AA921" s="330"/>
    </row>
    <row r="922" spans="1:27" ht="15.75" customHeight="1">
      <c r="A922" s="330"/>
      <c r="B922" s="330"/>
      <c r="C922" s="330"/>
      <c r="D922" s="330"/>
      <c r="E922" s="330"/>
      <c r="F922" s="330"/>
      <c r="G922" s="330"/>
      <c r="H922" s="330"/>
      <c r="I922" s="330"/>
      <c r="J922" s="330"/>
      <c r="K922" s="330"/>
      <c r="L922" s="330"/>
      <c r="M922" s="330"/>
      <c r="N922" s="330"/>
      <c r="O922" s="330"/>
      <c r="P922" s="330"/>
      <c r="Q922" s="330"/>
      <c r="R922" s="330"/>
      <c r="S922" s="330"/>
      <c r="T922" s="330"/>
      <c r="U922" s="330"/>
      <c r="V922" s="330"/>
      <c r="W922" s="330"/>
      <c r="X922" s="330"/>
      <c r="Y922" s="330"/>
      <c r="Z922" s="330"/>
      <c r="AA922" s="330"/>
    </row>
    <row r="923" spans="1:27" ht="15.75" customHeight="1">
      <c r="A923" s="330"/>
      <c r="B923" s="330"/>
      <c r="C923" s="330"/>
      <c r="D923" s="330"/>
      <c r="E923" s="330"/>
      <c r="F923" s="330"/>
      <c r="G923" s="330"/>
      <c r="H923" s="330"/>
      <c r="I923" s="330"/>
      <c r="J923" s="330"/>
      <c r="K923" s="330"/>
      <c r="L923" s="330"/>
      <c r="M923" s="330"/>
      <c r="N923" s="330"/>
      <c r="O923" s="330"/>
      <c r="P923" s="330"/>
      <c r="Q923" s="330"/>
      <c r="R923" s="330"/>
      <c r="S923" s="330"/>
      <c r="T923" s="330"/>
      <c r="U923" s="330"/>
      <c r="V923" s="330"/>
      <c r="W923" s="330"/>
      <c r="X923" s="330"/>
      <c r="Y923" s="330"/>
      <c r="Z923" s="330"/>
      <c r="AA923" s="330"/>
    </row>
    <row r="924" spans="1:27" ht="15.75" customHeight="1">
      <c r="A924" s="330"/>
      <c r="B924" s="330"/>
      <c r="C924" s="330"/>
      <c r="D924" s="330"/>
      <c r="E924" s="330"/>
      <c r="F924" s="330"/>
      <c r="G924" s="330"/>
      <c r="H924" s="330"/>
      <c r="I924" s="330"/>
      <c r="J924" s="330"/>
      <c r="K924" s="330"/>
      <c r="L924" s="330"/>
      <c r="M924" s="330"/>
      <c r="N924" s="330"/>
      <c r="O924" s="330"/>
      <c r="P924" s="330"/>
      <c r="Q924" s="330"/>
      <c r="R924" s="330"/>
      <c r="S924" s="330"/>
      <c r="T924" s="330"/>
      <c r="U924" s="330"/>
      <c r="V924" s="330"/>
      <c r="W924" s="330"/>
      <c r="X924" s="330"/>
      <c r="Y924" s="330"/>
      <c r="Z924" s="330"/>
      <c r="AA924" s="330"/>
    </row>
    <row r="925" spans="1:27" ht="15.75" customHeight="1">
      <c r="A925" s="330"/>
      <c r="B925" s="330"/>
      <c r="C925" s="330"/>
      <c r="D925" s="330"/>
      <c r="E925" s="330"/>
      <c r="F925" s="330"/>
      <c r="G925" s="330"/>
      <c r="H925" s="330"/>
      <c r="I925" s="330"/>
      <c r="J925" s="330"/>
      <c r="K925" s="330"/>
      <c r="L925" s="330"/>
      <c r="M925" s="330"/>
      <c r="N925" s="330"/>
      <c r="O925" s="330"/>
      <c r="P925" s="330"/>
      <c r="Q925" s="330"/>
      <c r="R925" s="330"/>
      <c r="S925" s="330"/>
      <c r="T925" s="330"/>
      <c r="U925" s="330"/>
      <c r="V925" s="330"/>
      <c r="W925" s="330"/>
      <c r="X925" s="330"/>
      <c r="Y925" s="330"/>
      <c r="Z925" s="330"/>
      <c r="AA925" s="330"/>
    </row>
    <row r="926" spans="1:27" ht="15.75" customHeight="1">
      <c r="A926" s="330"/>
      <c r="B926" s="330"/>
      <c r="C926" s="330"/>
      <c r="D926" s="330"/>
      <c r="E926" s="330"/>
      <c r="F926" s="330"/>
      <c r="G926" s="330"/>
      <c r="H926" s="330"/>
      <c r="I926" s="330"/>
      <c r="J926" s="330"/>
      <c r="K926" s="330"/>
      <c r="L926" s="330"/>
      <c r="M926" s="330"/>
      <c r="N926" s="330"/>
      <c r="O926" s="330"/>
      <c r="P926" s="330"/>
      <c r="Q926" s="330"/>
      <c r="R926" s="330"/>
      <c r="S926" s="330"/>
      <c r="T926" s="330"/>
      <c r="U926" s="330"/>
      <c r="V926" s="330"/>
      <c r="W926" s="330"/>
      <c r="X926" s="330"/>
      <c r="Y926" s="330"/>
      <c r="Z926" s="330"/>
      <c r="AA926" s="330"/>
    </row>
    <row r="927" spans="1:27" ht="15.75" customHeight="1">
      <c r="A927" s="330"/>
      <c r="B927" s="330"/>
      <c r="C927" s="330"/>
      <c r="D927" s="330"/>
      <c r="E927" s="330"/>
      <c r="F927" s="330"/>
      <c r="G927" s="330"/>
      <c r="H927" s="330"/>
      <c r="I927" s="330"/>
      <c r="J927" s="330"/>
      <c r="K927" s="330"/>
      <c r="L927" s="330"/>
      <c r="M927" s="330"/>
      <c r="N927" s="330"/>
      <c r="O927" s="330"/>
      <c r="P927" s="330"/>
      <c r="Q927" s="330"/>
      <c r="R927" s="330"/>
      <c r="S927" s="330"/>
      <c r="T927" s="330"/>
      <c r="U927" s="330"/>
      <c r="V927" s="330"/>
      <c r="W927" s="330"/>
      <c r="X927" s="330"/>
      <c r="Y927" s="330"/>
      <c r="Z927" s="330"/>
      <c r="AA927" s="330"/>
    </row>
    <row r="928" spans="1:27" ht="15.75" customHeight="1">
      <c r="A928" s="330"/>
      <c r="B928" s="330"/>
      <c r="C928" s="330"/>
      <c r="D928" s="330"/>
      <c r="E928" s="330"/>
      <c r="F928" s="330"/>
      <c r="G928" s="330"/>
      <c r="H928" s="330"/>
      <c r="I928" s="330"/>
      <c r="J928" s="330"/>
      <c r="K928" s="330"/>
      <c r="L928" s="330"/>
      <c r="M928" s="330"/>
      <c r="N928" s="330"/>
      <c r="O928" s="330"/>
      <c r="P928" s="330"/>
      <c r="Q928" s="330"/>
      <c r="R928" s="330"/>
      <c r="S928" s="330"/>
      <c r="T928" s="330"/>
      <c r="U928" s="330"/>
      <c r="V928" s="330"/>
      <c r="W928" s="330"/>
      <c r="X928" s="330"/>
      <c r="Y928" s="330"/>
      <c r="Z928" s="330"/>
      <c r="AA928" s="330"/>
    </row>
    <row r="929" spans="1:27" ht="15.75" customHeight="1">
      <c r="A929" s="330"/>
      <c r="B929" s="330"/>
      <c r="C929" s="330"/>
      <c r="D929" s="330"/>
      <c r="E929" s="330"/>
      <c r="F929" s="330"/>
      <c r="G929" s="330"/>
      <c r="H929" s="330"/>
      <c r="I929" s="330"/>
      <c r="J929" s="330"/>
      <c r="K929" s="330"/>
      <c r="L929" s="330"/>
      <c r="M929" s="330"/>
      <c r="N929" s="330"/>
      <c r="O929" s="330"/>
      <c r="P929" s="330"/>
      <c r="Q929" s="330"/>
      <c r="R929" s="330"/>
      <c r="S929" s="330"/>
      <c r="T929" s="330"/>
      <c r="U929" s="330"/>
      <c r="V929" s="330"/>
      <c r="W929" s="330"/>
      <c r="X929" s="330"/>
      <c r="Y929" s="330"/>
      <c r="Z929" s="330"/>
      <c r="AA929" s="330"/>
    </row>
    <row r="930" spans="1:27" ht="15.75" customHeight="1">
      <c r="A930" s="330"/>
      <c r="B930" s="330"/>
      <c r="C930" s="330"/>
      <c r="D930" s="330"/>
      <c r="E930" s="330"/>
      <c r="F930" s="330"/>
      <c r="G930" s="330"/>
      <c r="H930" s="330"/>
      <c r="I930" s="330"/>
      <c r="J930" s="330"/>
      <c r="K930" s="330"/>
      <c r="L930" s="330"/>
      <c r="M930" s="330"/>
      <c r="N930" s="330"/>
      <c r="O930" s="330"/>
      <c r="P930" s="330"/>
      <c r="Q930" s="330"/>
      <c r="R930" s="330"/>
      <c r="S930" s="330"/>
      <c r="T930" s="330"/>
      <c r="U930" s="330"/>
      <c r="V930" s="330"/>
      <c r="W930" s="330"/>
      <c r="X930" s="330"/>
      <c r="Y930" s="330"/>
      <c r="Z930" s="330"/>
      <c r="AA930" s="330"/>
    </row>
    <row r="931" spans="1:27" ht="15.75" customHeight="1">
      <c r="A931" s="330"/>
      <c r="B931" s="330"/>
      <c r="C931" s="330"/>
      <c r="D931" s="330"/>
      <c r="E931" s="330"/>
      <c r="F931" s="330"/>
      <c r="G931" s="330"/>
      <c r="H931" s="330"/>
      <c r="I931" s="330"/>
      <c r="J931" s="330"/>
      <c r="K931" s="330"/>
      <c r="L931" s="330"/>
      <c r="M931" s="330"/>
      <c r="N931" s="330"/>
      <c r="O931" s="330"/>
      <c r="P931" s="330"/>
      <c r="Q931" s="330"/>
      <c r="R931" s="330"/>
      <c r="S931" s="330"/>
      <c r="T931" s="330"/>
      <c r="U931" s="330"/>
      <c r="V931" s="330"/>
      <c r="W931" s="330"/>
      <c r="X931" s="330"/>
      <c r="Y931" s="330"/>
      <c r="Z931" s="330"/>
      <c r="AA931" s="330"/>
    </row>
    <row r="932" spans="1:27" ht="15.75" customHeight="1">
      <c r="A932" s="330"/>
      <c r="B932" s="330"/>
      <c r="C932" s="330"/>
      <c r="D932" s="330"/>
      <c r="E932" s="330"/>
      <c r="F932" s="330"/>
      <c r="G932" s="330"/>
      <c r="H932" s="330"/>
      <c r="I932" s="330"/>
      <c r="J932" s="330"/>
      <c r="K932" s="330"/>
      <c r="L932" s="330"/>
      <c r="M932" s="330"/>
      <c r="N932" s="330"/>
      <c r="O932" s="330"/>
      <c r="P932" s="330"/>
      <c r="Q932" s="330"/>
      <c r="R932" s="330"/>
      <c r="S932" s="330"/>
      <c r="T932" s="330"/>
      <c r="U932" s="330"/>
      <c r="V932" s="330"/>
      <c r="W932" s="330"/>
      <c r="X932" s="330"/>
      <c r="Y932" s="330"/>
      <c r="Z932" s="330"/>
      <c r="AA932" s="330"/>
    </row>
    <row r="933" spans="1:27" ht="15.75" customHeight="1">
      <c r="A933" s="330"/>
      <c r="B933" s="330"/>
      <c r="C933" s="330"/>
      <c r="D933" s="330"/>
      <c r="E933" s="330"/>
      <c r="F933" s="330"/>
      <c r="G933" s="330"/>
      <c r="H933" s="330"/>
      <c r="I933" s="330"/>
      <c r="J933" s="330"/>
      <c r="K933" s="330"/>
      <c r="L933" s="330"/>
      <c r="M933" s="330"/>
      <c r="N933" s="330"/>
      <c r="O933" s="330"/>
      <c r="P933" s="330"/>
      <c r="Q933" s="330"/>
      <c r="R933" s="330"/>
      <c r="S933" s="330"/>
      <c r="T933" s="330"/>
      <c r="U933" s="330"/>
      <c r="V933" s="330"/>
      <c r="W933" s="330"/>
      <c r="X933" s="330"/>
      <c r="Y933" s="330"/>
      <c r="Z933" s="330"/>
      <c r="AA933" s="330"/>
    </row>
    <row r="934" spans="1:27" ht="15.75" customHeight="1">
      <c r="A934" s="330"/>
      <c r="B934" s="330"/>
      <c r="C934" s="330"/>
      <c r="D934" s="330"/>
      <c r="E934" s="330"/>
      <c r="F934" s="330"/>
      <c r="G934" s="330"/>
      <c r="H934" s="330"/>
      <c r="I934" s="330"/>
      <c r="J934" s="330"/>
      <c r="K934" s="330"/>
      <c r="L934" s="330"/>
      <c r="M934" s="330"/>
      <c r="N934" s="330"/>
      <c r="O934" s="330"/>
      <c r="P934" s="330"/>
      <c r="Q934" s="330"/>
      <c r="R934" s="330"/>
      <c r="S934" s="330"/>
      <c r="T934" s="330"/>
      <c r="U934" s="330"/>
      <c r="V934" s="330"/>
      <c r="W934" s="330"/>
      <c r="X934" s="330"/>
      <c r="Y934" s="330"/>
      <c r="Z934" s="330"/>
      <c r="AA934" s="330"/>
    </row>
    <row r="935" spans="1:27" ht="15.75" customHeight="1">
      <c r="A935" s="330"/>
      <c r="B935" s="330"/>
      <c r="C935" s="330"/>
      <c r="D935" s="330"/>
      <c r="E935" s="330"/>
      <c r="F935" s="330"/>
      <c r="G935" s="330"/>
      <c r="H935" s="330"/>
      <c r="I935" s="330"/>
      <c r="J935" s="330"/>
      <c r="K935" s="330"/>
      <c r="L935" s="330"/>
      <c r="M935" s="330"/>
      <c r="N935" s="330"/>
      <c r="O935" s="330"/>
      <c r="P935" s="330"/>
      <c r="Q935" s="330"/>
      <c r="R935" s="330"/>
      <c r="S935" s="330"/>
      <c r="T935" s="330"/>
      <c r="U935" s="330"/>
      <c r="V935" s="330"/>
      <c r="W935" s="330"/>
      <c r="X935" s="330"/>
      <c r="Y935" s="330"/>
      <c r="Z935" s="330"/>
      <c r="AA935" s="330"/>
    </row>
    <row r="936" spans="1:27" ht="15.75" customHeight="1">
      <c r="A936" s="330"/>
      <c r="B936" s="330"/>
      <c r="C936" s="330"/>
      <c r="D936" s="330"/>
      <c r="E936" s="330"/>
      <c r="F936" s="330"/>
      <c r="G936" s="330"/>
      <c r="H936" s="330"/>
      <c r="I936" s="330"/>
      <c r="J936" s="330"/>
      <c r="K936" s="330"/>
      <c r="L936" s="330"/>
      <c r="M936" s="330"/>
      <c r="N936" s="330"/>
      <c r="O936" s="330"/>
      <c r="P936" s="330"/>
      <c r="Q936" s="330"/>
      <c r="R936" s="330"/>
      <c r="S936" s="330"/>
      <c r="T936" s="330"/>
      <c r="U936" s="330"/>
      <c r="V936" s="330"/>
      <c r="W936" s="330"/>
      <c r="X936" s="330"/>
      <c r="Y936" s="330"/>
      <c r="Z936" s="330"/>
      <c r="AA936" s="330"/>
    </row>
    <row r="937" spans="1:27" ht="15.75" customHeight="1">
      <c r="A937" s="330"/>
      <c r="B937" s="330"/>
      <c r="C937" s="330"/>
      <c r="D937" s="330"/>
      <c r="E937" s="330"/>
      <c r="F937" s="330"/>
      <c r="G937" s="330"/>
      <c r="H937" s="330"/>
      <c r="I937" s="330"/>
      <c r="J937" s="330"/>
      <c r="K937" s="330"/>
      <c r="L937" s="330"/>
      <c r="M937" s="330"/>
      <c r="N937" s="330"/>
      <c r="O937" s="330"/>
      <c r="P937" s="330"/>
      <c r="Q937" s="330"/>
      <c r="R937" s="330"/>
      <c r="S937" s="330"/>
      <c r="T937" s="330"/>
      <c r="U937" s="330"/>
      <c r="V937" s="330"/>
      <c r="W937" s="330"/>
      <c r="X937" s="330"/>
      <c r="Y937" s="330"/>
      <c r="Z937" s="330"/>
      <c r="AA937" s="330"/>
    </row>
    <row r="938" spans="1:27" ht="15.75" customHeight="1">
      <c r="A938" s="330"/>
      <c r="B938" s="330"/>
      <c r="C938" s="330"/>
      <c r="D938" s="330"/>
      <c r="E938" s="330"/>
      <c r="F938" s="330"/>
      <c r="G938" s="330"/>
      <c r="H938" s="330"/>
      <c r="I938" s="330"/>
      <c r="J938" s="330"/>
      <c r="K938" s="330"/>
      <c r="L938" s="330"/>
      <c r="M938" s="330"/>
      <c r="N938" s="330"/>
      <c r="O938" s="330"/>
      <c r="P938" s="330"/>
      <c r="Q938" s="330"/>
      <c r="R938" s="330"/>
      <c r="S938" s="330"/>
      <c r="T938" s="330"/>
      <c r="U938" s="330"/>
      <c r="V938" s="330"/>
      <c r="W938" s="330"/>
      <c r="X938" s="330"/>
      <c r="Y938" s="330"/>
      <c r="Z938" s="330"/>
      <c r="AA938" s="330"/>
    </row>
    <row r="939" spans="1:27" ht="15.75" customHeight="1">
      <c r="A939" s="330"/>
      <c r="B939" s="330"/>
      <c r="C939" s="330"/>
      <c r="D939" s="330"/>
      <c r="E939" s="330"/>
      <c r="F939" s="330"/>
      <c r="G939" s="330"/>
      <c r="H939" s="330"/>
      <c r="I939" s="330"/>
      <c r="J939" s="330"/>
      <c r="K939" s="330"/>
      <c r="L939" s="330"/>
      <c r="M939" s="330"/>
      <c r="N939" s="330"/>
      <c r="O939" s="330"/>
      <c r="P939" s="330"/>
      <c r="Q939" s="330"/>
      <c r="R939" s="330"/>
      <c r="S939" s="330"/>
      <c r="T939" s="330"/>
      <c r="U939" s="330"/>
      <c r="V939" s="330"/>
      <c r="W939" s="330"/>
      <c r="X939" s="330"/>
      <c r="Y939" s="330"/>
      <c r="Z939" s="330"/>
      <c r="AA939" s="330"/>
    </row>
    <row r="940" spans="1:27" ht="15.75" customHeight="1">
      <c r="A940" s="330"/>
      <c r="B940" s="330"/>
      <c r="C940" s="330"/>
      <c r="D940" s="330"/>
      <c r="E940" s="330"/>
      <c r="F940" s="330"/>
      <c r="G940" s="330"/>
      <c r="H940" s="330"/>
      <c r="I940" s="330"/>
      <c r="J940" s="330"/>
      <c r="K940" s="330"/>
      <c r="L940" s="330"/>
      <c r="M940" s="330"/>
      <c r="N940" s="330"/>
      <c r="O940" s="330"/>
      <c r="P940" s="330"/>
      <c r="Q940" s="330"/>
      <c r="R940" s="330"/>
      <c r="S940" s="330"/>
      <c r="T940" s="330"/>
      <c r="U940" s="330"/>
      <c r="V940" s="330"/>
      <c r="W940" s="330"/>
      <c r="X940" s="330"/>
      <c r="Y940" s="330"/>
      <c r="Z940" s="330"/>
      <c r="AA940" s="330"/>
    </row>
    <row r="941" spans="1:27" ht="15.75" customHeight="1">
      <c r="A941" s="330"/>
      <c r="B941" s="330"/>
      <c r="C941" s="330"/>
      <c r="D941" s="330"/>
      <c r="E941" s="330"/>
      <c r="F941" s="330"/>
      <c r="G941" s="330"/>
      <c r="H941" s="330"/>
      <c r="I941" s="330"/>
      <c r="J941" s="330"/>
      <c r="K941" s="330"/>
      <c r="L941" s="330"/>
      <c r="M941" s="330"/>
      <c r="N941" s="330"/>
      <c r="O941" s="330"/>
      <c r="P941" s="330"/>
      <c r="Q941" s="330"/>
      <c r="R941" s="330"/>
      <c r="S941" s="330"/>
      <c r="T941" s="330"/>
      <c r="U941" s="330"/>
      <c r="V941" s="330"/>
      <c r="W941" s="330"/>
      <c r="X941" s="330"/>
      <c r="Y941" s="330"/>
      <c r="Z941" s="330"/>
      <c r="AA941" s="330"/>
    </row>
    <row r="942" spans="1:27" ht="15.75" customHeight="1">
      <c r="A942" s="330"/>
      <c r="B942" s="330"/>
      <c r="C942" s="330"/>
      <c r="D942" s="330"/>
      <c r="E942" s="330"/>
      <c r="F942" s="330"/>
      <c r="G942" s="330"/>
      <c r="H942" s="330"/>
      <c r="I942" s="330"/>
      <c r="J942" s="330"/>
      <c r="K942" s="330"/>
      <c r="L942" s="330"/>
      <c r="M942" s="330"/>
      <c r="N942" s="330"/>
      <c r="O942" s="330"/>
      <c r="P942" s="330"/>
      <c r="Q942" s="330"/>
      <c r="R942" s="330"/>
      <c r="S942" s="330"/>
      <c r="T942" s="330"/>
      <c r="U942" s="330"/>
      <c r="V942" s="330"/>
      <c r="W942" s="330"/>
      <c r="X942" s="330"/>
      <c r="Y942" s="330"/>
      <c r="Z942" s="330"/>
      <c r="AA942" s="330"/>
    </row>
    <row r="943" spans="1:27" ht="15.75" customHeight="1">
      <c r="A943" s="330"/>
      <c r="B943" s="330"/>
      <c r="C943" s="330"/>
      <c r="D943" s="330"/>
      <c r="E943" s="330"/>
      <c r="F943" s="330"/>
      <c r="G943" s="330"/>
      <c r="H943" s="330"/>
      <c r="I943" s="330"/>
      <c r="J943" s="330"/>
      <c r="K943" s="330"/>
      <c r="L943" s="330"/>
      <c r="M943" s="330"/>
      <c r="N943" s="330"/>
      <c r="O943" s="330"/>
      <c r="P943" s="330"/>
      <c r="Q943" s="330"/>
      <c r="R943" s="330"/>
      <c r="S943" s="330"/>
      <c r="T943" s="330"/>
      <c r="U943" s="330"/>
      <c r="V943" s="330"/>
      <c r="W943" s="330"/>
      <c r="X943" s="330"/>
      <c r="Y943" s="330"/>
      <c r="Z943" s="330"/>
      <c r="AA943" s="330"/>
    </row>
    <row r="944" spans="1:27" ht="15.75" customHeight="1">
      <c r="A944" s="330"/>
      <c r="B944" s="330"/>
      <c r="C944" s="330"/>
      <c r="D944" s="330"/>
      <c r="E944" s="330"/>
      <c r="F944" s="330"/>
      <c r="G944" s="330"/>
      <c r="H944" s="330"/>
      <c r="I944" s="330"/>
      <c r="J944" s="330"/>
      <c r="K944" s="330"/>
      <c r="L944" s="330"/>
      <c r="M944" s="330"/>
      <c r="N944" s="330"/>
      <c r="O944" s="330"/>
      <c r="P944" s="330"/>
      <c r="Q944" s="330"/>
      <c r="R944" s="330"/>
      <c r="S944" s="330"/>
      <c r="T944" s="330"/>
      <c r="U944" s="330"/>
      <c r="V944" s="330"/>
      <c r="W944" s="330"/>
      <c r="X944" s="330"/>
      <c r="Y944" s="330"/>
      <c r="Z944" s="330"/>
      <c r="AA944" s="330"/>
    </row>
    <row r="945" spans="1:27" ht="15.75" customHeight="1">
      <c r="A945" s="330"/>
      <c r="B945" s="330"/>
      <c r="C945" s="330"/>
      <c r="D945" s="330"/>
      <c r="E945" s="330"/>
      <c r="F945" s="330"/>
      <c r="G945" s="330"/>
      <c r="H945" s="330"/>
      <c r="I945" s="330"/>
      <c r="J945" s="330"/>
      <c r="K945" s="330"/>
      <c r="L945" s="330"/>
      <c r="M945" s="330"/>
      <c r="N945" s="330"/>
      <c r="O945" s="330"/>
      <c r="P945" s="330"/>
      <c r="Q945" s="330"/>
      <c r="R945" s="330"/>
      <c r="S945" s="330"/>
      <c r="T945" s="330"/>
      <c r="U945" s="330"/>
      <c r="V945" s="330"/>
      <c r="W945" s="330"/>
      <c r="X945" s="330"/>
      <c r="Y945" s="330"/>
      <c r="Z945" s="330"/>
      <c r="AA945" s="330"/>
    </row>
    <row r="946" spans="1:27" ht="15.75" customHeight="1">
      <c r="A946" s="330"/>
      <c r="B946" s="330"/>
      <c r="C946" s="330"/>
      <c r="D946" s="330"/>
      <c r="E946" s="330"/>
      <c r="F946" s="330"/>
      <c r="G946" s="330"/>
      <c r="H946" s="330"/>
      <c r="I946" s="330"/>
      <c r="J946" s="330"/>
      <c r="K946" s="330"/>
      <c r="L946" s="330"/>
      <c r="M946" s="330"/>
      <c r="N946" s="330"/>
      <c r="O946" s="330"/>
      <c r="P946" s="330"/>
      <c r="Q946" s="330"/>
      <c r="R946" s="330"/>
      <c r="S946" s="330"/>
      <c r="T946" s="330"/>
      <c r="U946" s="330"/>
      <c r="V946" s="330"/>
      <c r="W946" s="330"/>
      <c r="X946" s="330"/>
      <c r="Y946" s="330"/>
      <c r="Z946" s="330"/>
      <c r="AA946" s="330"/>
    </row>
    <row r="947" spans="1:27" ht="15.75" customHeight="1">
      <c r="A947" s="330"/>
      <c r="B947" s="330"/>
      <c r="C947" s="330"/>
      <c r="D947" s="330"/>
      <c r="E947" s="330"/>
      <c r="F947" s="330"/>
      <c r="G947" s="330"/>
      <c r="H947" s="330"/>
      <c r="I947" s="330"/>
      <c r="J947" s="330"/>
      <c r="K947" s="330"/>
      <c r="L947" s="330"/>
      <c r="M947" s="330"/>
      <c r="N947" s="330"/>
      <c r="O947" s="330"/>
      <c r="P947" s="330"/>
      <c r="Q947" s="330"/>
      <c r="R947" s="330"/>
      <c r="S947" s="330"/>
      <c r="T947" s="330"/>
      <c r="U947" s="330"/>
      <c r="V947" s="330"/>
      <c r="W947" s="330"/>
      <c r="X947" s="330"/>
      <c r="Y947" s="330"/>
      <c r="Z947" s="330"/>
      <c r="AA947" s="330"/>
    </row>
    <row r="948" spans="1:27" ht="15.75" customHeight="1">
      <c r="A948" s="330"/>
      <c r="B948" s="330"/>
      <c r="C948" s="330"/>
      <c r="D948" s="330"/>
      <c r="E948" s="330"/>
      <c r="F948" s="330"/>
      <c r="G948" s="330"/>
      <c r="H948" s="330"/>
      <c r="I948" s="330"/>
      <c r="J948" s="330"/>
      <c r="K948" s="330"/>
      <c r="L948" s="330"/>
      <c r="M948" s="330"/>
      <c r="N948" s="330"/>
      <c r="O948" s="330"/>
      <c r="P948" s="330"/>
      <c r="Q948" s="330"/>
      <c r="R948" s="330"/>
      <c r="S948" s="330"/>
      <c r="T948" s="330"/>
      <c r="U948" s="330"/>
      <c r="V948" s="330"/>
      <c r="W948" s="330"/>
      <c r="X948" s="330"/>
      <c r="Y948" s="330"/>
      <c r="Z948" s="330"/>
      <c r="AA948" s="330"/>
    </row>
    <row r="949" spans="1:27" ht="15.75" customHeight="1">
      <c r="A949" s="330"/>
      <c r="B949" s="330"/>
      <c r="C949" s="330"/>
      <c r="D949" s="330"/>
      <c r="E949" s="330"/>
      <c r="F949" s="330"/>
      <c r="G949" s="330"/>
      <c r="H949" s="330"/>
      <c r="I949" s="330"/>
      <c r="J949" s="330"/>
      <c r="K949" s="330"/>
      <c r="L949" s="330"/>
      <c r="M949" s="330"/>
      <c r="N949" s="330"/>
      <c r="O949" s="330"/>
      <c r="P949" s="330"/>
      <c r="Q949" s="330"/>
      <c r="R949" s="330"/>
      <c r="S949" s="330"/>
      <c r="T949" s="330"/>
      <c r="U949" s="330"/>
      <c r="V949" s="330"/>
      <c r="W949" s="330"/>
      <c r="X949" s="330"/>
      <c r="Y949" s="330"/>
      <c r="Z949" s="330"/>
      <c r="AA949" s="330"/>
    </row>
    <row r="950" spans="1:27" ht="15.75" customHeight="1">
      <c r="A950" s="330"/>
      <c r="B950" s="330"/>
      <c r="C950" s="330"/>
      <c r="D950" s="330"/>
      <c r="E950" s="330"/>
      <c r="F950" s="330"/>
      <c r="G950" s="330"/>
      <c r="H950" s="330"/>
      <c r="I950" s="330"/>
      <c r="J950" s="330"/>
      <c r="K950" s="330"/>
      <c r="L950" s="330"/>
      <c r="M950" s="330"/>
      <c r="N950" s="330"/>
      <c r="O950" s="330"/>
      <c r="P950" s="330"/>
      <c r="Q950" s="330"/>
      <c r="R950" s="330"/>
      <c r="S950" s="330"/>
      <c r="T950" s="330"/>
      <c r="U950" s="330"/>
      <c r="V950" s="330"/>
      <c r="W950" s="330"/>
      <c r="X950" s="330"/>
      <c r="Y950" s="330"/>
      <c r="Z950" s="330"/>
      <c r="AA950" s="330"/>
    </row>
    <row r="951" spans="1:27" ht="15.75" customHeight="1">
      <c r="A951" s="330"/>
      <c r="B951" s="330"/>
      <c r="C951" s="330"/>
      <c r="D951" s="330"/>
      <c r="E951" s="330"/>
      <c r="F951" s="330"/>
      <c r="G951" s="330"/>
      <c r="H951" s="330"/>
      <c r="I951" s="330"/>
      <c r="J951" s="330"/>
      <c r="K951" s="330"/>
      <c r="L951" s="330"/>
      <c r="M951" s="330"/>
      <c r="N951" s="330"/>
      <c r="O951" s="330"/>
      <c r="P951" s="330"/>
      <c r="Q951" s="330"/>
      <c r="R951" s="330"/>
      <c r="S951" s="330"/>
      <c r="T951" s="330"/>
      <c r="U951" s="330"/>
      <c r="V951" s="330"/>
      <c r="W951" s="330"/>
      <c r="X951" s="330"/>
      <c r="Y951" s="330"/>
      <c r="Z951" s="330"/>
      <c r="AA951" s="330"/>
    </row>
    <row r="952" spans="1:27" ht="15.75" customHeight="1">
      <c r="A952" s="330"/>
      <c r="B952" s="330"/>
      <c r="C952" s="330"/>
      <c r="D952" s="330"/>
      <c r="E952" s="330"/>
      <c r="F952" s="330"/>
      <c r="G952" s="330"/>
      <c r="H952" s="330"/>
      <c r="I952" s="330"/>
      <c r="J952" s="330"/>
      <c r="K952" s="330"/>
      <c r="L952" s="330"/>
      <c r="M952" s="330"/>
      <c r="N952" s="330"/>
      <c r="O952" s="330"/>
      <c r="P952" s="330"/>
      <c r="Q952" s="330"/>
      <c r="R952" s="330"/>
      <c r="S952" s="330"/>
      <c r="T952" s="330"/>
      <c r="U952" s="330"/>
      <c r="V952" s="330"/>
      <c r="W952" s="330"/>
      <c r="X952" s="330"/>
      <c r="Y952" s="330"/>
      <c r="Z952" s="330"/>
      <c r="AA952" s="330"/>
    </row>
    <row r="953" spans="1:27" ht="15.75" customHeight="1">
      <c r="A953" s="330"/>
      <c r="B953" s="330"/>
      <c r="C953" s="330"/>
      <c r="D953" s="330"/>
      <c r="E953" s="330"/>
      <c r="F953" s="330"/>
      <c r="G953" s="330"/>
      <c r="H953" s="330"/>
      <c r="I953" s="330"/>
      <c r="J953" s="330"/>
      <c r="K953" s="330"/>
      <c r="L953" s="330"/>
      <c r="M953" s="330"/>
      <c r="N953" s="330"/>
      <c r="O953" s="330"/>
      <c r="P953" s="330"/>
      <c r="Q953" s="330"/>
      <c r="R953" s="330"/>
      <c r="S953" s="330"/>
      <c r="T953" s="330"/>
      <c r="U953" s="330"/>
      <c r="V953" s="330"/>
      <c r="W953" s="330"/>
      <c r="X953" s="330"/>
      <c r="Y953" s="330"/>
      <c r="Z953" s="330"/>
      <c r="AA953" s="330"/>
    </row>
    <row r="954" spans="1:27" ht="15.75" customHeight="1">
      <c r="A954" s="330"/>
      <c r="B954" s="330"/>
      <c r="C954" s="330"/>
      <c r="D954" s="330"/>
      <c r="E954" s="330"/>
      <c r="F954" s="330"/>
      <c r="G954" s="330"/>
      <c r="H954" s="330"/>
      <c r="I954" s="330"/>
      <c r="J954" s="330"/>
      <c r="K954" s="330"/>
      <c r="L954" s="330"/>
      <c r="M954" s="330"/>
      <c r="N954" s="330"/>
      <c r="O954" s="330"/>
      <c r="P954" s="330"/>
      <c r="Q954" s="330"/>
      <c r="R954" s="330"/>
      <c r="S954" s="330"/>
      <c r="T954" s="330"/>
      <c r="U954" s="330"/>
      <c r="V954" s="330"/>
      <c r="W954" s="330"/>
      <c r="X954" s="330"/>
      <c r="Y954" s="330"/>
      <c r="Z954" s="330"/>
      <c r="AA954" s="330"/>
    </row>
    <row r="955" spans="1:27" ht="15.75" customHeight="1">
      <c r="A955" s="330"/>
      <c r="B955" s="330"/>
      <c r="C955" s="330"/>
      <c r="D955" s="330"/>
      <c r="E955" s="330"/>
      <c r="F955" s="330"/>
      <c r="G955" s="330"/>
      <c r="H955" s="330"/>
      <c r="I955" s="330"/>
      <c r="J955" s="330"/>
      <c r="K955" s="330"/>
      <c r="L955" s="330"/>
      <c r="M955" s="330"/>
      <c r="N955" s="330"/>
      <c r="O955" s="330"/>
      <c r="P955" s="330"/>
      <c r="Q955" s="330"/>
      <c r="R955" s="330"/>
      <c r="S955" s="330"/>
      <c r="T955" s="330"/>
      <c r="U955" s="330"/>
      <c r="V955" s="330"/>
      <c r="W955" s="330"/>
      <c r="X955" s="330"/>
      <c r="Y955" s="330"/>
      <c r="Z955" s="330"/>
      <c r="AA955" s="330"/>
    </row>
    <row r="956" spans="1:27" ht="15.75" customHeight="1">
      <c r="A956" s="330"/>
      <c r="B956" s="330"/>
      <c r="C956" s="330"/>
      <c r="D956" s="330"/>
      <c r="E956" s="330"/>
      <c r="F956" s="330"/>
      <c r="G956" s="330"/>
      <c r="H956" s="330"/>
      <c r="I956" s="330"/>
      <c r="J956" s="330"/>
      <c r="K956" s="330"/>
      <c r="L956" s="330"/>
      <c r="M956" s="330"/>
      <c r="N956" s="330"/>
      <c r="O956" s="330"/>
      <c r="P956" s="330"/>
      <c r="Q956" s="330"/>
      <c r="R956" s="330"/>
      <c r="S956" s="330"/>
      <c r="T956" s="330"/>
      <c r="U956" s="330"/>
      <c r="V956" s="330"/>
      <c r="W956" s="330"/>
      <c r="X956" s="330"/>
      <c r="Y956" s="330"/>
      <c r="Z956" s="330"/>
      <c r="AA956" s="330"/>
    </row>
    <row r="957" spans="1:27" ht="15.75" customHeight="1">
      <c r="A957" s="330"/>
      <c r="B957" s="330"/>
      <c r="C957" s="330"/>
      <c r="D957" s="330"/>
      <c r="E957" s="330"/>
      <c r="F957" s="330"/>
      <c r="G957" s="330"/>
      <c r="H957" s="330"/>
      <c r="I957" s="330"/>
      <c r="J957" s="330"/>
      <c r="K957" s="330"/>
      <c r="L957" s="330"/>
      <c r="M957" s="330"/>
      <c r="N957" s="330"/>
      <c r="O957" s="330"/>
      <c r="P957" s="330"/>
      <c r="Q957" s="330"/>
      <c r="R957" s="330"/>
      <c r="S957" s="330"/>
      <c r="T957" s="330"/>
      <c r="U957" s="330"/>
      <c r="V957" s="330"/>
      <c r="W957" s="330"/>
      <c r="X957" s="330"/>
      <c r="Y957" s="330"/>
      <c r="Z957" s="330"/>
      <c r="AA957" s="330"/>
    </row>
    <row r="958" spans="1:27" ht="15.75" customHeight="1">
      <c r="A958" s="330"/>
      <c r="B958" s="330"/>
      <c r="C958" s="330"/>
      <c r="D958" s="330"/>
      <c r="E958" s="330"/>
      <c r="F958" s="330"/>
      <c r="G958" s="330"/>
      <c r="H958" s="330"/>
      <c r="I958" s="330"/>
      <c r="J958" s="330"/>
      <c r="K958" s="330"/>
      <c r="L958" s="330"/>
      <c r="M958" s="330"/>
      <c r="N958" s="330"/>
      <c r="O958" s="330"/>
      <c r="P958" s="330"/>
      <c r="Q958" s="330"/>
      <c r="R958" s="330"/>
      <c r="S958" s="330"/>
      <c r="T958" s="330"/>
      <c r="U958" s="330"/>
      <c r="V958" s="330"/>
      <c r="W958" s="330"/>
      <c r="X958" s="330"/>
      <c r="Y958" s="330"/>
      <c r="Z958" s="330"/>
      <c r="AA958" s="330"/>
    </row>
    <row r="959" spans="1:27" ht="15.75" customHeight="1">
      <c r="A959" s="330"/>
      <c r="B959" s="330"/>
      <c r="C959" s="330"/>
      <c r="D959" s="330"/>
      <c r="E959" s="330"/>
      <c r="F959" s="330"/>
      <c r="G959" s="330"/>
      <c r="H959" s="330"/>
      <c r="I959" s="330"/>
      <c r="J959" s="330"/>
      <c r="K959" s="330"/>
      <c r="L959" s="330"/>
      <c r="M959" s="330"/>
      <c r="N959" s="330"/>
      <c r="O959" s="330"/>
      <c r="P959" s="330"/>
      <c r="Q959" s="330"/>
      <c r="R959" s="330"/>
      <c r="S959" s="330"/>
      <c r="T959" s="330"/>
      <c r="U959" s="330"/>
      <c r="V959" s="330"/>
      <c r="W959" s="330"/>
      <c r="X959" s="330"/>
      <c r="Y959" s="330"/>
      <c r="Z959" s="330"/>
      <c r="AA959" s="330"/>
    </row>
    <row r="960" spans="1:27" ht="15.75" customHeight="1">
      <c r="A960" s="330"/>
      <c r="B960" s="330"/>
      <c r="C960" s="330"/>
      <c r="D960" s="330"/>
      <c r="E960" s="330"/>
      <c r="F960" s="330"/>
      <c r="G960" s="330"/>
      <c r="H960" s="330"/>
      <c r="I960" s="330"/>
      <c r="J960" s="330"/>
      <c r="K960" s="330"/>
      <c r="L960" s="330"/>
      <c r="M960" s="330"/>
      <c r="N960" s="330"/>
      <c r="O960" s="330"/>
      <c r="P960" s="330"/>
      <c r="Q960" s="330"/>
      <c r="R960" s="330"/>
      <c r="S960" s="330"/>
      <c r="T960" s="330"/>
      <c r="U960" s="330"/>
      <c r="V960" s="330"/>
      <c r="W960" s="330"/>
      <c r="X960" s="330"/>
      <c r="Y960" s="330"/>
      <c r="Z960" s="330"/>
      <c r="AA960" s="330"/>
    </row>
    <row r="961" spans="1:27" ht="15.75" customHeight="1">
      <c r="A961" s="330"/>
      <c r="B961" s="330"/>
      <c r="C961" s="330"/>
      <c r="D961" s="330"/>
      <c r="E961" s="330"/>
      <c r="F961" s="330"/>
      <c r="G961" s="330"/>
      <c r="H961" s="330"/>
      <c r="I961" s="330"/>
      <c r="J961" s="330"/>
      <c r="K961" s="330"/>
      <c r="L961" s="330"/>
      <c r="M961" s="330"/>
      <c r="N961" s="330"/>
      <c r="O961" s="330"/>
      <c r="P961" s="330"/>
      <c r="Q961" s="330"/>
      <c r="R961" s="330"/>
      <c r="S961" s="330"/>
      <c r="T961" s="330"/>
      <c r="U961" s="330"/>
      <c r="V961" s="330"/>
      <c r="W961" s="330"/>
      <c r="X961" s="330"/>
      <c r="Y961" s="330"/>
      <c r="Z961" s="330"/>
      <c r="AA961" s="330"/>
    </row>
    <row r="962" spans="1:27" ht="15.75" customHeight="1">
      <c r="A962" s="330"/>
      <c r="B962" s="330"/>
      <c r="C962" s="330"/>
      <c r="D962" s="330"/>
      <c r="E962" s="330"/>
      <c r="F962" s="330"/>
      <c r="G962" s="330"/>
      <c r="H962" s="330"/>
      <c r="I962" s="330"/>
      <c r="J962" s="330"/>
      <c r="K962" s="330"/>
      <c r="L962" s="330"/>
      <c r="M962" s="330"/>
      <c r="N962" s="330"/>
      <c r="O962" s="330"/>
      <c r="P962" s="330"/>
      <c r="Q962" s="330"/>
      <c r="R962" s="330"/>
      <c r="S962" s="330"/>
      <c r="T962" s="330"/>
      <c r="U962" s="330"/>
      <c r="V962" s="330"/>
      <c r="W962" s="330"/>
      <c r="X962" s="330"/>
      <c r="Y962" s="330"/>
      <c r="Z962" s="330"/>
      <c r="AA962" s="330"/>
    </row>
    <row r="963" spans="1:27" ht="15.75" customHeight="1">
      <c r="A963" s="330"/>
      <c r="B963" s="330"/>
      <c r="C963" s="330"/>
      <c r="D963" s="330"/>
      <c r="E963" s="330"/>
      <c r="F963" s="330"/>
      <c r="G963" s="330"/>
      <c r="H963" s="330"/>
      <c r="I963" s="330"/>
      <c r="J963" s="330"/>
      <c r="K963" s="330"/>
      <c r="L963" s="330"/>
      <c r="M963" s="330"/>
      <c r="N963" s="330"/>
      <c r="O963" s="330"/>
      <c r="P963" s="330"/>
      <c r="Q963" s="330"/>
      <c r="R963" s="330"/>
      <c r="S963" s="330"/>
      <c r="T963" s="330"/>
      <c r="U963" s="330"/>
      <c r="V963" s="330"/>
      <c r="W963" s="330"/>
      <c r="X963" s="330"/>
      <c r="Y963" s="330"/>
      <c r="Z963" s="330"/>
      <c r="AA963" s="330"/>
    </row>
    <row r="964" spans="1:27" ht="15.75" customHeight="1">
      <c r="A964" s="330"/>
      <c r="B964" s="330"/>
      <c r="C964" s="330"/>
      <c r="D964" s="330"/>
      <c r="E964" s="330"/>
      <c r="F964" s="330"/>
      <c r="G964" s="330"/>
      <c r="H964" s="330"/>
      <c r="I964" s="330"/>
      <c r="J964" s="330"/>
      <c r="K964" s="330"/>
      <c r="L964" s="330"/>
      <c r="M964" s="330"/>
      <c r="N964" s="330"/>
      <c r="O964" s="330"/>
      <c r="P964" s="330"/>
      <c r="Q964" s="330"/>
      <c r="R964" s="330"/>
      <c r="S964" s="330"/>
      <c r="T964" s="330"/>
      <c r="U964" s="330"/>
      <c r="V964" s="330"/>
      <c r="W964" s="330"/>
      <c r="X964" s="330"/>
      <c r="Y964" s="330"/>
      <c r="Z964" s="330"/>
      <c r="AA964" s="330"/>
    </row>
    <row r="965" spans="1:27" ht="15.75" customHeight="1">
      <c r="A965" s="330"/>
      <c r="B965" s="330"/>
      <c r="C965" s="330"/>
      <c r="D965" s="330"/>
      <c r="E965" s="330"/>
      <c r="F965" s="330"/>
      <c r="G965" s="330"/>
      <c r="H965" s="330"/>
      <c r="I965" s="330"/>
      <c r="J965" s="330"/>
      <c r="K965" s="330"/>
      <c r="L965" s="330"/>
      <c r="M965" s="330"/>
      <c r="N965" s="330"/>
      <c r="O965" s="330"/>
      <c r="P965" s="330"/>
      <c r="Q965" s="330"/>
      <c r="R965" s="330"/>
      <c r="S965" s="330"/>
      <c r="T965" s="330"/>
      <c r="U965" s="330"/>
      <c r="V965" s="330"/>
      <c r="W965" s="330"/>
      <c r="X965" s="330"/>
      <c r="Y965" s="330"/>
      <c r="Z965" s="330"/>
      <c r="AA965" s="330"/>
    </row>
    <row r="966" spans="1:27" ht="15.75" customHeight="1">
      <c r="A966" s="330"/>
      <c r="B966" s="330"/>
      <c r="C966" s="330"/>
      <c r="D966" s="330"/>
      <c r="E966" s="330"/>
      <c r="F966" s="330"/>
      <c r="G966" s="330"/>
      <c r="H966" s="330"/>
      <c r="I966" s="330"/>
      <c r="J966" s="330"/>
      <c r="K966" s="330"/>
      <c r="L966" s="330"/>
      <c r="M966" s="330"/>
      <c r="N966" s="330"/>
      <c r="O966" s="330"/>
      <c r="P966" s="330"/>
      <c r="Q966" s="330"/>
      <c r="R966" s="330"/>
      <c r="S966" s="330"/>
      <c r="T966" s="330"/>
      <c r="U966" s="330"/>
      <c r="V966" s="330"/>
      <c r="W966" s="330"/>
      <c r="X966" s="330"/>
      <c r="Y966" s="330"/>
      <c r="Z966" s="330"/>
      <c r="AA966" s="330"/>
    </row>
    <row r="967" spans="1:27" ht="15.75" customHeight="1">
      <c r="A967" s="330"/>
      <c r="B967" s="330"/>
      <c r="C967" s="330"/>
      <c r="D967" s="330"/>
      <c r="E967" s="330"/>
      <c r="F967" s="330"/>
      <c r="G967" s="330"/>
      <c r="H967" s="330"/>
      <c r="I967" s="330"/>
      <c r="J967" s="330"/>
      <c r="K967" s="330"/>
      <c r="L967" s="330"/>
      <c r="M967" s="330"/>
      <c r="N967" s="330"/>
      <c r="O967" s="330"/>
      <c r="P967" s="330"/>
      <c r="Q967" s="330"/>
      <c r="R967" s="330"/>
      <c r="S967" s="330"/>
      <c r="T967" s="330"/>
      <c r="U967" s="330"/>
      <c r="V967" s="330"/>
      <c r="W967" s="330"/>
      <c r="X967" s="330"/>
      <c r="Y967" s="330"/>
      <c r="Z967" s="330"/>
      <c r="AA967" s="330"/>
    </row>
    <row r="968" spans="1:27" ht="15.75" customHeight="1">
      <c r="A968" s="330"/>
      <c r="B968" s="330"/>
      <c r="C968" s="330"/>
      <c r="D968" s="330"/>
      <c r="E968" s="330"/>
      <c r="F968" s="330"/>
      <c r="G968" s="330"/>
      <c r="H968" s="330"/>
      <c r="I968" s="330"/>
      <c r="J968" s="330"/>
      <c r="K968" s="330"/>
      <c r="L968" s="330"/>
      <c r="M968" s="330"/>
      <c r="N968" s="330"/>
      <c r="O968" s="330"/>
      <c r="P968" s="330"/>
      <c r="Q968" s="330"/>
      <c r="R968" s="330"/>
      <c r="S968" s="330"/>
      <c r="T968" s="330"/>
      <c r="U968" s="330"/>
      <c r="V968" s="330"/>
      <c r="W968" s="330"/>
      <c r="X968" s="330"/>
      <c r="Y968" s="330"/>
      <c r="Z968" s="330"/>
      <c r="AA968" s="330"/>
    </row>
    <row r="969" spans="1:27" ht="15.75" customHeight="1">
      <c r="A969" s="330"/>
      <c r="B969" s="330"/>
      <c r="C969" s="330"/>
      <c r="D969" s="330"/>
      <c r="E969" s="330"/>
      <c r="F969" s="330"/>
      <c r="G969" s="330"/>
      <c r="H969" s="330"/>
      <c r="I969" s="330"/>
      <c r="J969" s="330"/>
      <c r="K969" s="330"/>
      <c r="L969" s="330"/>
      <c r="M969" s="330"/>
      <c r="N969" s="330"/>
      <c r="O969" s="330"/>
      <c r="P969" s="330"/>
      <c r="Q969" s="330"/>
      <c r="R969" s="330"/>
      <c r="S969" s="330"/>
      <c r="T969" s="330"/>
      <c r="U969" s="330"/>
      <c r="V969" s="330"/>
      <c r="W969" s="330"/>
      <c r="X969" s="330"/>
      <c r="Y969" s="330"/>
      <c r="Z969" s="330"/>
      <c r="AA969" s="330"/>
    </row>
    <row r="970" spans="1:27" ht="15.75" customHeight="1">
      <c r="A970" s="330"/>
      <c r="B970" s="330"/>
      <c r="C970" s="330"/>
      <c r="D970" s="330"/>
      <c r="E970" s="330"/>
      <c r="F970" s="330"/>
      <c r="G970" s="330"/>
      <c r="H970" s="330"/>
      <c r="I970" s="330"/>
      <c r="J970" s="330"/>
      <c r="K970" s="330"/>
      <c r="L970" s="330"/>
      <c r="M970" s="330"/>
      <c r="N970" s="330"/>
      <c r="O970" s="330"/>
      <c r="P970" s="330"/>
      <c r="Q970" s="330"/>
      <c r="R970" s="330"/>
      <c r="S970" s="330"/>
      <c r="T970" s="330"/>
      <c r="U970" s="330"/>
      <c r="V970" s="330"/>
      <c r="W970" s="330"/>
      <c r="X970" s="330"/>
      <c r="Y970" s="330"/>
      <c r="Z970" s="330"/>
      <c r="AA970" s="330"/>
    </row>
    <row r="971" spans="1:27" ht="15.75" customHeight="1">
      <c r="A971" s="330"/>
      <c r="B971" s="330"/>
      <c r="C971" s="330"/>
      <c r="D971" s="330"/>
      <c r="E971" s="330"/>
      <c r="F971" s="330"/>
      <c r="G971" s="330"/>
      <c r="H971" s="330"/>
      <c r="I971" s="330"/>
      <c r="J971" s="330"/>
      <c r="K971" s="330"/>
      <c r="L971" s="330"/>
      <c r="M971" s="330"/>
      <c r="N971" s="330"/>
      <c r="O971" s="330"/>
      <c r="P971" s="330"/>
      <c r="Q971" s="330"/>
      <c r="R971" s="330"/>
      <c r="S971" s="330"/>
      <c r="T971" s="330"/>
      <c r="U971" s="330"/>
      <c r="V971" s="330"/>
      <c r="W971" s="330"/>
      <c r="X971" s="330"/>
      <c r="Y971" s="330"/>
      <c r="Z971" s="330"/>
      <c r="AA971" s="330"/>
    </row>
    <row r="972" spans="1:27" ht="15.75" customHeight="1">
      <c r="A972" s="330"/>
      <c r="B972" s="330"/>
      <c r="C972" s="330"/>
      <c r="D972" s="330"/>
      <c r="E972" s="330"/>
      <c r="F972" s="330"/>
      <c r="G972" s="330"/>
      <c r="H972" s="330"/>
      <c r="I972" s="330"/>
      <c r="J972" s="330"/>
      <c r="K972" s="330"/>
      <c r="L972" s="330"/>
      <c r="M972" s="330"/>
      <c r="N972" s="330"/>
      <c r="O972" s="330"/>
      <c r="P972" s="330"/>
      <c r="Q972" s="330"/>
      <c r="R972" s="330"/>
      <c r="S972" s="330"/>
      <c r="T972" s="330"/>
      <c r="U972" s="330"/>
      <c r="V972" s="330"/>
      <c r="W972" s="330"/>
      <c r="X972" s="330"/>
      <c r="Y972" s="330"/>
      <c r="Z972" s="330"/>
      <c r="AA972" s="330"/>
    </row>
    <row r="973" spans="1:27" ht="15.75" customHeight="1">
      <c r="A973" s="330"/>
      <c r="B973" s="330"/>
      <c r="C973" s="330"/>
      <c r="D973" s="330"/>
      <c r="E973" s="330"/>
      <c r="F973" s="330"/>
      <c r="G973" s="330"/>
      <c r="H973" s="330"/>
      <c r="I973" s="330"/>
      <c r="J973" s="330"/>
      <c r="K973" s="330"/>
      <c r="L973" s="330"/>
      <c r="M973" s="330"/>
      <c r="N973" s="330"/>
      <c r="O973" s="330"/>
      <c r="P973" s="330"/>
      <c r="Q973" s="330"/>
      <c r="R973" s="330"/>
      <c r="S973" s="330"/>
      <c r="T973" s="330"/>
      <c r="U973" s="330"/>
      <c r="V973" s="330"/>
      <c r="W973" s="330"/>
      <c r="X973" s="330"/>
      <c r="Y973" s="330"/>
      <c r="Z973" s="330"/>
      <c r="AA973" s="330"/>
    </row>
    <row r="974" spans="1:27" ht="15.75" customHeight="1">
      <c r="A974" s="330"/>
      <c r="B974" s="330"/>
      <c r="C974" s="330"/>
      <c r="D974" s="330"/>
      <c r="E974" s="330"/>
      <c r="F974" s="330"/>
      <c r="G974" s="330"/>
      <c r="H974" s="330"/>
      <c r="I974" s="330"/>
      <c r="J974" s="330"/>
      <c r="K974" s="330"/>
      <c r="L974" s="330"/>
      <c r="M974" s="330"/>
      <c r="N974" s="330"/>
      <c r="O974" s="330"/>
      <c r="P974" s="330"/>
      <c r="Q974" s="330"/>
      <c r="R974" s="330"/>
      <c r="S974" s="330"/>
      <c r="T974" s="330"/>
      <c r="U974" s="330"/>
      <c r="V974" s="330"/>
      <c r="W974" s="330"/>
      <c r="X974" s="330"/>
      <c r="Y974" s="330"/>
      <c r="Z974" s="330"/>
      <c r="AA974" s="330"/>
    </row>
    <row r="975" spans="1:27" ht="15.75" customHeight="1">
      <c r="A975" s="330"/>
      <c r="B975" s="330"/>
      <c r="C975" s="330"/>
      <c r="D975" s="330"/>
      <c r="E975" s="330"/>
      <c r="F975" s="330"/>
      <c r="G975" s="330"/>
      <c r="H975" s="330"/>
      <c r="I975" s="330"/>
      <c r="J975" s="330"/>
      <c r="K975" s="330"/>
      <c r="L975" s="330"/>
      <c r="M975" s="330"/>
      <c r="N975" s="330"/>
      <c r="O975" s="330"/>
      <c r="P975" s="330"/>
      <c r="Q975" s="330"/>
      <c r="R975" s="330"/>
      <c r="S975" s="330"/>
      <c r="T975" s="330"/>
      <c r="U975" s="330"/>
      <c r="V975" s="330"/>
      <c r="W975" s="330"/>
      <c r="X975" s="330"/>
      <c r="Y975" s="330"/>
      <c r="Z975" s="330"/>
      <c r="AA975" s="330"/>
    </row>
    <row r="976" spans="1:27" ht="15.75" customHeight="1">
      <c r="A976" s="330"/>
      <c r="B976" s="330"/>
      <c r="C976" s="330"/>
      <c r="D976" s="330"/>
      <c r="E976" s="330"/>
      <c r="F976" s="330"/>
      <c r="G976" s="330"/>
      <c r="H976" s="330"/>
      <c r="I976" s="330"/>
      <c r="J976" s="330"/>
      <c r="K976" s="330"/>
      <c r="L976" s="330"/>
      <c r="M976" s="330"/>
      <c r="N976" s="330"/>
      <c r="O976" s="330"/>
      <c r="P976" s="330"/>
      <c r="Q976" s="330"/>
      <c r="R976" s="330"/>
      <c r="S976" s="330"/>
      <c r="T976" s="330"/>
      <c r="U976" s="330"/>
      <c r="V976" s="330"/>
      <c r="W976" s="330"/>
      <c r="X976" s="330"/>
      <c r="Y976" s="330"/>
      <c r="Z976" s="330"/>
      <c r="AA976" s="330"/>
    </row>
    <row r="977" spans="1:27" ht="15.75" customHeight="1">
      <c r="A977" s="330"/>
      <c r="B977" s="330"/>
      <c r="C977" s="330"/>
      <c r="D977" s="330"/>
      <c r="E977" s="330"/>
      <c r="F977" s="330"/>
      <c r="G977" s="330"/>
      <c r="H977" s="330"/>
      <c r="I977" s="330"/>
      <c r="J977" s="330"/>
      <c r="K977" s="330"/>
      <c r="L977" s="330"/>
      <c r="M977" s="330"/>
      <c r="N977" s="330"/>
      <c r="O977" s="330"/>
      <c r="P977" s="330"/>
      <c r="Q977" s="330"/>
      <c r="R977" s="330"/>
      <c r="S977" s="330"/>
      <c r="T977" s="330"/>
      <c r="U977" s="330"/>
      <c r="V977" s="330"/>
      <c r="W977" s="330"/>
      <c r="X977" s="330"/>
      <c r="Y977" s="330"/>
      <c r="Z977" s="330"/>
      <c r="AA977" s="330"/>
    </row>
    <row r="978" spans="1:27" ht="15.75" customHeight="1">
      <c r="A978" s="330"/>
      <c r="B978" s="330"/>
      <c r="C978" s="330"/>
      <c r="D978" s="330"/>
      <c r="E978" s="330"/>
      <c r="F978" s="330"/>
      <c r="G978" s="330"/>
      <c r="H978" s="330"/>
      <c r="I978" s="330"/>
      <c r="J978" s="330"/>
      <c r="K978" s="330"/>
      <c r="L978" s="330"/>
      <c r="M978" s="330"/>
      <c r="N978" s="330"/>
      <c r="O978" s="330"/>
      <c r="P978" s="330"/>
      <c r="Q978" s="330"/>
      <c r="R978" s="330"/>
      <c r="S978" s="330"/>
      <c r="T978" s="330"/>
      <c r="U978" s="330"/>
      <c r="V978" s="330"/>
      <c r="W978" s="330"/>
      <c r="X978" s="330"/>
      <c r="Y978" s="330"/>
      <c r="Z978" s="330"/>
      <c r="AA978" s="330"/>
    </row>
    <row r="979" spans="1:27" ht="15.75" customHeight="1">
      <c r="A979" s="330"/>
      <c r="B979" s="330"/>
      <c r="C979" s="330"/>
      <c r="D979" s="330"/>
      <c r="E979" s="330"/>
      <c r="F979" s="330"/>
      <c r="G979" s="330"/>
      <c r="H979" s="330"/>
      <c r="I979" s="330"/>
      <c r="J979" s="330"/>
      <c r="K979" s="330"/>
      <c r="L979" s="330"/>
      <c r="M979" s="330"/>
      <c r="N979" s="330"/>
      <c r="O979" s="330"/>
      <c r="P979" s="330"/>
      <c r="Q979" s="330"/>
      <c r="R979" s="330"/>
      <c r="S979" s="330"/>
      <c r="T979" s="330"/>
      <c r="U979" s="330"/>
      <c r="V979" s="330"/>
      <c r="W979" s="330"/>
      <c r="X979" s="330"/>
      <c r="Y979" s="330"/>
      <c r="Z979" s="330"/>
      <c r="AA979" s="330"/>
    </row>
    <row r="980" spans="1:27" ht="15.75" customHeight="1">
      <c r="A980" s="330"/>
      <c r="B980" s="330"/>
      <c r="C980" s="330"/>
      <c r="D980" s="330"/>
      <c r="E980" s="330"/>
      <c r="F980" s="330"/>
      <c r="G980" s="330"/>
      <c r="H980" s="330"/>
      <c r="I980" s="330"/>
      <c r="J980" s="330"/>
      <c r="K980" s="330"/>
      <c r="L980" s="330"/>
      <c r="M980" s="330"/>
      <c r="N980" s="330"/>
      <c r="O980" s="330"/>
      <c r="P980" s="330"/>
      <c r="Q980" s="330"/>
      <c r="R980" s="330"/>
      <c r="S980" s="330"/>
      <c r="T980" s="330"/>
      <c r="U980" s="330"/>
      <c r="V980" s="330"/>
      <c r="W980" s="330"/>
      <c r="X980" s="330"/>
      <c r="Y980" s="330"/>
      <c r="Z980" s="330"/>
      <c r="AA980" s="330"/>
    </row>
    <row r="981" spans="1:27" ht="15.75" customHeight="1">
      <c r="A981" s="330"/>
      <c r="B981" s="330"/>
      <c r="C981" s="330"/>
      <c r="D981" s="330"/>
      <c r="E981" s="330"/>
      <c r="F981" s="330"/>
      <c r="G981" s="330"/>
      <c r="H981" s="330"/>
      <c r="I981" s="330"/>
      <c r="J981" s="330"/>
      <c r="K981" s="330"/>
      <c r="L981" s="330"/>
      <c r="M981" s="330"/>
      <c r="N981" s="330"/>
      <c r="O981" s="330"/>
      <c r="P981" s="330"/>
      <c r="Q981" s="330"/>
      <c r="R981" s="330"/>
      <c r="S981" s="330"/>
      <c r="T981" s="330"/>
      <c r="U981" s="330"/>
      <c r="V981" s="330"/>
      <c r="W981" s="330"/>
      <c r="X981" s="330"/>
      <c r="Y981" s="330"/>
      <c r="Z981" s="330"/>
      <c r="AA981" s="330"/>
    </row>
    <row r="982" spans="1:27" ht="15.75" customHeight="1">
      <c r="A982" s="330"/>
      <c r="B982" s="330"/>
      <c r="C982" s="330"/>
      <c r="D982" s="330"/>
      <c r="E982" s="330"/>
      <c r="F982" s="330"/>
      <c r="G982" s="330"/>
      <c r="H982" s="330"/>
      <c r="I982" s="330"/>
      <c r="J982" s="330"/>
      <c r="K982" s="330"/>
      <c r="L982" s="330"/>
      <c r="M982" s="330"/>
      <c r="N982" s="330"/>
      <c r="O982" s="330"/>
      <c r="P982" s="330"/>
      <c r="Q982" s="330"/>
      <c r="R982" s="330"/>
      <c r="S982" s="330"/>
      <c r="T982" s="330"/>
      <c r="U982" s="330"/>
      <c r="V982" s="330"/>
      <c r="W982" s="330"/>
      <c r="X982" s="330"/>
      <c r="Y982" s="330"/>
      <c r="Z982" s="330"/>
      <c r="AA982" s="330"/>
    </row>
    <row r="983" spans="1:27" ht="15.75" customHeight="1">
      <c r="A983" s="330"/>
      <c r="B983" s="330"/>
      <c r="C983" s="330"/>
      <c r="D983" s="330"/>
      <c r="E983" s="330"/>
      <c r="F983" s="330"/>
      <c r="G983" s="330"/>
      <c r="H983" s="330"/>
      <c r="I983" s="330"/>
      <c r="J983" s="330"/>
      <c r="K983" s="330"/>
      <c r="L983" s="330"/>
      <c r="M983" s="330"/>
      <c r="N983" s="330"/>
      <c r="O983" s="330"/>
      <c r="P983" s="330"/>
      <c r="Q983" s="330"/>
      <c r="R983" s="330"/>
      <c r="S983" s="330"/>
      <c r="T983" s="330"/>
      <c r="U983" s="330"/>
      <c r="V983" s="330"/>
      <c r="W983" s="330"/>
      <c r="X983" s="330"/>
      <c r="Y983" s="330"/>
      <c r="Z983" s="330"/>
      <c r="AA983" s="330"/>
    </row>
    <row r="984" spans="1:27" ht="15.75" customHeight="1">
      <c r="A984" s="330"/>
      <c r="B984" s="330"/>
      <c r="C984" s="330"/>
      <c r="D984" s="330"/>
      <c r="E984" s="330"/>
      <c r="F984" s="330"/>
      <c r="G984" s="330"/>
      <c r="H984" s="330"/>
      <c r="I984" s="330"/>
      <c r="J984" s="330"/>
      <c r="K984" s="330"/>
      <c r="L984" s="330"/>
      <c r="M984" s="330"/>
      <c r="N984" s="330"/>
      <c r="O984" s="330"/>
      <c r="P984" s="330"/>
      <c r="Q984" s="330"/>
      <c r="R984" s="330"/>
      <c r="S984" s="330"/>
      <c r="T984" s="330"/>
      <c r="U984" s="330"/>
      <c r="V984" s="330"/>
      <c r="W984" s="330"/>
      <c r="X984" s="330"/>
      <c r="Y984" s="330"/>
      <c r="Z984" s="330"/>
      <c r="AA984" s="330"/>
    </row>
    <row r="985" spans="1:27" ht="15.75" customHeight="1">
      <c r="A985" s="330"/>
      <c r="B985" s="330"/>
      <c r="C985" s="330"/>
      <c r="D985" s="330"/>
      <c r="E985" s="330"/>
      <c r="F985" s="330"/>
      <c r="G985" s="330"/>
      <c r="H985" s="330"/>
      <c r="I985" s="330"/>
      <c r="J985" s="330"/>
      <c r="K985" s="330"/>
      <c r="L985" s="330"/>
      <c r="M985" s="330"/>
      <c r="N985" s="330"/>
      <c r="O985" s="330"/>
      <c r="P985" s="330"/>
      <c r="Q985" s="330"/>
      <c r="R985" s="330"/>
      <c r="S985" s="330"/>
      <c r="T985" s="330"/>
      <c r="U985" s="330"/>
      <c r="V985" s="330"/>
      <c r="W985" s="330"/>
      <c r="X985" s="330"/>
      <c r="Y985" s="330"/>
      <c r="Z985" s="330"/>
      <c r="AA985" s="330"/>
    </row>
    <row r="986" spans="1:27" ht="15.75" customHeight="1">
      <c r="A986" s="330"/>
      <c r="B986" s="330"/>
      <c r="C986" s="330"/>
      <c r="D986" s="330"/>
      <c r="E986" s="330"/>
      <c r="F986" s="330"/>
      <c r="G986" s="330"/>
      <c r="H986" s="330"/>
      <c r="I986" s="330"/>
      <c r="J986" s="330"/>
      <c r="K986" s="330"/>
      <c r="L986" s="330"/>
      <c r="M986" s="330"/>
      <c r="N986" s="330"/>
      <c r="O986" s="330"/>
      <c r="P986" s="330"/>
      <c r="Q986" s="330"/>
      <c r="R986" s="330"/>
      <c r="S986" s="330"/>
      <c r="T986" s="330"/>
      <c r="U986" s="330"/>
      <c r="V986" s="330"/>
      <c r="W986" s="330"/>
      <c r="X986" s="330"/>
      <c r="Y986" s="330"/>
      <c r="Z986" s="330"/>
      <c r="AA986" s="330"/>
    </row>
    <row r="987" spans="1:27" ht="15.75" customHeight="1">
      <c r="A987" s="330"/>
      <c r="B987" s="330"/>
      <c r="C987" s="330"/>
      <c r="D987" s="330"/>
      <c r="E987" s="330"/>
      <c r="F987" s="330"/>
      <c r="G987" s="330"/>
      <c r="H987" s="330"/>
      <c r="I987" s="330"/>
      <c r="J987" s="330"/>
      <c r="K987" s="330"/>
      <c r="L987" s="330"/>
      <c r="M987" s="330"/>
      <c r="N987" s="330"/>
      <c r="O987" s="330"/>
      <c r="P987" s="330"/>
      <c r="Q987" s="330"/>
      <c r="R987" s="330"/>
      <c r="S987" s="330"/>
      <c r="T987" s="330"/>
      <c r="U987" s="330"/>
      <c r="V987" s="330"/>
      <c r="W987" s="330"/>
      <c r="X987" s="330"/>
      <c r="Y987" s="330"/>
      <c r="Z987" s="330"/>
      <c r="AA987" s="330"/>
    </row>
    <row r="988" spans="1:27" ht="15.75" customHeight="1">
      <c r="A988" s="330"/>
      <c r="B988" s="330"/>
      <c r="C988" s="330"/>
      <c r="D988" s="330"/>
      <c r="E988" s="330"/>
      <c r="F988" s="330"/>
      <c r="G988" s="330"/>
      <c r="H988" s="330"/>
      <c r="I988" s="330"/>
      <c r="J988" s="330"/>
      <c r="K988" s="330"/>
      <c r="L988" s="330"/>
      <c r="M988" s="330"/>
      <c r="N988" s="330"/>
      <c r="O988" s="330"/>
      <c r="P988" s="330"/>
      <c r="Q988" s="330"/>
      <c r="R988" s="330"/>
      <c r="S988" s="330"/>
      <c r="T988" s="330"/>
      <c r="U988" s="330"/>
      <c r="V988" s="330"/>
      <c r="W988" s="330"/>
      <c r="X988" s="330"/>
      <c r="Y988" s="330"/>
      <c r="Z988" s="330"/>
      <c r="AA988" s="330"/>
    </row>
    <row r="989" spans="1:27" ht="15.75" customHeight="1">
      <c r="A989" s="330"/>
      <c r="B989" s="330"/>
      <c r="C989" s="330"/>
      <c r="D989" s="330"/>
      <c r="E989" s="330"/>
      <c r="F989" s="330"/>
      <c r="G989" s="330"/>
      <c r="H989" s="330"/>
      <c r="I989" s="330"/>
      <c r="J989" s="330"/>
      <c r="K989" s="330"/>
      <c r="L989" s="330"/>
      <c r="M989" s="330"/>
      <c r="N989" s="330"/>
      <c r="O989" s="330"/>
      <c r="P989" s="330"/>
      <c r="Q989" s="330"/>
      <c r="R989" s="330"/>
      <c r="S989" s="330"/>
      <c r="T989" s="330"/>
      <c r="U989" s="330"/>
      <c r="V989" s="330"/>
      <c r="W989" s="330"/>
      <c r="X989" s="330"/>
      <c r="Y989" s="330"/>
      <c r="Z989" s="330"/>
      <c r="AA989" s="330"/>
    </row>
    <row r="990" spans="1:27" ht="15.75" customHeight="1">
      <c r="A990" s="330"/>
      <c r="B990" s="330"/>
      <c r="C990" s="330"/>
      <c r="D990" s="330"/>
      <c r="E990" s="330"/>
      <c r="F990" s="330"/>
      <c r="G990" s="330"/>
      <c r="H990" s="330"/>
      <c r="I990" s="330"/>
      <c r="J990" s="330"/>
      <c r="K990" s="330"/>
      <c r="L990" s="330"/>
      <c r="M990" s="330"/>
      <c r="N990" s="330"/>
      <c r="O990" s="330"/>
      <c r="P990" s="330"/>
      <c r="Q990" s="330"/>
      <c r="R990" s="330"/>
      <c r="S990" s="330"/>
      <c r="T990" s="330"/>
      <c r="U990" s="330"/>
      <c r="V990" s="330"/>
      <c r="W990" s="330"/>
      <c r="X990" s="330"/>
      <c r="Y990" s="330"/>
      <c r="Z990" s="330"/>
      <c r="AA990" s="330"/>
    </row>
    <row r="991" spans="1:27" ht="15.75" customHeight="1">
      <c r="A991" s="330"/>
      <c r="B991" s="330"/>
      <c r="C991" s="330"/>
      <c r="D991" s="330"/>
      <c r="E991" s="330"/>
      <c r="F991" s="330"/>
      <c r="G991" s="330"/>
      <c r="H991" s="330"/>
      <c r="I991" s="330"/>
      <c r="J991" s="330"/>
      <c r="K991" s="330"/>
      <c r="L991" s="330"/>
      <c r="M991" s="330"/>
      <c r="N991" s="330"/>
      <c r="O991" s="330"/>
      <c r="P991" s="330"/>
      <c r="Q991" s="330"/>
      <c r="R991" s="330"/>
      <c r="S991" s="330"/>
      <c r="T991" s="330"/>
      <c r="U991" s="330"/>
      <c r="V991" s="330"/>
      <c r="W991" s="330"/>
      <c r="X991" s="330"/>
      <c r="Y991" s="330"/>
      <c r="Z991" s="330"/>
      <c r="AA991" s="330"/>
    </row>
    <row r="992" spans="1:27" ht="15.75" customHeight="1">
      <c r="A992" s="330"/>
      <c r="B992" s="330"/>
      <c r="C992" s="330"/>
      <c r="D992" s="330"/>
      <c r="E992" s="330"/>
      <c r="F992" s="330"/>
      <c r="G992" s="330"/>
      <c r="H992" s="330"/>
      <c r="I992" s="330"/>
      <c r="J992" s="330"/>
      <c r="K992" s="330"/>
      <c r="L992" s="330"/>
      <c r="M992" s="330"/>
      <c r="N992" s="330"/>
      <c r="O992" s="330"/>
      <c r="P992" s="330"/>
      <c r="Q992" s="330"/>
      <c r="R992" s="330"/>
      <c r="S992" s="330"/>
      <c r="T992" s="330"/>
      <c r="U992" s="330"/>
      <c r="V992" s="330"/>
      <c r="W992" s="330"/>
      <c r="X992" s="330"/>
      <c r="Y992" s="330"/>
      <c r="Z992" s="330"/>
      <c r="AA992" s="330"/>
    </row>
    <row r="993" spans="1:27" ht="15.75" customHeight="1">
      <c r="A993" s="330"/>
      <c r="B993" s="330"/>
      <c r="C993" s="330"/>
      <c r="D993" s="330"/>
      <c r="E993" s="330"/>
      <c r="F993" s="330"/>
      <c r="G993" s="330"/>
      <c r="H993" s="330"/>
      <c r="I993" s="330"/>
      <c r="J993" s="330"/>
      <c r="K993" s="330"/>
      <c r="L993" s="330"/>
      <c r="M993" s="330"/>
      <c r="N993" s="330"/>
      <c r="O993" s="330"/>
      <c r="P993" s="330"/>
      <c r="Q993" s="330"/>
      <c r="R993" s="330"/>
      <c r="S993" s="330"/>
      <c r="T993" s="330"/>
      <c r="U993" s="330"/>
      <c r="V993" s="330"/>
      <c r="W993" s="330"/>
      <c r="X993" s="330"/>
      <c r="Y993" s="330"/>
      <c r="Z993" s="330"/>
      <c r="AA993" s="330"/>
    </row>
    <row r="994" spans="1:27" ht="15.75" customHeight="1">
      <c r="A994" s="330"/>
      <c r="B994" s="330"/>
      <c r="C994" s="330"/>
      <c r="D994" s="330"/>
      <c r="E994" s="330"/>
      <c r="F994" s="330"/>
      <c r="G994" s="330"/>
      <c r="H994" s="330"/>
      <c r="I994" s="330"/>
      <c r="J994" s="330"/>
      <c r="K994" s="330"/>
      <c r="L994" s="330"/>
      <c r="M994" s="330"/>
      <c r="N994" s="330"/>
      <c r="O994" s="330"/>
      <c r="P994" s="330"/>
      <c r="Q994" s="330"/>
      <c r="R994" s="330"/>
      <c r="S994" s="330"/>
      <c r="T994" s="330"/>
      <c r="U994" s="330"/>
      <c r="V994" s="330"/>
      <c r="W994" s="330"/>
      <c r="X994" s="330"/>
      <c r="Y994" s="330"/>
      <c r="Z994" s="330"/>
      <c r="AA994" s="330"/>
    </row>
    <row r="995" spans="1:27" ht="15.75" customHeight="1">
      <c r="A995" s="330"/>
      <c r="B995" s="330"/>
      <c r="C995" s="330"/>
      <c r="D995" s="330"/>
      <c r="E995" s="330"/>
      <c r="F995" s="330"/>
      <c r="G995" s="330"/>
      <c r="H995" s="330"/>
      <c r="I995" s="330"/>
      <c r="J995" s="330"/>
      <c r="K995" s="330"/>
      <c r="L995" s="330"/>
      <c r="M995" s="330"/>
      <c r="N995" s="330"/>
      <c r="O995" s="330"/>
      <c r="P995" s="330"/>
      <c r="Q995" s="330"/>
      <c r="R995" s="330"/>
      <c r="S995" s="330"/>
      <c r="T995" s="330"/>
      <c r="U995" s="330"/>
      <c r="V995" s="330"/>
      <c r="W995" s="330"/>
      <c r="X995" s="330"/>
      <c r="Y995" s="330"/>
      <c r="Z995" s="330"/>
      <c r="AA995" s="330"/>
    </row>
    <row r="996" spans="1:27" ht="15.75" customHeight="1">
      <c r="A996" s="330"/>
      <c r="B996" s="330"/>
      <c r="C996" s="330"/>
      <c r="D996" s="330"/>
      <c r="E996" s="330"/>
      <c r="F996" s="330"/>
      <c r="G996" s="330"/>
      <c r="H996" s="330"/>
      <c r="I996" s="330"/>
      <c r="J996" s="330"/>
      <c r="K996" s="330"/>
      <c r="L996" s="330"/>
      <c r="M996" s="330"/>
      <c r="N996" s="330"/>
      <c r="O996" s="330"/>
      <c r="P996" s="330"/>
      <c r="Q996" s="330"/>
      <c r="R996" s="330"/>
      <c r="S996" s="330"/>
      <c r="T996" s="330"/>
      <c r="U996" s="330"/>
      <c r="V996" s="330"/>
      <c r="W996" s="330"/>
      <c r="X996" s="330"/>
      <c r="Y996" s="330"/>
      <c r="Z996" s="330"/>
      <c r="AA996" s="330"/>
    </row>
    <row r="997" spans="1:27" ht="15.75" customHeight="1">
      <c r="A997" s="330"/>
      <c r="B997" s="330"/>
      <c r="C997" s="330"/>
      <c r="D997" s="330"/>
      <c r="E997" s="330"/>
      <c r="F997" s="330"/>
      <c r="G997" s="330"/>
      <c r="H997" s="330"/>
      <c r="I997" s="330"/>
      <c r="J997" s="330"/>
      <c r="K997" s="330"/>
      <c r="L997" s="330"/>
      <c r="M997" s="330"/>
      <c r="N997" s="330"/>
      <c r="O997" s="330"/>
      <c r="P997" s="330"/>
      <c r="Q997" s="330"/>
      <c r="R997" s="330"/>
      <c r="S997" s="330"/>
      <c r="T997" s="330"/>
      <c r="U997" s="330"/>
      <c r="V997" s="330"/>
      <c r="W997" s="330"/>
      <c r="X997" s="330"/>
      <c r="Y997" s="330"/>
      <c r="Z997" s="330"/>
      <c r="AA997" s="330"/>
    </row>
    <row r="998" spans="1:27" ht="15.75" customHeight="1">
      <c r="A998" s="330"/>
      <c r="B998" s="330"/>
      <c r="C998" s="330"/>
      <c r="D998" s="330"/>
      <c r="E998" s="330"/>
      <c r="F998" s="330"/>
      <c r="G998" s="330"/>
      <c r="H998" s="330"/>
      <c r="I998" s="330"/>
      <c r="J998" s="330"/>
      <c r="K998" s="330"/>
      <c r="L998" s="330"/>
      <c r="M998" s="330"/>
      <c r="N998" s="330"/>
      <c r="O998" s="330"/>
      <c r="P998" s="330"/>
      <c r="Q998" s="330"/>
      <c r="R998" s="330"/>
      <c r="S998" s="330"/>
      <c r="T998" s="330"/>
      <c r="U998" s="330"/>
      <c r="V998" s="330"/>
      <c r="W998" s="330"/>
      <c r="X998" s="330"/>
      <c r="Y998" s="330"/>
      <c r="Z998" s="330"/>
      <c r="AA998" s="330"/>
    </row>
    <row r="999" spans="1:27" ht="15.75" customHeight="1">
      <c r="A999" s="330"/>
      <c r="B999" s="330"/>
      <c r="C999" s="330"/>
      <c r="D999" s="330"/>
      <c r="E999" s="330"/>
      <c r="F999" s="330"/>
      <c r="G999" s="330"/>
      <c r="H999" s="330"/>
      <c r="I999" s="330"/>
      <c r="J999" s="330"/>
      <c r="K999" s="330"/>
      <c r="L999" s="330"/>
      <c r="M999" s="330"/>
      <c r="N999" s="330"/>
      <c r="O999" s="330"/>
      <c r="P999" s="330"/>
      <c r="Q999" s="330"/>
      <c r="R999" s="330"/>
      <c r="S999" s="330"/>
      <c r="T999" s="330"/>
      <c r="U999" s="330"/>
      <c r="V999" s="330"/>
      <c r="W999" s="330"/>
      <c r="X999" s="330"/>
      <c r="Y999" s="330"/>
      <c r="Z999" s="330"/>
      <c r="AA999" s="330"/>
    </row>
    <row r="1000" spans="1:27" ht="15.75" customHeight="1">
      <c r="A1000" s="330"/>
      <c r="B1000" s="330"/>
      <c r="C1000" s="330"/>
      <c r="D1000" s="330"/>
      <c r="E1000" s="330"/>
      <c r="F1000" s="330"/>
      <c r="G1000" s="330"/>
      <c r="H1000" s="330"/>
      <c r="I1000" s="330"/>
      <c r="J1000" s="330"/>
      <c r="K1000" s="330"/>
      <c r="L1000" s="330"/>
      <c r="M1000" s="330"/>
      <c r="N1000" s="330"/>
      <c r="O1000" s="330"/>
      <c r="P1000" s="330"/>
      <c r="Q1000" s="330"/>
      <c r="R1000" s="330"/>
      <c r="S1000" s="330"/>
      <c r="T1000" s="330"/>
      <c r="U1000" s="330"/>
      <c r="V1000" s="330"/>
      <c r="W1000" s="330"/>
      <c r="X1000" s="330"/>
      <c r="Y1000" s="330"/>
      <c r="Z1000" s="330"/>
      <c r="AA1000" s="330"/>
    </row>
    <row r="1001" spans="1:27" ht="15.75" customHeight="1">
      <c r="A1001" s="330"/>
      <c r="B1001" s="330"/>
      <c r="C1001" s="330"/>
      <c r="D1001" s="330"/>
      <c r="E1001" s="330"/>
      <c r="F1001" s="330"/>
      <c r="G1001" s="330"/>
      <c r="H1001" s="330"/>
      <c r="I1001" s="330"/>
      <c r="J1001" s="330"/>
      <c r="K1001" s="330"/>
      <c r="L1001" s="330"/>
      <c r="M1001" s="330"/>
      <c r="N1001" s="330"/>
      <c r="O1001" s="330"/>
      <c r="P1001" s="330"/>
      <c r="Q1001" s="330"/>
      <c r="R1001" s="330"/>
      <c r="S1001" s="330"/>
      <c r="T1001" s="330"/>
      <c r="U1001" s="330"/>
      <c r="V1001" s="330"/>
      <c r="W1001" s="330"/>
      <c r="X1001" s="330"/>
      <c r="Y1001" s="330"/>
      <c r="Z1001" s="330"/>
      <c r="AA1001" s="330"/>
    </row>
    <row r="1002" spans="1:27" ht="15.75" customHeight="1">
      <c r="A1002" s="330"/>
      <c r="B1002" s="330"/>
      <c r="C1002" s="330"/>
      <c r="D1002" s="330"/>
      <c r="E1002" s="330"/>
      <c r="F1002" s="330"/>
      <c r="G1002" s="330"/>
      <c r="H1002" s="330"/>
      <c r="I1002" s="330"/>
      <c r="J1002" s="330"/>
      <c r="K1002" s="330"/>
      <c r="L1002" s="330"/>
      <c r="M1002" s="330"/>
      <c r="N1002" s="330"/>
      <c r="O1002" s="330"/>
      <c r="P1002" s="330"/>
      <c r="Q1002" s="330"/>
      <c r="R1002" s="330"/>
      <c r="S1002" s="330"/>
      <c r="T1002" s="330"/>
      <c r="U1002" s="330"/>
      <c r="V1002" s="330"/>
      <c r="W1002" s="330"/>
      <c r="X1002" s="330"/>
      <c r="Y1002" s="330"/>
      <c r="Z1002" s="330"/>
      <c r="AA1002" s="330"/>
    </row>
    <row r="1003" spans="1:27" ht="15.75" customHeight="1">
      <c r="A1003" s="330"/>
      <c r="B1003" s="330"/>
      <c r="C1003" s="330"/>
      <c r="D1003" s="330"/>
      <c r="E1003" s="330"/>
      <c r="F1003" s="330"/>
      <c r="G1003" s="330"/>
      <c r="H1003" s="330"/>
      <c r="I1003" s="330"/>
      <c r="J1003" s="330"/>
      <c r="K1003" s="330"/>
      <c r="L1003" s="330"/>
      <c r="M1003" s="330"/>
      <c r="N1003" s="330"/>
      <c r="O1003" s="330"/>
      <c r="P1003" s="330"/>
      <c r="Q1003" s="330"/>
      <c r="R1003" s="330"/>
      <c r="S1003" s="330"/>
      <c r="T1003" s="330"/>
      <c r="U1003" s="330"/>
      <c r="V1003" s="330"/>
      <c r="W1003" s="330"/>
      <c r="X1003" s="330"/>
      <c r="Y1003" s="330"/>
      <c r="Z1003" s="330"/>
      <c r="AA1003" s="330"/>
    </row>
    <row r="1004" spans="1:27" ht="15.75" customHeight="1">
      <c r="A1004" s="330"/>
      <c r="B1004" s="330"/>
      <c r="C1004" s="330"/>
      <c r="D1004" s="330"/>
      <c r="E1004" s="330"/>
      <c r="F1004" s="330"/>
      <c r="G1004" s="330"/>
      <c r="H1004" s="330"/>
      <c r="I1004" s="330"/>
      <c r="J1004" s="330"/>
      <c r="K1004" s="330"/>
      <c r="L1004" s="330"/>
      <c r="M1004" s="330"/>
      <c r="N1004" s="330"/>
      <c r="O1004" s="330"/>
      <c r="P1004" s="330"/>
      <c r="Q1004" s="330"/>
      <c r="R1004" s="330"/>
      <c r="S1004" s="330"/>
      <c r="T1004" s="330"/>
      <c r="U1004" s="330"/>
      <c r="V1004" s="330"/>
      <c r="W1004" s="330"/>
      <c r="X1004" s="330"/>
      <c r="Y1004" s="330"/>
      <c r="Z1004" s="330"/>
      <c r="AA1004" s="330"/>
    </row>
    <row r="1005" spans="1:27" ht="15.75" customHeight="1">
      <c r="A1005" s="330"/>
      <c r="B1005" s="330"/>
      <c r="C1005" s="330"/>
      <c r="D1005" s="330"/>
      <c r="E1005" s="330"/>
      <c r="F1005" s="330"/>
      <c r="G1005" s="330"/>
      <c r="H1005" s="330"/>
      <c r="I1005" s="330"/>
      <c r="J1005" s="330"/>
      <c r="K1005" s="330"/>
      <c r="L1005" s="330"/>
      <c r="M1005" s="330"/>
      <c r="N1005" s="330"/>
      <c r="O1005" s="330"/>
      <c r="P1005" s="330"/>
      <c r="Q1005" s="330"/>
      <c r="R1005" s="330"/>
      <c r="S1005" s="330"/>
      <c r="T1005" s="330"/>
      <c r="U1005" s="330"/>
      <c r="V1005" s="330"/>
      <c r="W1005" s="330"/>
      <c r="X1005" s="330"/>
      <c r="Y1005" s="330"/>
      <c r="Z1005" s="330"/>
      <c r="AA1005" s="330"/>
    </row>
    <row r="1006" spans="1:27" ht="15.75" customHeight="1">
      <c r="A1006" s="330"/>
      <c r="B1006" s="330"/>
      <c r="C1006" s="330"/>
      <c r="D1006" s="330"/>
      <c r="E1006" s="330"/>
      <c r="F1006" s="330"/>
      <c r="G1006" s="330"/>
      <c r="H1006" s="330"/>
      <c r="I1006" s="330"/>
      <c r="J1006" s="330"/>
      <c r="K1006" s="330"/>
      <c r="L1006" s="330"/>
      <c r="M1006" s="330"/>
      <c r="N1006" s="330"/>
      <c r="O1006" s="330"/>
      <c r="P1006" s="330"/>
      <c r="Q1006" s="330"/>
      <c r="R1006" s="330"/>
      <c r="S1006" s="330"/>
      <c r="T1006" s="330"/>
      <c r="U1006" s="330"/>
      <c r="V1006" s="330"/>
      <c r="W1006" s="330"/>
      <c r="X1006" s="330"/>
      <c r="Y1006" s="330"/>
      <c r="Z1006" s="330"/>
      <c r="AA1006" s="330"/>
    </row>
    <row r="1007" spans="1:27" ht="15.75" customHeight="1">
      <c r="A1007" s="330"/>
      <c r="B1007" s="330"/>
      <c r="C1007" s="330"/>
      <c r="D1007" s="330"/>
      <c r="E1007" s="330"/>
      <c r="F1007" s="330"/>
      <c r="G1007" s="330"/>
      <c r="H1007" s="330"/>
      <c r="I1007" s="330"/>
      <c r="J1007" s="330"/>
      <c r="K1007" s="330"/>
      <c r="L1007" s="330"/>
      <c r="M1007" s="330"/>
      <c r="N1007" s="330"/>
      <c r="O1007" s="330"/>
      <c r="P1007" s="330"/>
      <c r="Q1007" s="330"/>
      <c r="R1007" s="330"/>
      <c r="S1007" s="330"/>
      <c r="T1007" s="330"/>
      <c r="U1007" s="330"/>
      <c r="V1007" s="330"/>
      <c r="W1007" s="330"/>
      <c r="X1007" s="330"/>
      <c r="Y1007" s="330"/>
      <c r="Z1007" s="330"/>
      <c r="AA1007" s="330"/>
    </row>
  </sheetData>
  <mergeCells count="47">
    <mergeCell ref="B72:F72"/>
    <mergeCell ref="C59:G59"/>
    <mergeCell ref="C62:G62"/>
    <mergeCell ref="C63:G63"/>
    <mergeCell ref="B66:F70"/>
    <mergeCell ref="B71:F71"/>
    <mergeCell ref="B52:F52"/>
    <mergeCell ref="C53:D53"/>
    <mergeCell ref="C54:D54"/>
    <mergeCell ref="C55:D55"/>
    <mergeCell ref="B56:D56"/>
    <mergeCell ref="C46:D46"/>
    <mergeCell ref="C47:D47"/>
    <mergeCell ref="C48:D48"/>
    <mergeCell ref="C49:D49"/>
    <mergeCell ref="C50:D50"/>
    <mergeCell ref="C40:D40"/>
    <mergeCell ref="C41:D41"/>
    <mergeCell ref="C42:D42"/>
    <mergeCell ref="B44:F44"/>
    <mergeCell ref="C45:D45"/>
    <mergeCell ref="C35:D35"/>
    <mergeCell ref="C36:D36"/>
    <mergeCell ref="C37:D37"/>
    <mergeCell ref="C38:D38"/>
    <mergeCell ref="C39:D39"/>
    <mergeCell ref="C29:D29"/>
    <mergeCell ref="B31:F31"/>
    <mergeCell ref="C32:D32"/>
    <mergeCell ref="C33:D33"/>
    <mergeCell ref="C34:D34"/>
    <mergeCell ref="C24:D24"/>
    <mergeCell ref="C25:D25"/>
    <mergeCell ref="C26:D26"/>
    <mergeCell ref="C27:D27"/>
    <mergeCell ref="C28:D28"/>
    <mergeCell ref="B19:F19"/>
    <mergeCell ref="C20:D20"/>
    <mergeCell ref="C21:D21"/>
    <mergeCell ref="C22:D22"/>
    <mergeCell ref="C23:D23"/>
    <mergeCell ref="B2:F6"/>
    <mergeCell ref="B12:C13"/>
    <mergeCell ref="B15:F15"/>
    <mergeCell ref="B16:B17"/>
    <mergeCell ref="C16:D17"/>
    <mergeCell ref="E16:F16"/>
  </mergeCells>
  <printOptions horizontalCentered="1"/>
  <pageMargins left="0.7" right="0.7" top="0.75" bottom="0.75" header="0.511811023622047" footer="0.511811023622047"/>
  <pageSetup paperSize="9" fitToHeight="0" orientation="portrait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52"/>
  <sheetViews>
    <sheetView showGridLines="0" topLeftCell="A13" zoomScaleNormal="100" workbookViewId="0">
      <selection activeCell="C20" sqref="C20"/>
    </sheetView>
  </sheetViews>
  <sheetFormatPr defaultColWidth="12.59765625" defaultRowHeight="13.8"/>
  <cols>
    <col min="1" max="1" width="2.09765625" style="352" customWidth="1"/>
    <col min="2" max="2" width="10.296875" style="352" customWidth="1"/>
    <col min="3" max="3" width="24.3984375" style="352" customWidth="1"/>
    <col min="4" max="7" width="25.296875" style="352" customWidth="1"/>
    <col min="8" max="8" width="32.59765625" style="352" customWidth="1"/>
    <col min="9" max="9" width="21.69921875" style="352" customWidth="1"/>
    <col min="10" max="28" width="8.19921875" style="352" customWidth="1"/>
    <col min="29" max="29" width="13" style="352" customWidth="1"/>
    <col min="30" max="16384" width="12.59765625" style="352"/>
  </cols>
  <sheetData>
    <row r="1" spans="1:29">
      <c r="C1" s="353"/>
      <c r="D1" s="353"/>
      <c r="E1" s="353"/>
      <c r="F1" s="353"/>
      <c r="G1" s="353"/>
      <c r="H1" s="353"/>
    </row>
    <row r="2" spans="1:29" ht="18.75" customHeight="1">
      <c r="A2" s="354"/>
      <c r="B2" s="494" t="s">
        <v>1476</v>
      </c>
      <c r="C2" s="494"/>
      <c r="D2" s="494"/>
      <c r="E2" s="494"/>
      <c r="F2" s="494"/>
      <c r="G2" s="494"/>
      <c r="H2" s="494"/>
      <c r="I2" s="494"/>
      <c r="J2" s="354"/>
      <c r="K2" s="355"/>
      <c r="L2" s="355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6"/>
      <c r="AA2" s="356"/>
      <c r="AB2" s="356"/>
      <c r="AC2" s="356"/>
    </row>
    <row r="3" spans="1:29" ht="18.75" customHeight="1">
      <c r="A3" s="354"/>
      <c r="B3" s="494"/>
      <c r="C3" s="494"/>
      <c r="D3" s="494"/>
      <c r="E3" s="494"/>
      <c r="F3" s="494"/>
      <c r="G3" s="494"/>
      <c r="H3" s="494"/>
      <c r="I3" s="494"/>
      <c r="J3" s="354"/>
      <c r="K3" s="355"/>
      <c r="L3" s="355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6"/>
      <c r="AA3" s="356"/>
      <c r="AB3" s="356"/>
      <c r="AC3" s="356"/>
    </row>
    <row r="4" spans="1:29" ht="18.75" customHeight="1">
      <c r="A4" s="354"/>
      <c r="B4" s="494"/>
      <c r="C4" s="494"/>
      <c r="D4" s="494"/>
      <c r="E4" s="494"/>
      <c r="F4" s="494"/>
      <c r="G4" s="494"/>
      <c r="H4" s="494"/>
      <c r="I4" s="494"/>
      <c r="J4" s="354"/>
      <c r="K4" s="355"/>
      <c r="L4" s="355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6"/>
      <c r="AA4" s="356"/>
      <c r="AB4" s="356"/>
      <c r="AC4" s="356"/>
    </row>
    <row r="5" spans="1:29" ht="18.75" customHeight="1">
      <c r="A5" s="354"/>
      <c r="B5" s="494"/>
      <c r="C5" s="494"/>
      <c r="D5" s="494"/>
      <c r="E5" s="494"/>
      <c r="F5" s="494"/>
      <c r="G5" s="494"/>
      <c r="H5" s="494"/>
      <c r="I5" s="494"/>
      <c r="J5" s="354"/>
      <c r="K5" s="355"/>
      <c r="L5" s="355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6"/>
      <c r="AA5" s="356"/>
      <c r="AB5" s="356"/>
      <c r="AC5" s="356"/>
    </row>
    <row r="6" spans="1:29" ht="18.75" customHeight="1">
      <c r="A6" s="354"/>
      <c r="B6" s="494"/>
      <c r="C6" s="494"/>
      <c r="D6" s="494"/>
      <c r="E6" s="494"/>
      <c r="F6" s="494"/>
      <c r="G6" s="494"/>
      <c r="H6" s="494"/>
      <c r="I6" s="494"/>
      <c r="J6" s="354"/>
      <c r="K6" s="355"/>
      <c r="L6" s="355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6"/>
      <c r="AA6" s="356"/>
      <c r="AB6" s="356"/>
      <c r="AC6" s="356"/>
    </row>
    <row r="7" spans="1:29" ht="15" customHeight="1">
      <c r="A7" s="357"/>
      <c r="B7" s="358"/>
      <c r="C7" s="358"/>
      <c r="D7" s="358"/>
      <c r="E7" s="358"/>
      <c r="F7" s="358"/>
      <c r="G7" s="358"/>
      <c r="H7" s="358"/>
      <c r="I7" s="358"/>
      <c r="J7" s="357"/>
      <c r="K7" s="359"/>
      <c r="L7" s="359"/>
      <c r="M7" s="357"/>
      <c r="N7" s="357"/>
      <c r="O7" s="357"/>
      <c r="P7" s="357"/>
      <c r="Q7" s="357"/>
      <c r="R7" s="357"/>
      <c r="S7" s="357"/>
      <c r="T7" s="357"/>
      <c r="U7" s="357"/>
      <c r="V7" s="357"/>
      <c r="W7" s="357"/>
      <c r="X7" s="357"/>
      <c r="Y7" s="357"/>
      <c r="Z7" s="357"/>
      <c r="AA7" s="357"/>
      <c r="AB7" s="357"/>
      <c r="AC7" s="357"/>
    </row>
    <row r="8" spans="1:29" ht="15" customHeight="1">
      <c r="A8" s="357"/>
      <c r="B8" s="360" t="str">
        <f>'DADOS GERAIS'!B8</f>
        <v>Secretaria de Atenção Especializada à Saúde</v>
      </c>
      <c r="C8" s="361"/>
      <c r="D8" s="361"/>
      <c r="E8" s="361"/>
      <c r="F8" s="362"/>
      <c r="G8" s="102" t="e">
        <f>#REF!</f>
        <v>#REF!</v>
      </c>
      <c r="H8" s="361" t="s">
        <v>1406</v>
      </c>
      <c r="I8" s="363" t="s">
        <v>1204</v>
      </c>
      <c r="J8" s="357"/>
      <c r="K8" s="359"/>
      <c r="L8" s="359"/>
      <c r="M8" s="357"/>
      <c r="N8" s="357"/>
      <c r="O8" s="357"/>
      <c r="P8" s="357"/>
      <c r="Q8" s="357"/>
      <c r="R8" s="357"/>
      <c r="S8" s="357"/>
      <c r="T8" s="357"/>
      <c r="U8" s="357"/>
      <c r="V8" s="357"/>
      <c r="W8" s="357"/>
      <c r="X8" s="357"/>
      <c r="Y8" s="357"/>
      <c r="Z8" s="357"/>
      <c r="AA8" s="357"/>
      <c r="AB8" s="357"/>
      <c r="AC8" s="357"/>
    </row>
    <row r="9" spans="1:29" ht="15" customHeight="1">
      <c r="A9" s="357"/>
      <c r="B9" s="364" t="str">
        <f>'DADOS GERAIS'!B9</f>
        <v>Unidade Básica de Saúde Porte 1 - Área Construída: 389,78m²</v>
      </c>
      <c r="C9" s="365"/>
      <c r="D9" s="365"/>
      <c r="E9" s="365"/>
      <c r="F9" s="366"/>
      <c r="G9" s="242" t="e">
        <f>#REF!</f>
        <v>#REF!</v>
      </c>
      <c r="H9" s="367">
        <f>'ENCARGOS SOCIAIS'!F56</f>
        <v>0.47739999999999999</v>
      </c>
      <c r="I9" s="368" t="str">
        <f>'DADOS GERAIS'!C22</f>
        <v>30/08/2024</v>
      </c>
      <c r="J9" s="357"/>
      <c r="K9" s="359"/>
      <c r="L9" s="359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/>
      <c r="Z9" s="357"/>
      <c r="AA9" s="357"/>
      <c r="AB9" s="357"/>
      <c r="AC9" s="357"/>
    </row>
    <row r="10" spans="1:29" ht="15" customHeight="1">
      <c r="A10" s="357"/>
      <c r="B10" s="369"/>
      <c r="C10" s="356"/>
      <c r="D10" s="356"/>
      <c r="E10" s="356"/>
      <c r="F10" s="366"/>
      <c r="G10" s="105"/>
      <c r="I10" s="370"/>
      <c r="J10" s="357"/>
      <c r="K10" s="359"/>
      <c r="L10" s="359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</row>
    <row r="11" spans="1:29" ht="15" customHeight="1">
      <c r="A11" s="357"/>
      <c r="B11" s="371" t="str">
        <f>'DADOS GERAIS'!B11</f>
        <v>Bancos:</v>
      </c>
      <c r="C11" s="372"/>
      <c r="D11" s="372"/>
      <c r="E11" s="372"/>
      <c r="F11" s="366"/>
      <c r="G11" s="105" t="e">
        <f>#REF!</f>
        <v>#REF!</v>
      </c>
      <c r="H11" s="372" t="s">
        <v>1408</v>
      </c>
      <c r="I11" s="370" t="s">
        <v>1206</v>
      </c>
      <c r="J11" s="357"/>
      <c r="K11" s="359"/>
      <c r="L11" s="359"/>
      <c r="M11" s="357"/>
      <c r="N11" s="357"/>
      <c r="O11" s="357"/>
      <c r="P11" s="357"/>
      <c r="Q11" s="357"/>
      <c r="R11" s="357"/>
      <c r="S11" s="357"/>
      <c r="T11" s="357"/>
      <c r="U11" s="357"/>
      <c r="V11" s="357"/>
      <c r="W11" s="357"/>
      <c r="X11" s="357"/>
      <c r="Y11" s="357"/>
      <c r="Z11" s="357"/>
      <c r="AA11" s="357"/>
      <c r="AB11" s="357"/>
      <c r="AC11" s="357"/>
    </row>
    <row r="12" spans="1:29" ht="15" customHeight="1">
      <c r="A12" s="357"/>
      <c r="B12" s="495" t="str">
        <f>'DADOS GERAIS'!B12</f>
        <v>SINAPI (03/2024) - CPOS/CDHU (03/2024) - SBC (03/2024) - ORSE (03/2024) - IOPES (03/2024) - EMOP (03/2024)</v>
      </c>
      <c r="C12" s="495"/>
      <c r="D12" s="495"/>
      <c r="E12" s="495"/>
      <c r="F12" s="495"/>
      <c r="G12" s="242" t="e">
        <f>#REF!</f>
        <v>#REF!</v>
      </c>
      <c r="H12" s="367">
        <f>'ENCARGOS SOCIAIS'!E56</f>
        <v>0.85795980000000005</v>
      </c>
      <c r="I12" s="373" t="str">
        <f>'DADOS GERAIS'!C23</f>
        <v>03</v>
      </c>
      <c r="J12" s="357"/>
      <c r="K12" s="359"/>
      <c r="L12" s="359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/>
      <c r="Z12" s="357"/>
      <c r="AA12" s="357"/>
      <c r="AB12" s="357"/>
      <c r="AC12" s="357"/>
    </row>
    <row r="13" spans="1:29" ht="15" customHeight="1">
      <c r="A13" s="357"/>
      <c r="B13" s="495"/>
      <c r="C13" s="495"/>
      <c r="D13" s="495"/>
      <c r="E13" s="495"/>
      <c r="F13" s="495"/>
      <c r="G13" s="113"/>
      <c r="H13" s="374"/>
      <c r="I13" s="375"/>
      <c r="J13" s="357"/>
      <c r="K13" s="359"/>
      <c r="L13" s="359"/>
      <c r="M13" s="357"/>
      <c r="N13" s="357"/>
      <c r="O13" s="357"/>
      <c r="P13" s="357"/>
      <c r="Q13" s="357"/>
      <c r="R13" s="357"/>
      <c r="S13" s="357"/>
      <c r="T13" s="357"/>
      <c r="U13" s="357"/>
      <c r="V13" s="357"/>
      <c r="W13" s="357"/>
      <c r="X13" s="357"/>
      <c r="Y13" s="357"/>
      <c r="Z13" s="357"/>
      <c r="AA13" s="357"/>
      <c r="AB13" s="357"/>
      <c r="AC13" s="357"/>
    </row>
    <row r="14" spans="1:29" ht="8.25" customHeight="1">
      <c r="B14" s="376"/>
      <c r="C14" s="353"/>
      <c r="D14" s="353"/>
      <c r="E14" s="353"/>
      <c r="F14" s="353"/>
      <c r="G14" s="353"/>
      <c r="H14" s="353"/>
      <c r="I14" s="377"/>
      <c r="J14" s="378"/>
      <c r="K14" s="378"/>
      <c r="L14" s="378"/>
      <c r="M14" s="378"/>
      <c r="N14" s="378"/>
      <c r="O14" s="378"/>
      <c r="P14" s="378"/>
      <c r="Q14" s="378"/>
      <c r="R14" s="378"/>
      <c r="S14" s="378"/>
      <c r="T14" s="378"/>
      <c r="U14" s="378"/>
      <c r="V14" s="378"/>
      <c r="W14" s="378"/>
      <c r="X14" s="378"/>
      <c r="Y14" s="378"/>
      <c r="Z14" s="378"/>
      <c r="AA14" s="378"/>
      <c r="AB14" s="378"/>
      <c r="AC14" s="378"/>
    </row>
    <row r="15" spans="1:29" ht="26.25" customHeight="1">
      <c r="B15" s="379" t="s">
        <v>10</v>
      </c>
      <c r="C15" s="380" t="s">
        <v>1477</v>
      </c>
      <c r="D15" s="380" t="s">
        <v>1478</v>
      </c>
      <c r="E15" s="496" t="s">
        <v>1479</v>
      </c>
      <c r="F15" s="496"/>
      <c r="G15" s="496"/>
      <c r="H15" s="496"/>
      <c r="I15" s="496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381"/>
      <c r="U15" s="381"/>
      <c r="V15" s="381"/>
      <c r="W15" s="381"/>
      <c r="X15" s="381"/>
      <c r="Y15" s="381"/>
      <c r="Z15" s="381"/>
      <c r="AA15" s="381"/>
      <c r="AB15" s="381"/>
      <c r="AC15" s="382"/>
    </row>
    <row r="16" spans="1:29" ht="54" customHeight="1">
      <c r="B16" s="383">
        <v>1</v>
      </c>
      <c r="C16" s="384" t="s">
        <v>1480</v>
      </c>
      <c r="D16" s="384" t="s">
        <v>1481</v>
      </c>
      <c r="E16" s="497" t="s">
        <v>1482</v>
      </c>
      <c r="F16" s="497"/>
      <c r="G16" s="497"/>
      <c r="H16" s="497"/>
      <c r="I16" s="497"/>
      <c r="J16" s="378"/>
      <c r="K16" s="378"/>
      <c r="L16" s="378"/>
      <c r="M16" s="378"/>
      <c r="N16" s="378"/>
      <c r="O16" s="378"/>
      <c r="P16" s="378"/>
      <c r="Q16" s="378"/>
      <c r="R16" s="378"/>
      <c r="S16" s="378"/>
      <c r="T16" s="378"/>
      <c r="U16" s="378"/>
      <c r="V16" s="378"/>
      <c r="W16" s="378"/>
      <c r="X16" s="378"/>
      <c r="Y16" s="378"/>
      <c r="Z16" s="378"/>
      <c r="AA16" s="378"/>
      <c r="AB16" s="378"/>
      <c r="AC16" s="378"/>
    </row>
    <row r="17" spans="2:29" ht="54" customHeight="1">
      <c r="B17" s="383">
        <v>2</v>
      </c>
      <c r="C17" s="384" t="s">
        <v>1483</v>
      </c>
      <c r="D17" s="384" t="s">
        <v>1484</v>
      </c>
      <c r="E17" s="497" t="s">
        <v>1485</v>
      </c>
      <c r="F17" s="497"/>
      <c r="G17" s="497"/>
      <c r="H17" s="497"/>
      <c r="I17" s="497"/>
      <c r="J17" s="378"/>
      <c r="K17" s="378"/>
      <c r="L17" s="378"/>
      <c r="M17" s="378"/>
      <c r="N17" s="378"/>
      <c r="O17" s="378"/>
      <c r="P17" s="378"/>
      <c r="Q17" s="378"/>
      <c r="R17" s="378"/>
      <c r="S17" s="378"/>
      <c r="T17" s="378"/>
      <c r="U17" s="378"/>
      <c r="V17" s="378"/>
      <c r="W17" s="378"/>
      <c r="X17" s="378"/>
      <c r="Y17" s="378"/>
      <c r="Z17" s="378"/>
      <c r="AA17" s="378"/>
      <c r="AB17" s="378"/>
      <c r="AC17" s="378"/>
    </row>
    <row r="18" spans="2:29" ht="54" customHeight="1">
      <c r="B18" s="383">
        <v>3</v>
      </c>
      <c r="C18" s="384" t="s">
        <v>1486</v>
      </c>
      <c r="D18" s="384" t="s">
        <v>1487</v>
      </c>
      <c r="E18" s="497" t="s">
        <v>1485</v>
      </c>
      <c r="F18" s="497"/>
      <c r="G18" s="497"/>
      <c r="H18" s="497"/>
      <c r="I18" s="497"/>
      <c r="J18" s="378"/>
      <c r="K18" s="378"/>
      <c r="L18" s="378"/>
      <c r="M18" s="378"/>
      <c r="N18" s="378"/>
      <c r="O18" s="378"/>
      <c r="P18" s="378"/>
      <c r="Q18" s="378"/>
      <c r="R18" s="378"/>
      <c r="S18" s="378"/>
      <c r="T18" s="378"/>
      <c r="U18" s="378"/>
      <c r="V18" s="378"/>
      <c r="W18" s="378"/>
      <c r="X18" s="378"/>
      <c r="Y18" s="378"/>
      <c r="Z18" s="378"/>
      <c r="AA18" s="378"/>
      <c r="AB18" s="378"/>
      <c r="AC18" s="378"/>
    </row>
    <row r="19" spans="2:29" ht="54" customHeight="1">
      <c r="B19" s="383">
        <v>4</v>
      </c>
      <c r="C19" s="384" t="s">
        <v>1488</v>
      </c>
      <c r="D19" s="384" t="s">
        <v>1489</v>
      </c>
      <c r="E19" s="497" t="s">
        <v>1490</v>
      </c>
      <c r="F19" s="497"/>
      <c r="G19" s="497"/>
      <c r="H19" s="497"/>
      <c r="I19" s="497"/>
      <c r="J19" s="378"/>
      <c r="K19" s="378"/>
      <c r="L19" s="378"/>
      <c r="M19" s="378"/>
      <c r="N19" s="378"/>
      <c r="O19" s="378"/>
      <c r="P19" s="378"/>
      <c r="Q19" s="378"/>
      <c r="R19" s="378"/>
      <c r="S19" s="378"/>
      <c r="T19" s="378"/>
      <c r="U19" s="378"/>
      <c r="V19" s="378"/>
      <c r="W19" s="378"/>
      <c r="X19" s="378"/>
      <c r="Y19" s="378"/>
      <c r="Z19" s="378"/>
      <c r="AA19" s="378"/>
      <c r="AB19" s="378"/>
      <c r="AC19" s="378"/>
    </row>
    <row r="20" spans="2:29" ht="54" customHeight="1">
      <c r="B20" s="383">
        <v>5</v>
      </c>
      <c r="C20" s="384" t="s">
        <v>1491</v>
      </c>
      <c r="D20" s="384" t="s">
        <v>1492</v>
      </c>
      <c r="E20" s="497" t="s">
        <v>1490</v>
      </c>
      <c r="F20" s="497"/>
      <c r="G20" s="497"/>
      <c r="H20" s="497"/>
      <c r="I20" s="497"/>
      <c r="J20" s="378"/>
      <c r="K20" s="378"/>
      <c r="L20" s="378"/>
      <c r="M20" s="378"/>
      <c r="N20" s="378"/>
      <c r="O20" s="378"/>
      <c r="P20" s="378"/>
      <c r="Q20" s="378"/>
      <c r="R20" s="378"/>
      <c r="S20" s="378"/>
      <c r="T20" s="378"/>
      <c r="U20" s="378"/>
      <c r="V20" s="378"/>
      <c r="W20" s="378"/>
      <c r="X20" s="378"/>
      <c r="Y20" s="378"/>
      <c r="Z20" s="378"/>
      <c r="AA20" s="378"/>
      <c r="AB20" s="378"/>
      <c r="AC20" s="378"/>
    </row>
    <row r="21" spans="2:29" ht="54" customHeight="1">
      <c r="B21" s="383">
        <v>6</v>
      </c>
      <c r="C21" s="384" t="s">
        <v>1493</v>
      </c>
      <c r="D21" s="384" t="s">
        <v>1494</v>
      </c>
      <c r="E21" s="497" t="s">
        <v>1482</v>
      </c>
      <c r="F21" s="497"/>
      <c r="G21" s="497"/>
      <c r="H21" s="497"/>
      <c r="I21" s="497"/>
      <c r="J21" s="378"/>
      <c r="K21" s="378"/>
      <c r="L21" s="378"/>
      <c r="M21" s="378"/>
      <c r="N21" s="378"/>
      <c r="O21" s="378"/>
      <c r="P21" s="378"/>
      <c r="Q21" s="378"/>
      <c r="R21" s="378"/>
      <c r="S21" s="378"/>
      <c r="T21" s="378"/>
      <c r="U21" s="378"/>
      <c r="V21" s="378"/>
      <c r="W21" s="378"/>
      <c r="X21" s="378"/>
      <c r="Y21" s="378"/>
      <c r="Z21" s="378"/>
      <c r="AA21" s="378"/>
      <c r="AB21" s="378"/>
      <c r="AC21" s="378"/>
    </row>
    <row r="22" spans="2:29" ht="54" customHeight="1">
      <c r="B22" s="383">
        <v>7</v>
      </c>
      <c r="C22" s="384" t="s">
        <v>1250</v>
      </c>
      <c r="D22" s="384" t="s">
        <v>1495</v>
      </c>
      <c r="E22" s="497" t="s">
        <v>1496</v>
      </c>
      <c r="F22" s="497"/>
      <c r="G22" s="497"/>
      <c r="H22" s="497"/>
      <c r="I22" s="497"/>
      <c r="J22" s="378"/>
      <c r="K22" s="378"/>
      <c r="L22" s="378"/>
      <c r="M22" s="378"/>
      <c r="N22" s="378"/>
      <c r="O22" s="378"/>
      <c r="P22" s="378"/>
      <c r="Q22" s="378"/>
      <c r="R22" s="378"/>
      <c r="S22" s="378"/>
      <c r="T22" s="378"/>
      <c r="U22" s="378"/>
      <c r="V22" s="378"/>
      <c r="W22" s="378"/>
      <c r="X22" s="378"/>
      <c r="Y22" s="378"/>
      <c r="Z22" s="378"/>
      <c r="AA22" s="378"/>
      <c r="AB22" s="378"/>
      <c r="AC22" s="378"/>
    </row>
    <row r="23" spans="2:29" ht="54" customHeight="1">
      <c r="B23" s="383">
        <v>8</v>
      </c>
      <c r="C23" s="384" t="s">
        <v>1262</v>
      </c>
      <c r="D23" s="385" t="s">
        <v>1497</v>
      </c>
      <c r="E23" s="497" t="s">
        <v>1498</v>
      </c>
      <c r="F23" s="497"/>
      <c r="G23" s="497"/>
      <c r="H23" s="497"/>
      <c r="I23" s="497"/>
      <c r="J23" s="378"/>
      <c r="K23" s="378"/>
      <c r="L23" s="378"/>
      <c r="M23" s="378"/>
      <c r="N23" s="378"/>
      <c r="O23" s="378"/>
      <c r="P23" s="378"/>
      <c r="Q23" s="378"/>
      <c r="R23" s="378"/>
      <c r="S23" s="378"/>
      <c r="T23" s="378"/>
      <c r="U23" s="378"/>
      <c r="V23" s="378"/>
      <c r="W23" s="378"/>
      <c r="X23" s="378"/>
      <c r="Y23" s="378"/>
      <c r="Z23" s="378"/>
      <c r="AA23" s="378"/>
      <c r="AB23" s="378"/>
      <c r="AC23" s="378"/>
    </row>
    <row r="24" spans="2:29" ht="54" customHeight="1">
      <c r="B24" s="383">
        <v>9</v>
      </c>
      <c r="C24" s="384" t="s">
        <v>1499</v>
      </c>
      <c r="D24" s="384" t="s">
        <v>1500</v>
      </c>
      <c r="E24" s="497" t="s">
        <v>1501</v>
      </c>
      <c r="F24" s="497"/>
      <c r="G24" s="497"/>
      <c r="H24" s="497"/>
      <c r="I24" s="497"/>
      <c r="J24" s="378"/>
      <c r="K24" s="378"/>
      <c r="L24" s="378"/>
      <c r="M24" s="378"/>
      <c r="N24" s="378"/>
      <c r="O24" s="378"/>
      <c r="P24" s="378"/>
      <c r="Q24" s="378"/>
      <c r="R24" s="378"/>
      <c r="S24" s="378"/>
      <c r="T24" s="378"/>
      <c r="U24" s="378"/>
      <c r="V24" s="378"/>
      <c r="W24" s="378"/>
      <c r="X24" s="378"/>
      <c r="Y24" s="378"/>
      <c r="Z24" s="378"/>
      <c r="AA24" s="378"/>
      <c r="AB24" s="378"/>
      <c r="AC24" s="378"/>
    </row>
    <row r="25" spans="2:29" ht="54" customHeight="1">
      <c r="B25" s="383">
        <v>10</v>
      </c>
      <c r="C25" s="384" t="s">
        <v>92</v>
      </c>
      <c r="D25" s="384" t="s">
        <v>1502</v>
      </c>
      <c r="E25" s="497" t="s">
        <v>1490</v>
      </c>
      <c r="F25" s="497"/>
      <c r="G25" s="497"/>
      <c r="H25" s="497"/>
      <c r="I25" s="497"/>
      <c r="J25" s="378"/>
      <c r="K25" s="378"/>
      <c r="L25" s="378"/>
      <c r="M25" s="378"/>
      <c r="N25" s="378"/>
      <c r="O25" s="378"/>
      <c r="P25" s="378"/>
      <c r="Q25" s="378"/>
      <c r="R25" s="378"/>
      <c r="S25" s="378"/>
      <c r="T25" s="378"/>
      <c r="U25" s="378"/>
      <c r="V25" s="378"/>
      <c r="W25" s="378"/>
      <c r="X25" s="378"/>
      <c r="Y25" s="378"/>
      <c r="Z25" s="378"/>
      <c r="AA25" s="378"/>
      <c r="AB25" s="378"/>
      <c r="AC25" s="378"/>
    </row>
    <row r="26" spans="2:29" ht="54" customHeight="1">
      <c r="B26" s="383">
        <v>11</v>
      </c>
      <c r="C26" s="384" t="s">
        <v>114</v>
      </c>
      <c r="D26" s="384" t="s">
        <v>1503</v>
      </c>
      <c r="E26" s="497" t="s">
        <v>1504</v>
      </c>
      <c r="F26" s="497"/>
      <c r="G26" s="497"/>
      <c r="H26" s="497"/>
      <c r="I26" s="497"/>
      <c r="J26" s="378"/>
      <c r="K26" s="378"/>
      <c r="L26" s="378"/>
      <c r="M26" s="378"/>
      <c r="N26" s="378"/>
      <c r="O26" s="378"/>
      <c r="P26" s="378"/>
      <c r="Q26" s="378"/>
      <c r="R26" s="378"/>
      <c r="S26" s="378"/>
      <c r="T26" s="378"/>
      <c r="U26" s="378"/>
      <c r="V26" s="378"/>
      <c r="W26" s="378"/>
      <c r="X26" s="378"/>
      <c r="Y26" s="378"/>
      <c r="Z26" s="378"/>
      <c r="AA26" s="378"/>
      <c r="AB26" s="378"/>
      <c r="AC26" s="378"/>
    </row>
    <row r="27" spans="2:29" ht="54" customHeight="1">
      <c r="B27" s="383">
        <v>12</v>
      </c>
      <c r="C27" s="384" t="s">
        <v>134</v>
      </c>
      <c r="D27" s="384" t="s">
        <v>1505</v>
      </c>
      <c r="E27" s="497" t="s">
        <v>1504</v>
      </c>
      <c r="F27" s="497"/>
      <c r="G27" s="497"/>
      <c r="H27" s="497"/>
      <c r="I27" s="497"/>
      <c r="J27" s="378"/>
      <c r="K27" s="378"/>
      <c r="L27" s="378"/>
      <c r="M27" s="378"/>
      <c r="N27" s="378"/>
      <c r="O27" s="378"/>
      <c r="P27" s="378"/>
      <c r="Q27" s="378"/>
      <c r="R27" s="378"/>
      <c r="S27" s="378"/>
      <c r="T27" s="378"/>
      <c r="U27" s="378"/>
      <c r="V27" s="378"/>
      <c r="W27" s="378"/>
      <c r="X27" s="378"/>
      <c r="Y27" s="378"/>
      <c r="Z27" s="378"/>
      <c r="AA27" s="378"/>
      <c r="AB27" s="378"/>
      <c r="AC27" s="378"/>
    </row>
    <row r="28" spans="2:29" ht="54" customHeight="1">
      <c r="B28" s="383">
        <v>13</v>
      </c>
      <c r="C28" s="384" t="s">
        <v>157</v>
      </c>
      <c r="D28" s="386" t="s">
        <v>1506</v>
      </c>
      <c r="E28" s="497" t="s">
        <v>1507</v>
      </c>
      <c r="F28" s="497"/>
      <c r="G28" s="497"/>
      <c r="H28" s="497"/>
      <c r="I28" s="497"/>
      <c r="J28" s="378"/>
      <c r="K28" s="378"/>
      <c r="L28" s="378"/>
      <c r="M28" s="378"/>
      <c r="N28" s="378"/>
      <c r="O28" s="378"/>
      <c r="P28" s="378"/>
      <c r="Q28" s="378"/>
      <c r="R28" s="378"/>
      <c r="S28" s="378"/>
      <c r="T28" s="378"/>
      <c r="U28" s="378"/>
      <c r="V28" s="378"/>
      <c r="W28" s="378"/>
      <c r="X28" s="378"/>
      <c r="Y28" s="378"/>
      <c r="Z28" s="378"/>
      <c r="AA28" s="378"/>
      <c r="AB28" s="378"/>
      <c r="AC28" s="378"/>
    </row>
    <row r="29" spans="2:29" ht="54" customHeight="1">
      <c r="B29" s="383">
        <v>14</v>
      </c>
      <c r="C29" s="384" t="s">
        <v>160</v>
      </c>
      <c r="D29" s="386" t="s">
        <v>1508</v>
      </c>
      <c r="E29" s="497" t="s">
        <v>1507</v>
      </c>
      <c r="F29" s="497"/>
      <c r="G29" s="497"/>
      <c r="H29" s="497"/>
      <c r="I29" s="497"/>
      <c r="J29" s="378"/>
      <c r="K29" s="378"/>
      <c r="L29" s="378"/>
      <c r="M29" s="378"/>
      <c r="N29" s="378"/>
      <c r="O29" s="378"/>
      <c r="P29" s="378"/>
      <c r="Q29" s="378"/>
      <c r="R29" s="378"/>
      <c r="S29" s="378"/>
      <c r="T29" s="378"/>
      <c r="U29" s="378"/>
      <c r="V29" s="378"/>
      <c r="W29" s="378"/>
      <c r="X29" s="378"/>
      <c r="Y29" s="378"/>
      <c r="Z29" s="378"/>
      <c r="AA29" s="378"/>
      <c r="AB29" s="378"/>
      <c r="AC29" s="378"/>
    </row>
    <row r="30" spans="2:29" ht="54" customHeight="1">
      <c r="B30" s="383">
        <v>15</v>
      </c>
      <c r="C30" s="384" t="s">
        <v>163</v>
      </c>
      <c r="D30" s="386" t="s">
        <v>1509</v>
      </c>
      <c r="E30" s="497" t="s">
        <v>1507</v>
      </c>
      <c r="F30" s="497"/>
      <c r="G30" s="497"/>
      <c r="H30" s="497"/>
      <c r="I30" s="497"/>
      <c r="J30" s="378"/>
      <c r="K30" s="378"/>
      <c r="L30" s="378"/>
      <c r="M30" s="378"/>
      <c r="N30" s="378"/>
      <c r="O30" s="378"/>
      <c r="P30" s="378"/>
      <c r="Q30" s="378"/>
      <c r="R30" s="378"/>
      <c r="S30" s="378"/>
      <c r="T30" s="378"/>
      <c r="U30" s="378"/>
      <c r="V30" s="378"/>
      <c r="W30" s="378"/>
      <c r="X30" s="378"/>
      <c r="Y30" s="378"/>
      <c r="Z30" s="378"/>
      <c r="AA30" s="378"/>
      <c r="AB30" s="378"/>
      <c r="AC30" s="378"/>
    </row>
    <row r="31" spans="2:29" ht="54" customHeight="1">
      <c r="B31" s="383">
        <v>16</v>
      </c>
      <c r="C31" s="384" t="s">
        <v>175</v>
      </c>
      <c r="D31" s="387" t="s">
        <v>1510</v>
      </c>
      <c r="E31" s="497" t="s">
        <v>1485</v>
      </c>
      <c r="F31" s="497"/>
      <c r="G31" s="497"/>
      <c r="H31" s="497"/>
      <c r="I31" s="497"/>
      <c r="J31" s="378"/>
      <c r="K31" s="378"/>
      <c r="L31" s="378"/>
      <c r="M31" s="378"/>
      <c r="N31" s="378"/>
      <c r="O31" s="378"/>
      <c r="P31" s="378"/>
      <c r="Q31" s="378"/>
      <c r="R31" s="378"/>
      <c r="S31" s="378"/>
      <c r="T31" s="378"/>
      <c r="U31" s="378"/>
      <c r="V31" s="378"/>
      <c r="W31" s="378"/>
      <c r="X31" s="378"/>
      <c r="Y31" s="378"/>
      <c r="Z31" s="378"/>
      <c r="AA31" s="378"/>
      <c r="AB31" s="378"/>
      <c r="AC31" s="378"/>
    </row>
    <row r="32" spans="2:29" ht="54" customHeight="1">
      <c r="B32" s="383">
        <v>17</v>
      </c>
      <c r="C32" s="384" t="s">
        <v>192</v>
      </c>
      <c r="D32" s="386" t="s">
        <v>1511</v>
      </c>
      <c r="E32" s="497" t="s">
        <v>1512</v>
      </c>
      <c r="F32" s="497"/>
      <c r="G32" s="497"/>
      <c r="H32" s="497"/>
      <c r="I32" s="497"/>
      <c r="J32" s="378"/>
      <c r="K32" s="378"/>
      <c r="L32" s="378"/>
      <c r="M32" s="378"/>
      <c r="N32" s="378"/>
      <c r="O32" s="378"/>
      <c r="P32" s="378"/>
      <c r="Q32" s="378"/>
      <c r="R32" s="378"/>
      <c r="S32" s="378"/>
      <c r="T32" s="378"/>
      <c r="U32" s="378"/>
      <c r="V32" s="378"/>
      <c r="W32" s="378"/>
      <c r="X32" s="378"/>
      <c r="Y32" s="378"/>
      <c r="Z32" s="378"/>
      <c r="AA32" s="378"/>
      <c r="AB32" s="378"/>
      <c r="AC32" s="378"/>
    </row>
    <row r="33" spans="2:29" ht="54" customHeight="1">
      <c r="B33" s="383">
        <v>18</v>
      </c>
      <c r="C33" s="384" t="s">
        <v>195</v>
      </c>
      <c r="D33" s="386" t="s">
        <v>1511</v>
      </c>
      <c r="E33" s="497" t="s">
        <v>1513</v>
      </c>
      <c r="F33" s="497"/>
      <c r="G33" s="497"/>
      <c r="H33" s="497"/>
      <c r="I33" s="497"/>
      <c r="J33" s="378"/>
      <c r="K33" s="378"/>
      <c r="L33" s="378"/>
      <c r="M33" s="378"/>
      <c r="N33" s="378"/>
      <c r="O33" s="378"/>
      <c r="P33" s="378"/>
      <c r="Q33" s="378"/>
      <c r="R33" s="378"/>
      <c r="S33" s="378"/>
      <c r="T33" s="378"/>
      <c r="U33" s="378"/>
      <c r="V33" s="378"/>
      <c r="W33" s="378"/>
      <c r="X33" s="378"/>
      <c r="Y33" s="378"/>
      <c r="Z33" s="378"/>
      <c r="AA33" s="378"/>
      <c r="AB33" s="378"/>
      <c r="AC33" s="378"/>
    </row>
    <row r="34" spans="2:29" ht="54" customHeight="1">
      <c r="B34" s="383">
        <v>19</v>
      </c>
      <c r="C34" s="384" t="s">
        <v>198</v>
      </c>
      <c r="D34" s="386" t="s">
        <v>1511</v>
      </c>
      <c r="E34" s="497" t="s">
        <v>1514</v>
      </c>
      <c r="F34" s="497"/>
      <c r="G34" s="497"/>
      <c r="H34" s="497"/>
      <c r="I34" s="497"/>
      <c r="J34" s="378"/>
      <c r="K34" s="378"/>
      <c r="L34" s="378"/>
      <c r="M34" s="378"/>
      <c r="N34" s="378"/>
      <c r="O34" s="378"/>
      <c r="P34" s="378"/>
      <c r="Q34" s="378"/>
      <c r="R34" s="378"/>
      <c r="S34" s="378"/>
      <c r="T34" s="378"/>
      <c r="U34" s="378"/>
      <c r="V34" s="378"/>
      <c r="W34" s="378"/>
      <c r="X34" s="378"/>
      <c r="Y34" s="378"/>
      <c r="Z34" s="378"/>
      <c r="AA34" s="378"/>
      <c r="AB34" s="378"/>
      <c r="AC34" s="378"/>
    </row>
    <row r="35" spans="2:29" ht="54" customHeight="1">
      <c r="B35" s="383">
        <v>20</v>
      </c>
      <c r="C35" s="384" t="s">
        <v>217</v>
      </c>
      <c r="D35" s="387" t="s">
        <v>1515</v>
      </c>
      <c r="E35" s="497" t="s">
        <v>1490</v>
      </c>
      <c r="F35" s="497"/>
      <c r="G35" s="497"/>
      <c r="H35" s="497"/>
      <c r="I35" s="497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378"/>
      <c r="U35" s="378"/>
      <c r="V35" s="378"/>
      <c r="W35" s="378"/>
      <c r="X35" s="378"/>
      <c r="Y35" s="378"/>
      <c r="Z35" s="378"/>
      <c r="AA35" s="378"/>
      <c r="AB35" s="378"/>
      <c r="AC35" s="378"/>
    </row>
    <row r="36" spans="2:29" ht="54" customHeight="1">
      <c r="B36" s="383">
        <v>21</v>
      </c>
      <c r="C36" s="384" t="s">
        <v>249</v>
      </c>
      <c r="D36" s="384" t="s">
        <v>1516</v>
      </c>
      <c r="E36" s="497" t="s">
        <v>1490</v>
      </c>
      <c r="F36" s="497"/>
      <c r="G36" s="497"/>
      <c r="H36" s="497"/>
      <c r="I36" s="497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378"/>
      <c r="U36" s="378"/>
      <c r="V36" s="378"/>
      <c r="W36" s="378"/>
      <c r="X36" s="378"/>
      <c r="Y36" s="378"/>
      <c r="Z36" s="378"/>
      <c r="AA36" s="378"/>
      <c r="AB36" s="378"/>
      <c r="AC36" s="378"/>
    </row>
    <row r="37" spans="2:29" ht="54" customHeight="1">
      <c r="B37" s="383">
        <v>22</v>
      </c>
      <c r="C37" s="384" t="s">
        <v>252</v>
      </c>
      <c r="D37" s="384" t="s">
        <v>1517</v>
      </c>
      <c r="E37" s="497" t="s">
        <v>1482</v>
      </c>
      <c r="F37" s="497"/>
      <c r="G37" s="497"/>
      <c r="H37" s="497"/>
      <c r="I37" s="497"/>
      <c r="J37" s="378"/>
      <c r="K37" s="378"/>
      <c r="L37" s="378"/>
      <c r="M37" s="378"/>
      <c r="N37" s="378"/>
      <c r="O37" s="378"/>
      <c r="P37" s="378"/>
      <c r="Q37" s="378"/>
      <c r="R37" s="378"/>
      <c r="S37" s="378"/>
      <c r="T37" s="378"/>
      <c r="U37" s="378"/>
      <c r="V37" s="378"/>
      <c r="W37" s="378"/>
      <c r="X37" s="378"/>
      <c r="Y37" s="378"/>
      <c r="Z37" s="378"/>
      <c r="AA37" s="378"/>
      <c r="AB37" s="378"/>
      <c r="AC37" s="378"/>
    </row>
    <row r="38" spans="2:29" ht="54" customHeight="1">
      <c r="B38" s="383">
        <v>23</v>
      </c>
      <c r="C38" s="384" t="s">
        <v>1518</v>
      </c>
      <c r="D38" s="386" t="s">
        <v>1519</v>
      </c>
      <c r="E38" s="497" t="s">
        <v>1520</v>
      </c>
      <c r="F38" s="497"/>
      <c r="G38" s="497"/>
      <c r="H38" s="497"/>
      <c r="I38" s="497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378"/>
      <c r="U38" s="378"/>
      <c r="V38" s="378"/>
      <c r="W38" s="378"/>
      <c r="X38" s="378"/>
      <c r="Y38" s="378"/>
      <c r="Z38" s="378"/>
      <c r="AA38" s="378"/>
      <c r="AB38" s="378"/>
      <c r="AC38" s="378"/>
    </row>
    <row r="39" spans="2:29" ht="54" customHeight="1">
      <c r="B39" s="383">
        <v>24</v>
      </c>
      <c r="C39" s="384" t="s">
        <v>269</v>
      </c>
      <c r="D39" s="384" t="s">
        <v>1521</v>
      </c>
      <c r="E39" s="497" t="s">
        <v>1482</v>
      </c>
      <c r="F39" s="497"/>
      <c r="G39" s="497"/>
      <c r="H39" s="497"/>
      <c r="I39" s="497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378"/>
      <c r="U39" s="378"/>
      <c r="V39" s="378"/>
      <c r="W39" s="378"/>
      <c r="X39" s="378"/>
      <c r="Y39" s="378"/>
      <c r="Z39" s="378"/>
      <c r="AA39" s="378"/>
      <c r="AB39" s="378"/>
      <c r="AC39" s="378"/>
    </row>
    <row r="40" spans="2:29" ht="54" customHeight="1">
      <c r="B40" s="383">
        <v>25</v>
      </c>
      <c r="C40" s="384" t="s">
        <v>272</v>
      </c>
      <c r="D40" s="384" t="s">
        <v>1522</v>
      </c>
      <c r="E40" s="497" t="s">
        <v>1523</v>
      </c>
      <c r="F40" s="497"/>
      <c r="G40" s="497"/>
      <c r="H40" s="497"/>
      <c r="I40" s="497"/>
      <c r="J40" s="378"/>
      <c r="K40" s="378"/>
      <c r="L40" s="378"/>
      <c r="M40" s="378"/>
      <c r="N40" s="378"/>
      <c r="O40" s="378"/>
      <c r="P40" s="378"/>
      <c r="Q40" s="378"/>
      <c r="R40" s="378"/>
      <c r="S40" s="378"/>
      <c r="T40" s="378"/>
      <c r="U40" s="378"/>
      <c r="V40" s="378"/>
      <c r="W40" s="378"/>
      <c r="X40" s="378"/>
      <c r="Y40" s="378"/>
      <c r="Z40" s="378"/>
      <c r="AA40" s="378"/>
      <c r="AB40" s="378"/>
      <c r="AC40" s="378"/>
    </row>
    <row r="41" spans="2:29" ht="54" customHeight="1">
      <c r="B41" s="383">
        <v>26</v>
      </c>
      <c r="C41" s="384" t="s">
        <v>297</v>
      </c>
      <c r="D41" s="387" t="s">
        <v>1524</v>
      </c>
      <c r="E41" s="497" t="s">
        <v>1485</v>
      </c>
      <c r="F41" s="497"/>
      <c r="G41" s="497"/>
      <c r="H41" s="497"/>
      <c r="I41" s="497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</row>
    <row r="42" spans="2:29" ht="54" customHeight="1">
      <c r="B42" s="383">
        <v>27</v>
      </c>
      <c r="C42" s="384" t="s">
        <v>302</v>
      </c>
      <c r="D42" s="387" t="s">
        <v>1525</v>
      </c>
      <c r="E42" s="497" t="s">
        <v>1482</v>
      </c>
      <c r="F42" s="497"/>
      <c r="G42" s="497"/>
      <c r="H42" s="497"/>
      <c r="I42" s="497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8"/>
      <c r="V42" s="378"/>
      <c r="W42" s="378"/>
      <c r="X42" s="378"/>
      <c r="Y42" s="378"/>
      <c r="Z42" s="378"/>
      <c r="AA42" s="378"/>
      <c r="AB42" s="378"/>
      <c r="AC42" s="378"/>
    </row>
    <row r="43" spans="2:29" ht="54" customHeight="1">
      <c r="B43" s="383">
        <v>28</v>
      </c>
      <c r="C43" s="384" t="s">
        <v>305</v>
      </c>
      <c r="D43" s="387" t="s">
        <v>1526</v>
      </c>
      <c r="E43" s="497" t="s">
        <v>1485</v>
      </c>
      <c r="F43" s="497"/>
      <c r="G43" s="497"/>
      <c r="H43" s="497"/>
      <c r="I43" s="497"/>
      <c r="J43" s="378"/>
      <c r="K43" s="378"/>
      <c r="L43" s="378"/>
      <c r="M43" s="378"/>
      <c r="N43" s="378"/>
      <c r="O43" s="378"/>
      <c r="P43" s="378"/>
      <c r="Q43" s="378"/>
      <c r="R43" s="378"/>
      <c r="S43" s="378"/>
      <c r="T43" s="378"/>
      <c r="U43" s="378"/>
      <c r="V43" s="378"/>
      <c r="W43" s="378"/>
      <c r="X43" s="378"/>
      <c r="Y43" s="378"/>
      <c r="Z43" s="378"/>
      <c r="AA43" s="378"/>
      <c r="AB43" s="378"/>
      <c r="AC43" s="378"/>
    </row>
    <row r="44" spans="2:29" ht="54" customHeight="1">
      <c r="B44" s="383">
        <v>29</v>
      </c>
      <c r="C44" s="384" t="s">
        <v>308</v>
      </c>
      <c r="D44" s="384" t="s">
        <v>1527</v>
      </c>
      <c r="E44" s="497" t="s">
        <v>1490</v>
      </c>
      <c r="F44" s="497"/>
      <c r="G44" s="497"/>
      <c r="H44" s="497"/>
      <c r="I44" s="497"/>
      <c r="J44" s="378"/>
      <c r="K44" s="378"/>
      <c r="L44" s="378"/>
      <c r="M44" s="378"/>
      <c r="N44" s="378"/>
      <c r="O44" s="378"/>
      <c r="P44" s="378"/>
      <c r="Q44" s="378"/>
      <c r="R44" s="378"/>
      <c r="S44" s="378"/>
      <c r="T44" s="378"/>
      <c r="U44" s="378"/>
      <c r="V44" s="378"/>
      <c r="W44" s="378"/>
      <c r="X44" s="378"/>
      <c r="Y44" s="378"/>
      <c r="Z44" s="378"/>
      <c r="AA44" s="378"/>
      <c r="AB44" s="378"/>
      <c r="AC44" s="378"/>
    </row>
    <row r="45" spans="2:29" ht="54" customHeight="1">
      <c r="B45" s="383">
        <v>30</v>
      </c>
      <c r="C45" s="384" t="s">
        <v>311</v>
      </c>
      <c r="D45" s="387" t="s">
        <v>1528</v>
      </c>
      <c r="E45" s="497" t="s">
        <v>1490</v>
      </c>
      <c r="F45" s="497"/>
      <c r="G45" s="497"/>
      <c r="H45" s="497"/>
      <c r="I45" s="497"/>
      <c r="J45" s="378"/>
      <c r="K45" s="378"/>
      <c r="L45" s="378"/>
      <c r="M45" s="378"/>
      <c r="N45" s="378"/>
      <c r="O45" s="378"/>
      <c r="P45" s="378"/>
      <c r="Q45" s="378"/>
      <c r="R45" s="378"/>
      <c r="S45" s="378"/>
      <c r="T45" s="378"/>
      <c r="U45" s="378"/>
      <c r="V45" s="378"/>
      <c r="W45" s="378"/>
      <c r="X45" s="378"/>
      <c r="Y45" s="378"/>
      <c r="Z45" s="378"/>
      <c r="AA45" s="378"/>
      <c r="AB45" s="378"/>
      <c r="AC45" s="378"/>
    </row>
    <row r="46" spans="2:29" ht="54" customHeight="1">
      <c r="B46" s="383">
        <v>31</v>
      </c>
      <c r="C46" s="384" t="s">
        <v>314</v>
      </c>
      <c r="D46" s="384" t="s">
        <v>1529</v>
      </c>
      <c r="E46" s="497" t="s">
        <v>1482</v>
      </c>
      <c r="F46" s="497"/>
      <c r="G46" s="497"/>
      <c r="H46" s="497"/>
      <c r="I46" s="497"/>
      <c r="J46" s="378"/>
      <c r="K46" s="378"/>
      <c r="L46" s="378"/>
      <c r="M46" s="378"/>
      <c r="N46" s="378"/>
      <c r="O46" s="378"/>
      <c r="P46" s="378"/>
      <c r="Q46" s="378"/>
      <c r="R46" s="378"/>
      <c r="S46" s="378"/>
      <c r="T46" s="378"/>
      <c r="U46" s="378"/>
      <c r="V46" s="378"/>
      <c r="W46" s="378"/>
      <c r="X46" s="378"/>
      <c r="Y46" s="378"/>
      <c r="Z46" s="378"/>
      <c r="AA46" s="378"/>
      <c r="AB46" s="378"/>
      <c r="AC46" s="378"/>
    </row>
    <row r="47" spans="2:29" ht="54" customHeight="1">
      <c r="B47" s="383">
        <v>32</v>
      </c>
      <c r="C47" s="384" t="s">
        <v>320</v>
      </c>
      <c r="D47" s="384" t="s">
        <v>1530</v>
      </c>
      <c r="E47" s="497" t="s">
        <v>1490</v>
      </c>
      <c r="F47" s="497"/>
      <c r="G47" s="497"/>
      <c r="H47" s="497"/>
      <c r="I47" s="497"/>
      <c r="J47" s="378"/>
      <c r="K47" s="378"/>
      <c r="L47" s="378"/>
      <c r="M47" s="378"/>
      <c r="N47" s="378"/>
      <c r="O47" s="378"/>
      <c r="P47" s="378"/>
      <c r="Q47" s="378"/>
      <c r="R47" s="378"/>
      <c r="S47" s="378"/>
      <c r="T47" s="378"/>
      <c r="U47" s="378"/>
      <c r="V47" s="378"/>
      <c r="W47" s="378"/>
      <c r="X47" s="378"/>
      <c r="Y47" s="378"/>
      <c r="Z47" s="378"/>
      <c r="AA47" s="378"/>
      <c r="AB47" s="378"/>
      <c r="AC47" s="378"/>
    </row>
    <row r="48" spans="2:29" ht="54" customHeight="1">
      <c r="B48" s="383">
        <v>33</v>
      </c>
      <c r="C48" s="384" t="s">
        <v>345</v>
      </c>
      <c r="D48" s="387" t="s">
        <v>1531</v>
      </c>
      <c r="E48" s="497" t="s">
        <v>1485</v>
      </c>
      <c r="F48" s="497"/>
      <c r="G48" s="497"/>
      <c r="H48" s="497"/>
      <c r="I48" s="497"/>
      <c r="J48" s="378"/>
      <c r="K48" s="378"/>
      <c r="L48" s="378"/>
      <c r="M48" s="378"/>
      <c r="N48" s="378"/>
      <c r="O48" s="378"/>
      <c r="P48" s="378"/>
      <c r="Q48" s="378"/>
      <c r="R48" s="378"/>
      <c r="S48" s="378"/>
      <c r="T48" s="378"/>
      <c r="U48" s="378"/>
      <c r="V48" s="378"/>
      <c r="W48" s="378"/>
      <c r="X48" s="378"/>
      <c r="Y48" s="378"/>
      <c r="Z48" s="378"/>
      <c r="AA48" s="378"/>
      <c r="AB48" s="378"/>
      <c r="AC48" s="378"/>
    </row>
    <row r="49" spans="2:29" ht="54" customHeight="1">
      <c r="B49" s="383">
        <v>34</v>
      </c>
      <c r="C49" s="384" t="s">
        <v>350</v>
      </c>
      <c r="D49" s="387" t="s">
        <v>1532</v>
      </c>
      <c r="E49" s="497" t="s">
        <v>1485</v>
      </c>
      <c r="F49" s="497"/>
      <c r="G49" s="497"/>
      <c r="H49" s="497"/>
      <c r="I49" s="497"/>
      <c r="J49" s="378"/>
      <c r="K49" s="378"/>
      <c r="L49" s="378"/>
      <c r="M49" s="378"/>
      <c r="N49" s="378"/>
      <c r="O49" s="378"/>
      <c r="P49" s="378"/>
      <c r="Q49" s="378"/>
      <c r="R49" s="378"/>
      <c r="S49" s="378"/>
      <c r="T49" s="378"/>
      <c r="U49" s="378"/>
      <c r="V49" s="378"/>
      <c r="W49" s="378"/>
      <c r="X49" s="378"/>
      <c r="Y49" s="378"/>
      <c r="Z49" s="378"/>
      <c r="AA49" s="378"/>
      <c r="AB49" s="378"/>
      <c r="AC49" s="378"/>
    </row>
    <row r="50" spans="2:29" ht="54" customHeight="1">
      <c r="B50" s="383">
        <v>35</v>
      </c>
      <c r="C50" s="384" t="s">
        <v>355</v>
      </c>
      <c r="D50" s="387" t="s">
        <v>1533</v>
      </c>
      <c r="E50" s="497" t="s">
        <v>1485</v>
      </c>
      <c r="F50" s="497"/>
      <c r="G50" s="497"/>
      <c r="H50" s="497"/>
      <c r="I50" s="497"/>
      <c r="J50" s="378"/>
      <c r="K50" s="378"/>
      <c r="L50" s="378"/>
      <c r="M50" s="378"/>
      <c r="N50" s="378"/>
      <c r="O50" s="378"/>
      <c r="P50" s="378"/>
      <c r="Q50" s="378"/>
      <c r="R50" s="378"/>
      <c r="S50" s="378"/>
      <c r="T50" s="378"/>
      <c r="U50" s="378"/>
      <c r="V50" s="378"/>
      <c r="W50" s="378"/>
      <c r="X50" s="378"/>
      <c r="Y50" s="378"/>
      <c r="Z50" s="378"/>
      <c r="AA50" s="378"/>
      <c r="AB50" s="378"/>
      <c r="AC50" s="378"/>
    </row>
    <row r="51" spans="2:29" ht="54" customHeight="1">
      <c r="B51" s="383">
        <v>36</v>
      </c>
      <c r="C51" s="384" t="s">
        <v>405</v>
      </c>
      <c r="D51" s="387" t="s">
        <v>1534</v>
      </c>
      <c r="E51" s="497" t="s">
        <v>1485</v>
      </c>
      <c r="F51" s="497"/>
      <c r="G51" s="497"/>
      <c r="H51" s="497"/>
      <c r="I51" s="497"/>
      <c r="J51" s="378"/>
      <c r="K51" s="378"/>
      <c r="L51" s="378"/>
      <c r="M51" s="378"/>
      <c r="N51" s="378"/>
      <c r="O51" s="378"/>
      <c r="P51" s="378"/>
      <c r="Q51" s="378"/>
      <c r="R51" s="378"/>
      <c r="S51" s="378"/>
      <c r="T51" s="378"/>
      <c r="U51" s="378"/>
      <c r="V51" s="378"/>
      <c r="W51" s="378"/>
      <c r="X51" s="378"/>
      <c r="Y51" s="378"/>
      <c r="Z51" s="378"/>
      <c r="AA51" s="378"/>
      <c r="AB51" s="378"/>
      <c r="AC51" s="378"/>
    </row>
    <row r="52" spans="2:29" ht="54" customHeight="1">
      <c r="B52" s="383">
        <v>37</v>
      </c>
      <c r="C52" s="384" t="s">
        <v>419</v>
      </c>
      <c r="D52" s="387" t="s">
        <v>1535</v>
      </c>
      <c r="E52" s="497" t="s">
        <v>1482</v>
      </c>
      <c r="F52" s="497"/>
      <c r="G52" s="497"/>
      <c r="H52" s="497"/>
      <c r="I52" s="497"/>
      <c r="J52" s="378"/>
      <c r="K52" s="378"/>
      <c r="L52" s="378"/>
      <c r="M52" s="378"/>
      <c r="N52" s="378"/>
      <c r="O52" s="378"/>
      <c r="P52" s="378"/>
      <c r="Q52" s="378"/>
      <c r="R52" s="378"/>
      <c r="S52" s="378"/>
      <c r="T52" s="378"/>
      <c r="U52" s="378"/>
      <c r="V52" s="378"/>
      <c r="W52" s="378"/>
      <c r="X52" s="378"/>
      <c r="Y52" s="378"/>
      <c r="Z52" s="378"/>
      <c r="AA52" s="378"/>
      <c r="AB52" s="378"/>
      <c r="AC52" s="378"/>
    </row>
    <row r="53" spans="2:29" ht="54" customHeight="1">
      <c r="B53" s="383">
        <v>38</v>
      </c>
      <c r="C53" s="384" t="s">
        <v>428</v>
      </c>
      <c r="D53" s="387" t="s">
        <v>1536</v>
      </c>
      <c r="E53" s="497" t="s">
        <v>1537</v>
      </c>
      <c r="F53" s="497"/>
      <c r="G53" s="497"/>
      <c r="H53" s="497"/>
      <c r="I53" s="497"/>
      <c r="J53" s="378"/>
      <c r="K53" s="378"/>
      <c r="L53" s="378"/>
      <c r="M53" s="378"/>
      <c r="N53" s="378"/>
      <c r="O53" s="378"/>
      <c r="P53" s="378"/>
      <c r="Q53" s="378"/>
      <c r="R53" s="378"/>
      <c r="S53" s="378"/>
      <c r="T53" s="378"/>
      <c r="U53" s="378"/>
      <c r="V53" s="378"/>
      <c r="W53" s="378"/>
      <c r="X53" s="378"/>
      <c r="Y53" s="378"/>
      <c r="Z53" s="378"/>
      <c r="AA53" s="378"/>
      <c r="AB53" s="378"/>
      <c r="AC53" s="378"/>
    </row>
    <row r="54" spans="2:29" ht="54" customHeight="1">
      <c r="B54" s="383">
        <v>39</v>
      </c>
      <c r="C54" s="384" t="s">
        <v>435</v>
      </c>
      <c r="D54" s="384" t="s">
        <v>1538</v>
      </c>
      <c r="E54" s="497" t="s">
        <v>1482</v>
      </c>
      <c r="F54" s="497"/>
      <c r="G54" s="497"/>
      <c r="H54" s="497"/>
      <c r="I54" s="497"/>
      <c r="J54" s="378"/>
      <c r="K54" s="378"/>
      <c r="L54" s="378"/>
      <c r="M54" s="378"/>
      <c r="N54" s="378"/>
      <c r="O54" s="378"/>
      <c r="P54" s="378"/>
      <c r="Q54" s="378"/>
      <c r="R54" s="378"/>
      <c r="S54" s="378"/>
      <c r="T54" s="378"/>
      <c r="U54" s="378"/>
      <c r="V54" s="378"/>
      <c r="W54" s="378"/>
      <c r="X54" s="378"/>
      <c r="Y54" s="378"/>
      <c r="Z54" s="378"/>
      <c r="AA54" s="378"/>
      <c r="AB54" s="378"/>
      <c r="AC54" s="378"/>
    </row>
    <row r="55" spans="2:29" ht="54" customHeight="1">
      <c r="B55" s="383">
        <v>40</v>
      </c>
      <c r="C55" s="384" t="s">
        <v>440</v>
      </c>
      <c r="D55" s="384" t="s">
        <v>1539</v>
      </c>
      <c r="E55" s="497" t="s">
        <v>1482</v>
      </c>
      <c r="F55" s="497"/>
      <c r="G55" s="497"/>
      <c r="H55" s="497"/>
      <c r="I55" s="497"/>
      <c r="J55" s="378"/>
      <c r="K55" s="378"/>
      <c r="L55" s="378"/>
      <c r="M55" s="378"/>
      <c r="N55" s="378"/>
      <c r="O55" s="378"/>
      <c r="P55" s="378"/>
      <c r="Q55" s="378"/>
      <c r="R55" s="378"/>
      <c r="S55" s="378"/>
      <c r="T55" s="378"/>
      <c r="U55" s="378"/>
      <c r="V55" s="378"/>
      <c r="W55" s="378"/>
      <c r="X55" s="378"/>
      <c r="Y55" s="378"/>
      <c r="Z55" s="378"/>
      <c r="AA55" s="378"/>
      <c r="AB55" s="378"/>
      <c r="AC55" s="378"/>
    </row>
    <row r="56" spans="2:29" ht="54" customHeight="1">
      <c r="B56" s="383">
        <v>41</v>
      </c>
      <c r="C56" s="384" t="s">
        <v>443</v>
      </c>
      <c r="D56" s="387" t="s">
        <v>1540</v>
      </c>
      <c r="E56" s="497" t="s">
        <v>1485</v>
      </c>
      <c r="F56" s="497"/>
      <c r="G56" s="497"/>
      <c r="H56" s="497"/>
      <c r="I56" s="497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</row>
    <row r="57" spans="2:29" ht="54" customHeight="1">
      <c r="B57" s="383">
        <v>42</v>
      </c>
      <c r="C57" s="384" t="s">
        <v>452</v>
      </c>
      <c r="D57" s="387" t="s">
        <v>1541</v>
      </c>
      <c r="E57" s="497" t="s">
        <v>1482</v>
      </c>
      <c r="F57" s="497"/>
      <c r="G57" s="497"/>
      <c r="H57" s="497"/>
      <c r="I57" s="497"/>
      <c r="J57" s="378"/>
      <c r="K57" s="378"/>
      <c r="L57" s="378"/>
      <c r="M57" s="378"/>
      <c r="N57" s="378"/>
      <c r="O57" s="378"/>
      <c r="P57" s="378"/>
      <c r="Q57" s="378"/>
      <c r="R57" s="378"/>
      <c r="S57" s="378"/>
      <c r="T57" s="378"/>
      <c r="U57" s="378"/>
      <c r="V57" s="378"/>
      <c r="W57" s="378"/>
      <c r="X57" s="378"/>
      <c r="Y57" s="378"/>
      <c r="Z57" s="378"/>
      <c r="AA57" s="378"/>
      <c r="AB57" s="378"/>
      <c r="AC57" s="378"/>
    </row>
    <row r="58" spans="2:29" ht="54" customHeight="1">
      <c r="B58" s="383">
        <v>43</v>
      </c>
      <c r="C58" s="384" t="s">
        <v>455</v>
      </c>
      <c r="D58" s="387" t="s">
        <v>1542</v>
      </c>
      <c r="E58" s="497" t="s">
        <v>1482</v>
      </c>
      <c r="F58" s="497"/>
      <c r="G58" s="497"/>
      <c r="H58" s="497"/>
      <c r="I58" s="497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8"/>
      <c r="AC58" s="378"/>
    </row>
    <row r="59" spans="2:29" ht="54" customHeight="1">
      <c r="B59" s="383">
        <v>44</v>
      </c>
      <c r="C59" s="384" t="s">
        <v>458</v>
      </c>
      <c r="D59" s="387" t="s">
        <v>1543</v>
      </c>
      <c r="E59" s="497" t="s">
        <v>1485</v>
      </c>
      <c r="F59" s="497"/>
      <c r="G59" s="497"/>
      <c r="H59" s="497"/>
      <c r="I59" s="497"/>
      <c r="J59" s="378"/>
      <c r="K59" s="378"/>
      <c r="L59" s="378"/>
      <c r="M59" s="378"/>
      <c r="N59" s="378"/>
      <c r="O59" s="378"/>
      <c r="P59" s="378"/>
      <c r="Q59" s="378"/>
      <c r="R59" s="378"/>
      <c r="S59" s="378"/>
      <c r="T59" s="378"/>
      <c r="U59" s="378"/>
      <c r="V59" s="378"/>
      <c r="W59" s="378"/>
      <c r="X59" s="378"/>
      <c r="Y59" s="378"/>
      <c r="Z59" s="378"/>
      <c r="AA59" s="378"/>
      <c r="AB59" s="378"/>
      <c r="AC59" s="378"/>
    </row>
    <row r="60" spans="2:29" ht="54" customHeight="1">
      <c r="B60" s="383">
        <v>45</v>
      </c>
      <c r="C60" s="384" t="s">
        <v>461</v>
      </c>
      <c r="D60" s="387" t="s">
        <v>1544</v>
      </c>
      <c r="E60" s="497" t="s">
        <v>1485</v>
      </c>
      <c r="F60" s="497"/>
      <c r="G60" s="497"/>
      <c r="H60" s="497"/>
      <c r="I60" s="497"/>
      <c r="J60" s="378"/>
      <c r="K60" s="378"/>
      <c r="L60" s="378"/>
      <c r="M60" s="378"/>
      <c r="N60" s="378"/>
      <c r="O60" s="378"/>
      <c r="P60" s="378"/>
      <c r="Q60" s="378"/>
      <c r="R60" s="378"/>
      <c r="S60" s="378"/>
      <c r="T60" s="378"/>
      <c r="U60" s="378"/>
      <c r="V60" s="378"/>
      <c r="W60" s="378"/>
      <c r="X60" s="378"/>
      <c r="Y60" s="378"/>
      <c r="Z60" s="378"/>
      <c r="AA60" s="378"/>
      <c r="AB60" s="378"/>
      <c r="AC60" s="378"/>
    </row>
    <row r="61" spans="2:29" ht="54" customHeight="1">
      <c r="B61" s="383">
        <v>46</v>
      </c>
      <c r="C61" s="384" t="s">
        <v>464</v>
      </c>
      <c r="D61" s="387" t="s">
        <v>1545</v>
      </c>
      <c r="E61" s="497" t="s">
        <v>1485</v>
      </c>
      <c r="F61" s="497"/>
      <c r="G61" s="497"/>
      <c r="H61" s="497"/>
      <c r="I61" s="497"/>
      <c r="J61" s="378"/>
      <c r="K61" s="378"/>
      <c r="L61" s="378"/>
      <c r="M61" s="378"/>
      <c r="N61" s="378"/>
      <c r="O61" s="378"/>
      <c r="P61" s="378"/>
      <c r="Q61" s="378"/>
      <c r="R61" s="378"/>
      <c r="S61" s="378"/>
      <c r="T61" s="378"/>
      <c r="U61" s="378"/>
      <c r="V61" s="378"/>
      <c r="W61" s="378"/>
      <c r="X61" s="378"/>
      <c r="Y61" s="378"/>
      <c r="Z61" s="378"/>
      <c r="AA61" s="378"/>
      <c r="AB61" s="378"/>
      <c r="AC61" s="378"/>
    </row>
    <row r="62" spans="2:29" ht="54" customHeight="1">
      <c r="B62" s="383">
        <v>47</v>
      </c>
      <c r="C62" s="384" t="s">
        <v>467</v>
      </c>
      <c r="D62" s="387" t="s">
        <v>1546</v>
      </c>
      <c r="E62" s="497" t="s">
        <v>1485</v>
      </c>
      <c r="F62" s="497"/>
      <c r="G62" s="497"/>
      <c r="H62" s="497"/>
      <c r="I62" s="497"/>
      <c r="J62" s="378"/>
      <c r="K62" s="378"/>
      <c r="L62" s="378"/>
      <c r="M62" s="378"/>
      <c r="N62" s="378"/>
      <c r="O62" s="378"/>
      <c r="P62" s="378"/>
      <c r="Q62" s="378"/>
      <c r="R62" s="378"/>
      <c r="S62" s="378"/>
      <c r="T62" s="378"/>
      <c r="U62" s="378"/>
      <c r="V62" s="378"/>
      <c r="W62" s="378"/>
      <c r="X62" s="378"/>
      <c r="Y62" s="378"/>
      <c r="Z62" s="378"/>
      <c r="AA62" s="378"/>
      <c r="AB62" s="378"/>
      <c r="AC62" s="378"/>
    </row>
    <row r="63" spans="2:29" ht="54" customHeight="1">
      <c r="B63" s="383">
        <v>48</v>
      </c>
      <c r="C63" s="384" t="s">
        <v>474</v>
      </c>
      <c r="D63" s="386" t="s">
        <v>1547</v>
      </c>
      <c r="E63" s="497" t="s">
        <v>1548</v>
      </c>
      <c r="F63" s="497"/>
      <c r="G63" s="497"/>
      <c r="H63" s="497"/>
      <c r="I63" s="497"/>
      <c r="J63" s="378"/>
      <c r="K63" s="378"/>
      <c r="L63" s="378"/>
      <c r="M63" s="378"/>
      <c r="N63" s="378"/>
      <c r="O63" s="378"/>
      <c r="P63" s="378"/>
      <c r="Q63" s="378"/>
      <c r="R63" s="378"/>
      <c r="S63" s="378"/>
      <c r="T63" s="378"/>
      <c r="U63" s="378"/>
      <c r="V63" s="378"/>
      <c r="W63" s="378"/>
      <c r="X63" s="378"/>
      <c r="Y63" s="378"/>
      <c r="Z63" s="378"/>
      <c r="AA63" s="378"/>
      <c r="AB63" s="378"/>
      <c r="AC63" s="378"/>
    </row>
    <row r="64" spans="2:29" ht="54" customHeight="1">
      <c r="B64" s="383">
        <v>49</v>
      </c>
      <c r="C64" s="384" t="s">
        <v>477</v>
      </c>
      <c r="D64" s="384" t="s">
        <v>1549</v>
      </c>
      <c r="E64" s="497" t="s">
        <v>1523</v>
      </c>
      <c r="F64" s="497"/>
      <c r="G64" s="497"/>
      <c r="H64" s="497"/>
      <c r="I64" s="497"/>
      <c r="J64" s="378"/>
      <c r="K64" s="378"/>
      <c r="L64" s="378"/>
      <c r="M64" s="378"/>
      <c r="N64" s="378"/>
      <c r="O64" s="378"/>
      <c r="P64" s="378"/>
      <c r="Q64" s="378"/>
      <c r="R64" s="378"/>
      <c r="S64" s="378"/>
      <c r="T64" s="378"/>
      <c r="U64" s="378"/>
      <c r="V64" s="378"/>
      <c r="W64" s="378"/>
      <c r="X64" s="378"/>
      <c r="Y64" s="378"/>
      <c r="Z64" s="378"/>
      <c r="AA64" s="378"/>
      <c r="AB64" s="378"/>
      <c r="AC64" s="378"/>
    </row>
    <row r="65" spans="2:29" ht="54" customHeight="1">
      <c r="B65" s="383">
        <v>50</v>
      </c>
      <c r="C65" s="384" t="s">
        <v>483</v>
      </c>
      <c r="D65" s="384" t="s">
        <v>1550</v>
      </c>
      <c r="E65" s="497" t="s">
        <v>1490</v>
      </c>
      <c r="F65" s="497"/>
      <c r="G65" s="497"/>
      <c r="H65" s="497"/>
      <c r="I65" s="497"/>
      <c r="J65" s="378"/>
      <c r="K65" s="378"/>
      <c r="L65" s="378"/>
      <c r="M65" s="378"/>
      <c r="N65" s="378"/>
      <c r="O65" s="378"/>
      <c r="P65" s="378"/>
      <c r="Q65" s="378"/>
      <c r="R65" s="378"/>
      <c r="S65" s="378"/>
      <c r="T65" s="378"/>
      <c r="U65" s="378"/>
      <c r="V65" s="378"/>
      <c r="W65" s="378"/>
      <c r="X65" s="378"/>
      <c r="Y65" s="378"/>
      <c r="Z65" s="378"/>
      <c r="AA65" s="378"/>
      <c r="AB65" s="378"/>
      <c r="AC65" s="378"/>
    </row>
    <row r="66" spans="2:29" ht="54" customHeight="1">
      <c r="B66" s="383">
        <v>51</v>
      </c>
      <c r="C66" s="384" t="s">
        <v>504</v>
      </c>
      <c r="D66" s="387" t="s">
        <v>1551</v>
      </c>
      <c r="E66" s="497" t="s">
        <v>1482</v>
      </c>
      <c r="F66" s="497"/>
      <c r="G66" s="497"/>
      <c r="H66" s="497"/>
      <c r="I66" s="497"/>
      <c r="J66" s="378"/>
      <c r="K66" s="378"/>
      <c r="L66" s="378"/>
      <c r="M66" s="378"/>
      <c r="N66" s="378"/>
      <c r="O66" s="378"/>
      <c r="P66" s="378"/>
      <c r="Q66" s="378"/>
      <c r="R66" s="378"/>
      <c r="S66" s="378"/>
      <c r="T66" s="378"/>
      <c r="U66" s="378"/>
      <c r="V66" s="378"/>
      <c r="W66" s="378"/>
      <c r="X66" s="378"/>
      <c r="Y66" s="378"/>
      <c r="Z66" s="378"/>
      <c r="AA66" s="378"/>
      <c r="AB66" s="378"/>
      <c r="AC66" s="378"/>
    </row>
    <row r="67" spans="2:29" ht="54" customHeight="1">
      <c r="B67" s="383">
        <v>52</v>
      </c>
      <c r="C67" s="384" t="s">
        <v>592</v>
      </c>
      <c r="D67" s="386" t="s">
        <v>1552</v>
      </c>
      <c r="E67" s="497" t="s">
        <v>1553</v>
      </c>
      <c r="F67" s="497"/>
      <c r="G67" s="497"/>
      <c r="H67" s="497"/>
      <c r="I67" s="497"/>
      <c r="J67" s="378"/>
      <c r="K67" s="378"/>
      <c r="L67" s="378"/>
      <c r="M67" s="378"/>
      <c r="N67" s="378"/>
      <c r="O67" s="378"/>
      <c r="P67" s="378"/>
      <c r="Q67" s="378"/>
      <c r="R67" s="378"/>
      <c r="S67" s="378"/>
      <c r="T67" s="378"/>
      <c r="U67" s="378"/>
      <c r="V67" s="378"/>
      <c r="W67" s="378"/>
      <c r="X67" s="378"/>
      <c r="Y67" s="378"/>
      <c r="Z67" s="378"/>
      <c r="AA67" s="378"/>
      <c r="AB67" s="378"/>
      <c r="AC67" s="378"/>
    </row>
    <row r="68" spans="2:29" ht="54" customHeight="1">
      <c r="B68" s="383">
        <v>53</v>
      </c>
      <c r="C68" s="384" t="s">
        <v>595</v>
      </c>
      <c r="D68" s="387" t="s">
        <v>1554</v>
      </c>
      <c r="E68" s="497" t="s">
        <v>1482</v>
      </c>
      <c r="F68" s="497"/>
      <c r="G68" s="497"/>
      <c r="H68" s="497"/>
      <c r="I68" s="497"/>
      <c r="J68" s="378"/>
      <c r="K68" s="378"/>
      <c r="L68" s="378"/>
      <c r="M68" s="378"/>
      <c r="N68" s="378"/>
      <c r="O68" s="378"/>
      <c r="P68" s="378"/>
      <c r="Q68" s="378"/>
      <c r="R68" s="378"/>
      <c r="S68" s="378"/>
      <c r="T68" s="378"/>
      <c r="U68" s="378"/>
      <c r="V68" s="378"/>
      <c r="W68" s="378"/>
      <c r="X68" s="378"/>
      <c r="Y68" s="378"/>
      <c r="Z68" s="378"/>
      <c r="AA68" s="378"/>
      <c r="AB68" s="378"/>
      <c r="AC68" s="378"/>
    </row>
    <row r="69" spans="2:29" ht="54" customHeight="1">
      <c r="B69" s="383">
        <v>54</v>
      </c>
      <c r="C69" s="384" t="s">
        <v>601</v>
      </c>
      <c r="D69" s="387" t="s">
        <v>1555</v>
      </c>
      <c r="E69" s="497" t="s">
        <v>1485</v>
      </c>
      <c r="F69" s="497"/>
      <c r="G69" s="497"/>
      <c r="H69" s="497"/>
      <c r="I69" s="497"/>
      <c r="J69" s="378"/>
      <c r="K69" s="378"/>
      <c r="L69" s="378"/>
      <c r="M69" s="378"/>
      <c r="N69" s="378"/>
      <c r="O69" s="378"/>
      <c r="P69" s="378"/>
      <c r="Q69" s="378"/>
      <c r="R69" s="378"/>
      <c r="S69" s="378"/>
      <c r="T69" s="378"/>
      <c r="U69" s="378"/>
      <c r="V69" s="378"/>
      <c r="W69" s="378"/>
      <c r="X69" s="378"/>
      <c r="Y69" s="378"/>
      <c r="Z69" s="378"/>
      <c r="AA69" s="378"/>
      <c r="AB69" s="378"/>
      <c r="AC69" s="378"/>
    </row>
    <row r="70" spans="2:29" ht="54" customHeight="1">
      <c r="B70" s="383">
        <v>54</v>
      </c>
      <c r="C70" s="384" t="s">
        <v>604</v>
      </c>
      <c r="D70" s="387" t="s">
        <v>1556</v>
      </c>
      <c r="E70" s="497" t="s">
        <v>1482</v>
      </c>
      <c r="F70" s="497"/>
      <c r="G70" s="497"/>
      <c r="H70" s="497"/>
      <c r="I70" s="497"/>
      <c r="J70" s="378"/>
      <c r="K70" s="378"/>
      <c r="L70" s="378"/>
      <c r="M70" s="378"/>
      <c r="N70" s="378"/>
      <c r="O70" s="378"/>
      <c r="P70" s="378"/>
      <c r="Q70" s="378"/>
      <c r="R70" s="378"/>
      <c r="S70" s="378"/>
      <c r="T70" s="378"/>
      <c r="U70" s="378"/>
      <c r="V70" s="378"/>
      <c r="W70" s="378"/>
      <c r="X70" s="378"/>
      <c r="Y70" s="378"/>
      <c r="Z70" s="378"/>
      <c r="AA70" s="378"/>
      <c r="AB70" s="378"/>
      <c r="AC70" s="378"/>
    </row>
    <row r="71" spans="2:29" ht="54" customHeight="1">
      <c r="B71" s="383">
        <v>55</v>
      </c>
      <c r="C71" s="384" t="s">
        <v>612</v>
      </c>
      <c r="D71" s="387" t="s">
        <v>1557</v>
      </c>
      <c r="E71" s="497" t="s">
        <v>1485</v>
      </c>
      <c r="F71" s="497"/>
      <c r="G71" s="497"/>
      <c r="H71" s="497"/>
      <c r="I71" s="497"/>
      <c r="J71" s="378"/>
      <c r="K71" s="378"/>
      <c r="L71" s="378"/>
      <c r="M71" s="378"/>
      <c r="N71" s="378"/>
      <c r="O71" s="378"/>
      <c r="P71" s="378"/>
      <c r="Q71" s="378"/>
      <c r="R71" s="378"/>
      <c r="S71" s="378"/>
      <c r="T71" s="378"/>
      <c r="U71" s="378"/>
      <c r="V71" s="378"/>
      <c r="W71" s="378"/>
      <c r="X71" s="378"/>
      <c r="Y71" s="378"/>
      <c r="Z71" s="378"/>
      <c r="AA71" s="378"/>
      <c r="AB71" s="378"/>
      <c r="AC71" s="378"/>
    </row>
    <row r="72" spans="2:29" ht="54" customHeight="1">
      <c r="B72" s="383">
        <v>56</v>
      </c>
      <c r="C72" s="384" t="s">
        <v>669</v>
      </c>
      <c r="D72" s="387" t="s">
        <v>1558</v>
      </c>
      <c r="E72" s="497" t="s">
        <v>1482</v>
      </c>
      <c r="F72" s="497"/>
      <c r="G72" s="497"/>
      <c r="H72" s="497"/>
      <c r="I72" s="497"/>
      <c r="J72" s="378"/>
      <c r="K72" s="378"/>
      <c r="L72" s="378"/>
      <c r="M72" s="378"/>
      <c r="N72" s="378"/>
      <c r="O72" s="378"/>
      <c r="P72" s="378"/>
      <c r="Q72" s="378"/>
      <c r="R72" s="378"/>
      <c r="S72" s="378"/>
      <c r="T72" s="378"/>
      <c r="U72" s="378"/>
      <c r="V72" s="378"/>
      <c r="W72" s="378"/>
      <c r="X72" s="378"/>
      <c r="Y72" s="378"/>
      <c r="Z72" s="378"/>
      <c r="AA72" s="378"/>
      <c r="AB72" s="378"/>
      <c r="AC72" s="378"/>
    </row>
    <row r="73" spans="2:29" ht="54" customHeight="1">
      <c r="B73" s="383">
        <v>57</v>
      </c>
      <c r="C73" s="384" t="s">
        <v>672</v>
      </c>
      <c r="D73" s="384" t="s">
        <v>1559</v>
      </c>
      <c r="E73" s="497" t="s">
        <v>1482</v>
      </c>
      <c r="F73" s="497"/>
      <c r="G73" s="497"/>
      <c r="H73" s="497"/>
      <c r="I73" s="497"/>
      <c r="J73" s="378"/>
      <c r="K73" s="378"/>
      <c r="L73" s="378"/>
      <c r="M73" s="378"/>
      <c r="N73" s="378"/>
      <c r="O73" s="378"/>
      <c r="P73" s="378"/>
      <c r="Q73" s="378"/>
      <c r="R73" s="378"/>
      <c r="S73" s="378"/>
      <c r="T73" s="378"/>
      <c r="U73" s="378"/>
      <c r="V73" s="378"/>
      <c r="W73" s="378"/>
      <c r="X73" s="378"/>
      <c r="Y73" s="378"/>
      <c r="Z73" s="378"/>
      <c r="AA73" s="378"/>
      <c r="AB73" s="378"/>
      <c r="AC73" s="378"/>
    </row>
    <row r="74" spans="2:29" ht="54" customHeight="1">
      <c r="B74" s="383">
        <v>59</v>
      </c>
      <c r="C74" s="384" t="s">
        <v>675</v>
      </c>
      <c r="D74" s="387" t="s">
        <v>1560</v>
      </c>
      <c r="E74" s="497" t="s">
        <v>1482</v>
      </c>
      <c r="F74" s="497"/>
      <c r="G74" s="497"/>
      <c r="H74" s="497"/>
      <c r="I74" s="497"/>
      <c r="J74" s="378"/>
      <c r="K74" s="378"/>
      <c r="L74" s="378"/>
      <c r="M74" s="378"/>
      <c r="N74" s="378"/>
      <c r="O74" s="378"/>
      <c r="P74" s="378"/>
      <c r="Q74" s="378"/>
      <c r="R74" s="378"/>
      <c r="S74" s="378"/>
      <c r="T74" s="378"/>
      <c r="U74" s="378"/>
      <c r="V74" s="378"/>
      <c r="W74" s="378"/>
      <c r="X74" s="378"/>
      <c r="Y74" s="378"/>
      <c r="Z74" s="378"/>
      <c r="AA74" s="378"/>
      <c r="AB74" s="378"/>
      <c r="AC74" s="378"/>
    </row>
    <row r="75" spans="2:29" ht="54" customHeight="1">
      <c r="B75" s="383">
        <v>60</v>
      </c>
      <c r="C75" s="384" t="s">
        <v>678</v>
      </c>
      <c r="D75" s="384" t="s">
        <v>1561</v>
      </c>
      <c r="E75" s="497" t="s">
        <v>1482</v>
      </c>
      <c r="F75" s="497"/>
      <c r="G75" s="497"/>
      <c r="H75" s="497"/>
      <c r="I75" s="497"/>
      <c r="J75" s="378"/>
      <c r="K75" s="378"/>
      <c r="L75" s="378"/>
      <c r="M75" s="378"/>
      <c r="N75" s="378"/>
      <c r="O75" s="378"/>
      <c r="P75" s="378"/>
      <c r="Q75" s="378"/>
      <c r="R75" s="378"/>
      <c r="S75" s="378"/>
      <c r="T75" s="378"/>
      <c r="U75" s="378"/>
      <c r="V75" s="378"/>
      <c r="W75" s="378"/>
      <c r="X75" s="378"/>
      <c r="Y75" s="378"/>
      <c r="Z75" s="378"/>
      <c r="AA75" s="378"/>
      <c r="AB75" s="378"/>
      <c r="AC75" s="378"/>
    </row>
    <row r="76" spans="2:29" ht="54" customHeight="1">
      <c r="B76" s="383">
        <v>61</v>
      </c>
      <c r="C76" s="384" t="s">
        <v>681</v>
      </c>
      <c r="D76" s="384" t="s">
        <v>1562</v>
      </c>
      <c r="E76" s="497" t="s">
        <v>1482</v>
      </c>
      <c r="F76" s="497"/>
      <c r="G76" s="497"/>
      <c r="H76" s="497"/>
      <c r="I76" s="497"/>
      <c r="J76" s="378"/>
      <c r="K76" s="378"/>
      <c r="L76" s="378"/>
      <c r="M76" s="378"/>
      <c r="N76" s="378"/>
      <c r="O76" s="378"/>
      <c r="P76" s="378"/>
      <c r="Q76" s="378"/>
      <c r="R76" s="378"/>
      <c r="S76" s="378"/>
      <c r="T76" s="378"/>
      <c r="U76" s="378"/>
      <c r="V76" s="378"/>
      <c r="W76" s="378"/>
      <c r="X76" s="378"/>
      <c r="Y76" s="378"/>
      <c r="Z76" s="378"/>
      <c r="AA76" s="378"/>
      <c r="AB76" s="378"/>
      <c r="AC76" s="378"/>
    </row>
    <row r="77" spans="2:29" ht="54" customHeight="1">
      <c r="B77" s="383">
        <v>62</v>
      </c>
      <c r="C77" s="384" t="s">
        <v>684</v>
      </c>
      <c r="D77" s="387" t="s">
        <v>1563</v>
      </c>
      <c r="E77" s="497" t="s">
        <v>1482</v>
      </c>
      <c r="F77" s="497"/>
      <c r="G77" s="497"/>
      <c r="H77" s="497"/>
      <c r="I77" s="497"/>
      <c r="J77" s="378"/>
      <c r="K77" s="378"/>
      <c r="L77" s="378"/>
      <c r="M77" s="378"/>
      <c r="N77" s="378"/>
      <c r="O77" s="378"/>
      <c r="P77" s="378"/>
      <c r="Q77" s="378"/>
      <c r="R77" s="378"/>
      <c r="S77" s="378"/>
      <c r="T77" s="378"/>
      <c r="U77" s="378"/>
      <c r="V77" s="378"/>
      <c r="W77" s="378"/>
      <c r="X77" s="378"/>
      <c r="Y77" s="378"/>
      <c r="Z77" s="378"/>
      <c r="AA77" s="378"/>
      <c r="AB77" s="378"/>
      <c r="AC77" s="378"/>
    </row>
    <row r="78" spans="2:29" ht="54" customHeight="1">
      <c r="B78" s="383">
        <v>63</v>
      </c>
      <c r="C78" s="384" t="s">
        <v>690</v>
      </c>
      <c r="D78" s="384" t="s">
        <v>1564</v>
      </c>
      <c r="E78" s="497" t="s">
        <v>1485</v>
      </c>
      <c r="F78" s="497"/>
      <c r="G78" s="497"/>
      <c r="H78" s="497"/>
      <c r="I78" s="497"/>
      <c r="J78" s="378"/>
      <c r="K78" s="378"/>
      <c r="L78" s="378"/>
      <c r="M78" s="378"/>
      <c r="N78" s="378"/>
      <c r="O78" s="378"/>
      <c r="P78" s="378"/>
      <c r="Q78" s="378"/>
      <c r="R78" s="378"/>
      <c r="S78" s="378"/>
      <c r="T78" s="378"/>
      <c r="U78" s="378"/>
      <c r="V78" s="378"/>
      <c r="W78" s="378"/>
      <c r="X78" s="378"/>
      <c r="Y78" s="378"/>
      <c r="Z78" s="378"/>
      <c r="AA78" s="378"/>
      <c r="AB78" s="378"/>
      <c r="AC78" s="378"/>
    </row>
    <row r="79" spans="2:29" ht="54" customHeight="1">
      <c r="B79" s="383">
        <v>64</v>
      </c>
      <c r="C79" s="384" t="s">
        <v>705</v>
      </c>
      <c r="D79" s="387" t="s">
        <v>1565</v>
      </c>
      <c r="E79" s="497" t="s">
        <v>1485</v>
      </c>
      <c r="F79" s="497"/>
      <c r="G79" s="497"/>
      <c r="H79" s="497"/>
      <c r="I79" s="497"/>
      <c r="J79" s="378"/>
      <c r="K79" s="378"/>
      <c r="L79" s="378"/>
      <c r="M79" s="378"/>
      <c r="N79" s="378"/>
      <c r="O79" s="378"/>
      <c r="P79" s="378"/>
      <c r="Q79" s="378"/>
      <c r="R79" s="378"/>
      <c r="S79" s="378"/>
      <c r="T79" s="378"/>
      <c r="U79" s="378"/>
      <c r="V79" s="378"/>
      <c r="W79" s="378"/>
      <c r="X79" s="378"/>
      <c r="Y79" s="378"/>
      <c r="Z79" s="378"/>
      <c r="AA79" s="378"/>
      <c r="AB79" s="378"/>
      <c r="AC79" s="378"/>
    </row>
    <row r="80" spans="2:29" ht="54" customHeight="1">
      <c r="B80" s="383">
        <v>65</v>
      </c>
      <c r="C80" s="384" t="s">
        <v>708</v>
      </c>
      <c r="D80" s="384" t="s">
        <v>1566</v>
      </c>
      <c r="E80" s="497" t="s">
        <v>1485</v>
      </c>
      <c r="F80" s="497"/>
      <c r="G80" s="497"/>
      <c r="H80" s="497"/>
      <c r="I80" s="497"/>
      <c r="J80" s="378"/>
      <c r="K80" s="378"/>
      <c r="L80" s="378"/>
      <c r="M80" s="378"/>
      <c r="N80" s="378"/>
      <c r="O80" s="378"/>
      <c r="P80" s="378"/>
      <c r="Q80" s="378"/>
      <c r="R80" s="378"/>
      <c r="S80" s="378"/>
      <c r="T80" s="378"/>
      <c r="U80" s="378"/>
      <c r="V80" s="378"/>
      <c r="W80" s="378"/>
      <c r="X80" s="378"/>
      <c r="Y80" s="378"/>
      <c r="Z80" s="378"/>
      <c r="AA80" s="378"/>
      <c r="AB80" s="378"/>
      <c r="AC80" s="378"/>
    </row>
    <row r="81" spans="2:29" ht="54" customHeight="1">
      <c r="B81" s="383">
        <v>66</v>
      </c>
      <c r="C81" s="384" t="s">
        <v>725</v>
      </c>
      <c r="D81" s="387" t="s">
        <v>1567</v>
      </c>
      <c r="E81" s="497" t="s">
        <v>1485</v>
      </c>
      <c r="F81" s="497"/>
      <c r="G81" s="497"/>
      <c r="H81" s="497"/>
      <c r="I81" s="497"/>
      <c r="J81" s="378"/>
      <c r="K81" s="378"/>
      <c r="L81" s="378"/>
      <c r="M81" s="378"/>
      <c r="N81" s="378"/>
      <c r="O81" s="378"/>
      <c r="P81" s="378"/>
      <c r="Q81" s="378"/>
      <c r="R81" s="378"/>
      <c r="S81" s="378"/>
      <c r="T81" s="378"/>
      <c r="U81" s="378"/>
      <c r="V81" s="378"/>
      <c r="W81" s="378"/>
      <c r="X81" s="378"/>
      <c r="Y81" s="378"/>
      <c r="Z81" s="378"/>
      <c r="AA81" s="378"/>
      <c r="AB81" s="378"/>
      <c r="AC81" s="378"/>
    </row>
    <row r="82" spans="2:29" ht="54" customHeight="1">
      <c r="B82" s="383">
        <v>67</v>
      </c>
      <c r="C82" s="384" t="s">
        <v>728</v>
      </c>
      <c r="D82" s="387" t="s">
        <v>1568</v>
      </c>
      <c r="E82" s="497" t="s">
        <v>1485</v>
      </c>
      <c r="F82" s="497"/>
      <c r="G82" s="497"/>
      <c r="H82" s="497"/>
      <c r="I82" s="497"/>
      <c r="J82" s="378"/>
      <c r="K82" s="378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8"/>
      <c r="W82" s="378"/>
      <c r="X82" s="378"/>
      <c r="Y82" s="378"/>
      <c r="Z82" s="378"/>
      <c r="AA82" s="378"/>
      <c r="AB82" s="378"/>
      <c r="AC82" s="378"/>
    </row>
    <row r="83" spans="2:29" ht="54" customHeight="1">
      <c r="B83" s="383">
        <v>68</v>
      </c>
      <c r="C83" s="384" t="s">
        <v>731</v>
      </c>
      <c r="D83" s="387" t="s">
        <v>1569</v>
      </c>
      <c r="E83" s="497" t="s">
        <v>1490</v>
      </c>
      <c r="F83" s="497"/>
      <c r="G83" s="497"/>
      <c r="H83" s="497"/>
      <c r="I83" s="497"/>
      <c r="J83" s="378"/>
      <c r="K83" s="378"/>
      <c r="L83" s="378"/>
      <c r="M83" s="378"/>
      <c r="N83" s="378"/>
      <c r="O83" s="378"/>
      <c r="P83" s="378"/>
      <c r="Q83" s="378"/>
      <c r="R83" s="378"/>
      <c r="S83" s="378"/>
      <c r="T83" s="378"/>
      <c r="U83" s="378"/>
      <c r="V83" s="378"/>
      <c r="W83" s="378"/>
      <c r="X83" s="378"/>
      <c r="Y83" s="378"/>
      <c r="Z83" s="378"/>
      <c r="AA83" s="378"/>
      <c r="AB83" s="378"/>
      <c r="AC83" s="378"/>
    </row>
    <row r="84" spans="2:29" ht="54" customHeight="1">
      <c r="B84" s="383">
        <v>69</v>
      </c>
      <c r="C84" s="384" t="s">
        <v>742</v>
      </c>
      <c r="D84" s="384" t="s">
        <v>1570</v>
      </c>
      <c r="E84" s="497" t="s">
        <v>1490</v>
      </c>
      <c r="F84" s="497"/>
      <c r="G84" s="497"/>
      <c r="H84" s="497"/>
      <c r="I84" s="497"/>
      <c r="J84" s="378"/>
      <c r="K84" s="378"/>
      <c r="L84" s="378"/>
      <c r="M84" s="378"/>
      <c r="N84" s="378"/>
      <c r="O84" s="378"/>
      <c r="P84" s="378"/>
      <c r="Q84" s="378"/>
      <c r="R84" s="378"/>
      <c r="S84" s="378"/>
      <c r="T84" s="378"/>
      <c r="U84" s="378"/>
      <c r="V84" s="378"/>
      <c r="W84" s="378"/>
      <c r="X84" s="378"/>
      <c r="Y84" s="378"/>
      <c r="Z84" s="378"/>
      <c r="AA84" s="378"/>
      <c r="AB84" s="378"/>
      <c r="AC84" s="378"/>
    </row>
    <row r="85" spans="2:29" ht="54" customHeight="1">
      <c r="B85" s="383">
        <v>70</v>
      </c>
      <c r="C85" s="384" t="s">
        <v>751</v>
      </c>
      <c r="D85" s="387" t="s">
        <v>1571</v>
      </c>
      <c r="E85" s="497" t="s">
        <v>1482</v>
      </c>
      <c r="F85" s="497"/>
      <c r="G85" s="497"/>
      <c r="H85" s="497"/>
      <c r="I85" s="497"/>
      <c r="J85" s="378"/>
      <c r="K85" s="378"/>
      <c r="L85" s="378"/>
      <c r="M85" s="378"/>
      <c r="N85" s="378"/>
      <c r="O85" s="378"/>
      <c r="P85" s="378"/>
      <c r="Q85" s="378"/>
      <c r="R85" s="378"/>
      <c r="S85" s="378"/>
      <c r="T85" s="378"/>
      <c r="U85" s="378"/>
      <c r="V85" s="378"/>
      <c r="W85" s="378"/>
      <c r="X85" s="378"/>
      <c r="Y85" s="378"/>
      <c r="Z85" s="378"/>
      <c r="AA85" s="378"/>
      <c r="AB85" s="378"/>
      <c r="AC85" s="378"/>
    </row>
    <row r="86" spans="2:29" ht="54" customHeight="1">
      <c r="B86" s="383">
        <v>71</v>
      </c>
      <c r="C86" s="384" t="s">
        <v>754</v>
      </c>
      <c r="D86" s="384" t="s">
        <v>1572</v>
      </c>
      <c r="E86" s="497" t="s">
        <v>1482</v>
      </c>
      <c r="F86" s="497"/>
      <c r="G86" s="497"/>
      <c r="H86" s="497"/>
      <c r="I86" s="497"/>
      <c r="J86" s="378"/>
      <c r="K86" s="378"/>
      <c r="L86" s="378"/>
      <c r="M86" s="378"/>
      <c r="N86" s="378"/>
      <c r="O86" s="378"/>
      <c r="P86" s="378"/>
      <c r="Q86" s="378"/>
      <c r="R86" s="378"/>
      <c r="S86" s="378"/>
      <c r="T86" s="378"/>
      <c r="U86" s="378"/>
      <c r="V86" s="378"/>
      <c r="W86" s="378"/>
      <c r="X86" s="378"/>
      <c r="Y86" s="378"/>
      <c r="Z86" s="378"/>
      <c r="AA86" s="378"/>
      <c r="AB86" s="378"/>
      <c r="AC86" s="378"/>
    </row>
    <row r="87" spans="2:29" ht="54" customHeight="1">
      <c r="B87" s="383">
        <v>72</v>
      </c>
      <c r="C87" s="384" t="s">
        <v>757</v>
      </c>
      <c r="D87" s="387" t="s">
        <v>1573</v>
      </c>
      <c r="E87" s="497" t="s">
        <v>1482</v>
      </c>
      <c r="F87" s="497"/>
      <c r="G87" s="497"/>
      <c r="H87" s="497"/>
      <c r="I87" s="497"/>
      <c r="J87" s="378"/>
      <c r="K87" s="378"/>
      <c r="L87" s="378"/>
      <c r="M87" s="378"/>
      <c r="N87" s="378"/>
      <c r="O87" s="378"/>
      <c r="P87" s="378"/>
      <c r="Q87" s="378"/>
      <c r="R87" s="378"/>
      <c r="S87" s="378"/>
      <c r="T87" s="378"/>
      <c r="U87" s="378"/>
      <c r="V87" s="378"/>
      <c r="W87" s="378"/>
      <c r="X87" s="378"/>
      <c r="Y87" s="378"/>
      <c r="Z87" s="378"/>
      <c r="AA87" s="378"/>
      <c r="AB87" s="378"/>
      <c r="AC87" s="378"/>
    </row>
    <row r="88" spans="2:29" ht="54" customHeight="1">
      <c r="B88" s="383">
        <v>73</v>
      </c>
      <c r="C88" s="384" t="s">
        <v>760</v>
      </c>
      <c r="D88" s="386" t="s">
        <v>1574</v>
      </c>
      <c r="E88" s="497" t="s">
        <v>1575</v>
      </c>
      <c r="F88" s="497"/>
      <c r="G88" s="497"/>
      <c r="H88" s="497"/>
      <c r="I88" s="497"/>
      <c r="J88" s="378"/>
      <c r="K88" s="378"/>
      <c r="L88" s="378"/>
      <c r="M88" s="378"/>
      <c r="N88" s="378"/>
      <c r="O88" s="378"/>
      <c r="P88" s="378"/>
      <c r="Q88" s="378"/>
      <c r="R88" s="378"/>
      <c r="S88" s="378"/>
      <c r="T88" s="378"/>
      <c r="U88" s="378"/>
      <c r="V88" s="378"/>
      <c r="W88" s="378"/>
      <c r="X88" s="378"/>
      <c r="Y88" s="378"/>
      <c r="Z88" s="378"/>
      <c r="AA88" s="378"/>
      <c r="AB88" s="378"/>
      <c r="AC88" s="378"/>
    </row>
    <row r="89" spans="2:29" ht="54" customHeight="1">
      <c r="B89" s="383">
        <v>74</v>
      </c>
      <c r="C89" s="384" t="s">
        <v>771</v>
      </c>
      <c r="D89" s="387" t="s">
        <v>1576</v>
      </c>
      <c r="E89" s="497" t="s">
        <v>1485</v>
      </c>
      <c r="F89" s="497"/>
      <c r="G89" s="497"/>
      <c r="H89" s="497"/>
      <c r="I89" s="497"/>
      <c r="J89" s="378"/>
      <c r="K89" s="378"/>
      <c r="L89" s="378"/>
      <c r="M89" s="378"/>
      <c r="N89" s="378"/>
      <c r="O89" s="378"/>
      <c r="P89" s="378"/>
      <c r="Q89" s="378"/>
      <c r="R89" s="378"/>
      <c r="S89" s="378"/>
      <c r="T89" s="378"/>
      <c r="U89" s="378"/>
      <c r="V89" s="378"/>
      <c r="W89" s="378"/>
      <c r="X89" s="378"/>
      <c r="Y89" s="378"/>
      <c r="Z89" s="378"/>
      <c r="AA89" s="378"/>
      <c r="AB89" s="378"/>
      <c r="AC89" s="378"/>
    </row>
    <row r="90" spans="2:29" ht="54" customHeight="1">
      <c r="B90" s="383">
        <v>75</v>
      </c>
      <c r="C90" s="384" t="s">
        <v>777</v>
      </c>
      <c r="D90" s="384" t="s">
        <v>1577</v>
      </c>
      <c r="E90" s="497" t="s">
        <v>1485</v>
      </c>
      <c r="F90" s="497"/>
      <c r="G90" s="497"/>
      <c r="H90" s="497"/>
      <c r="I90" s="497"/>
      <c r="J90" s="378"/>
      <c r="K90" s="378"/>
      <c r="L90" s="378"/>
      <c r="M90" s="378"/>
      <c r="N90" s="378"/>
      <c r="O90" s="378"/>
      <c r="P90" s="378"/>
      <c r="Q90" s="378"/>
      <c r="R90" s="378"/>
      <c r="S90" s="378"/>
      <c r="T90" s="378"/>
      <c r="U90" s="378"/>
      <c r="V90" s="378"/>
      <c r="W90" s="378"/>
      <c r="X90" s="378"/>
      <c r="Y90" s="378"/>
      <c r="Z90" s="378"/>
      <c r="AA90" s="378"/>
      <c r="AB90" s="378"/>
      <c r="AC90" s="378"/>
    </row>
    <row r="91" spans="2:29" ht="54" customHeight="1">
      <c r="B91" s="383">
        <v>76</v>
      </c>
      <c r="C91" s="384" t="s">
        <v>780</v>
      </c>
      <c r="D91" s="384" t="s">
        <v>1578</v>
      </c>
      <c r="E91" s="497" t="s">
        <v>1482</v>
      </c>
      <c r="F91" s="497"/>
      <c r="G91" s="497"/>
      <c r="H91" s="497"/>
      <c r="I91" s="497"/>
      <c r="J91" s="378"/>
      <c r="K91" s="378"/>
      <c r="L91" s="378"/>
      <c r="M91" s="378"/>
      <c r="N91" s="378"/>
      <c r="O91" s="378"/>
      <c r="P91" s="378"/>
      <c r="Q91" s="378"/>
      <c r="R91" s="378"/>
      <c r="S91" s="378"/>
      <c r="T91" s="378"/>
      <c r="U91" s="378"/>
      <c r="V91" s="378"/>
      <c r="W91" s="378"/>
      <c r="X91" s="378"/>
      <c r="Y91" s="378"/>
      <c r="Z91" s="378"/>
      <c r="AA91" s="378"/>
      <c r="AB91" s="378"/>
      <c r="AC91" s="378"/>
    </row>
    <row r="92" spans="2:29" ht="54" customHeight="1">
      <c r="B92" s="383">
        <v>77</v>
      </c>
      <c r="C92" s="384" t="s">
        <v>783</v>
      </c>
      <c r="D92" s="387" t="s">
        <v>1579</v>
      </c>
      <c r="E92" s="497" t="s">
        <v>1485</v>
      </c>
      <c r="F92" s="497"/>
      <c r="G92" s="497"/>
      <c r="H92" s="497"/>
      <c r="I92" s="497"/>
      <c r="J92" s="378"/>
      <c r="K92" s="378"/>
      <c r="L92" s="378"/>
      <c r="M92" s="378"/>
      <c r="N92" s="378"/>
      <c r="O92" s="378"/>
      <c r="P92" s="378"/>
      <c r="Q92" s="378"/>
      <c r="R92" s="378"/>
      <c r="S92" s="378"/>
      <c r="T92" s="378"/>
      <c r="U92" s="378"/>
      <c r="V92" s="378"/>
      <c r="W92" s="378"/>
      <c r="X92" s="378"/>
      <c r="Y92" s="378"/>
      <c r="Z92" s="378"/>
      <c r="AA92" s="378"/>
      <c r="AB92" s="378"/>
      <c r="AC92" s="378"/>
    </row>
    <row r="93" spans="2:29" ht="54" customHeight="1">
      <c r="B93" s="383">
        <v>78</v>
      </c>
      <c r="C93" s="384" t="s">
        <v>786</v>
      </c>
      <c r="D93" s="384" t="s">
        <v>1580</v>
      </c>
      <c r="E93" s="497" t="s">
        <v>1482</v>
      </c>
      <c r="F93" s="497"/>
      <c r="G93" s="497"/>
      <c r="H93" s="497"/>
      <c r="I93" s="497"/>
      <c r="J93" s="378"/>
      <c r="K93" s="378"/>
      <c r="L93" s="378"/>
      <c r="M93" s="378"/>
      <c r="N93" s="378"/>
      <c r="O93" s="378"/>
      <c r="P93" s="378"/>
      <c r="Q93" s="378"/>
      <c r="R93" s="378"/>
      <c r="S93" s="378"/>
      <c r="T93" s="378"/>
      <c r="U93" s="378"/>
      <c r="V93" s="378"/>
      <c r="W93" s="378"/>
      <c r="X93" s="378"/>
      <c r="Y93" s="378"/>
      <c r="Z93" s="378"/>
      <c r="AA93" s="378"/>
      <c r="AB93" s="378"/>
      <c r="AC93" s="378"/>
    </row>
    <row r="94" spans="2:29" ht="54" customHeight="1">
      <c r="B94" s="383">
        <v>79</v>
      </c>
      <c r="C94" s="384" t="s">
        <v>789</v>
      </c>
      <c r="D94" s="387" t="s">
        <v>1581</v>
      </c>
      <c r="E94" s="497" t="s">
        <v>1485</v>
      </c>
      <c r="F94" s="497"/>
      <c r="G94" s="497"/>
      <c r="H94" s="497"/>
      <c r="I94" s="497"/>
      <c r="J94" s="378"/>
      <c r="K94" s="378"/>
      <c r="L94" s="378"/>
      <c r="M94" s="378"/>
      <c r="N94" s="378"/>
      <c r="O94" s="378"/>
      <c r="P94" s="378"/>
      <c r="Q94" s="378"/>
      <c r="R94" s="378"/>
      <c r="S94" s="378"/>
      <c r="T94" s="378"/>
      <c r="U94" s="378"/>
      <c r="V94" s="378"/>
      <c r="W94" s="378"/>
      <c r="X94" s="378"/>
      <c r="Y94" s="378"/>
      <c r="Z94" s="378"/>
      <c r="AA94" s="378"/>
      <c r="AB94" s="378"/>
      <c r="AC94" s="378"/>
    </row>
    <row r="95" spans="2:29" ht="54" customHeight="1">
      <c r="B95" s="383">
        <v>80</v>
      </c>
      <c r="C95" s="384" t="s">
        <v>792</v>
      </c>
      <c r="D95" s="384" t="s">
        <v>1582</v>
      </c>
      <c r="E95" s="497" t="s">
        <v>1482</v>
      </c>
      <c r="F95" s="497"/>
      <c r="G95" s="497"/>
      <c r="H95" s="497"/>
      <c r="I95" s="497"/>
      <c r="J95" s="378"/>
      <c r="K95" s="378"/>
      <c r="L95" s="378"/>
      <c r="M95" s="378"/>
      <c r="N95" s="378"/>
      <c r="O95" s="378"/>
      <c r="P95" s="378"/>
      <c r="Q95" s="378"/>
      <c r="R95" s="378"/>
      <c r="S95" s="378"/>
      <c r="T95" s="378"/>
      <c r="U95" s="378"/>
      <c r="V95" s="378"/>
      <c r="W95" s="378"/>
      <c r="X95" s="378"/>
      <c r="Y95" s="378"/>
      <c r="Z95" s="378"/>
      <c r="AA95" s="378"/>
      <c r="AB95" s="378"/>
      <c r="AC95" s="378"/>
    </row>
    <row r="96" spans="2:29" ht="54" customHeight="1">
      <c r="B96" s="383">
        <v>81</v>
      </c>
      <c r="C96" s="384" t="s">
        <v>795</v>
      </c>
      <c r="D96" s="384" t="s">
        <v>1583</v>
      </c>
      <c r="E96" s="497" t="s">
        <v>1485</v>
      </c>
      <c r="F96" s="497"/>
      <c r="G96" s="497"/>
      <c r="H96" s="497"/>
      <c r="I96" s="497"/>
      <c r="J96" s="378"/>
      <c r="K96" s="378"/>
      <c r="L96" s="378"/>
      <c r="M96" s="378"/>
      <c r="N96" s="378"/>
      <c r="O96" s="378"/>
      <c r="P96" s="378"/>
      <c r="Q96" s="378"/>
      <c r="R96" s="378"/>
      <c r="S96" s="378"/>
      <c r="T96" s="378"/>
      <c r="U96" s="378"/>
      <c r="V96" s="378"/>
      <c r="W96" s="378"/>
      <c r="X96" s="378"/>
      <c r="Y96" s="378"/>
      <c r="Z96" s="378"/>
      <c r="AA96" s="378"/>
      <c r="AB96" s="378"/>
      <c r="AC96" s="378"/>
    </row>
    <row r="97" spans="2:29" ht="54" customHeight="1">
      <c r="B97" s="383">
        <v>82</v>
      </c>
      <c r="C97" s="384" t="s">
        <v>798</v>
      </c>
      <c r="D97" s="384" t="s">
        <v>1584</v>
      </c>
      <c r="E97" s="497" t="s">
        <v>1537</v>
      </c>
      <c r="F97" s="497"/>
      <c r="G97" s="497"/>
      <c r="H97" s="497"/>
      <c r="I97" s="497"/>
      <c r="J97" s="378"/>
      <c r="K97" s="378"/>
      <c r="L97" s="378"/>
      <c r="M97" s="378"/>
      <c r="N97" s="378"/>
      <c r="O97" s="378"/>
      <c r="P97" s="378"/>
      <c r="Q97" s="378"/>
      <c r="R97" s="378"/>
      <c r="S97" s="378"/>
      <c r="T97" s="378"/>
      <c r="U97" s="378"/>
      <c r="V97" s="378"/>
      <c r="W97" s="378"/>
      <c r="X97" s="378"/>
      <c r="Y97" s="378"/>
      <c r="Z97" s="378"/>
      <c r="AA97" s="378"/>
      <c r="AB97" s="378"/>
      <c r="AC97" s="378"/>
    </row>
    <row r="98" spans="2:29" ht="54" customHeight="1">
      <c r="B98" s="383">
        <v>83</v>
      </c>
      <c r="C98" s="384" t="s">
        <v>801</v>
      </c>
      <c r="D98" s="384" t="s">
        <v>1585</v>
      </c>
      <c r="E98" s="497" t="s">
        <v>1523</v>
      </c>
      <c r="F98" s="497"/>
      <c r="G98" s="497"/>
      <c r="H98" s="497"/>
      <c r="I98" s="497"/>
      <c r="J98" s="378"/>
      <c r="K98" s="378"/>
      <c r="L98" s="378"/>
      <c r="M98" s="378"/>
      <c r="N98" s="378"/>
      <c r="O98" s="378"/>
      <c r="P98" s="378"/>
      <c r="Q98" s="378"/>
      <c r="R98" s="378"/>
      <c r="S98" s="378"/>
      <c r="T98" s="378"/>
      <c r="U98" s="378"/>
      <c r="V98" s="378"/>
      <c r="W98" s="378"/>
      <c r="X98" s="378"/>
      <c r="Y98" s="378"/>
      <c r="Z98" s="378"/>
      <c r="AA98" s="378"/>
      <c r="AB98" s="378"/>
      <c r="AC98" s="378"/>
    </row>
    <row r="99" spans="2:29" ht="54" customHeight="1">
      <c r="B99" s="383">
        <v>84</v>
      </c>
      <c r="C99" s="384" t="s">
        <v>807</v>
      </c>
      <c r="D99" s="387" t="s">
        <v>1586</v>
      </c>
      <c r="E99" s="497" t="s">
        <v>1485</v>
      </c>
      <c r="F99" s="497"/>
      <c r="G99" s="497"/>
      <c r="H99" s="497"/>
      <c r="I99" s="497"/>
      <c r="J99" s="378"/>
      <c r="K99" s="378"/>
      <c r="L99" s="378"/>
      <c r="M99" s="378"/>
      <c r="N99" s="378"/>
      <c r="O99" s="378"/>
      <c r="P99" s="378"/>
      <c r="Q99" s="378"/>
      <c r="R99" s="378"/>
      <c r="S99" s="378"/>
      <c r="T99" s="378"/>
      <c r="U99" s="378"/>
      <c r="V99" s="378"/>
      <c r="W99" s="378"/>
      <c r="X99" s="378"/>
      <c r="Y99" s="378"/>
      <c r="Z99" s="378"/>
      <c r="AA99" s="378"/>
      <c r="AB99" s="378"/>
      <c r="AC99" s="378"/>
    </row>
    <row r="100" spans="2:29" ht="54" customHeight="1">
      <c r="B100" s="383">
        <v>85</v>
      </c>
      <c r="C100" s="384" t="s">
        <v>822</v>
      </c>
      <c r="D100" s="384" t="s">
        <v>1587</v>
      </c>
      <c r="E100" s="497" t="s">
        <v>1490</v>
      </c>
      <c r="F100" s="497"/>
      <c r="G100" s="497"/>
      <c r="H100" s="497"/>
      <c r="I100" s="497"/>
      <c r="J100" s="378"/>
      <c r="K100" s="378"/>
      <c r="L100" s="378"/>
      <c r="M100" s="378"/>
      <c r="N100" s="378"/>
      <c r="O100" s="378"/>
      <c r="P100" s="378"/>
      <c r="Q100" s="378"/>
      <c r="R100" s="378"/>
      <c r="S100" s="378"/>
      <c r="T100" s="378"/>
      <c r="U100" s="378"/>
      <c r="V100" s="378"/>
      <c r="W100" s="378"/>
      <c r="X100" s="378"/>
      <c r="Y100" s="378"/>
      <c r="Z100" s="378"/>
      <c r="AA100" s="378"/>
      <c r="AB100" s="378"/>
      <c r="AC100" s="378"/>
    </row>
    <row r="101" spans="2:29" ht="54" customHeight="1">
      <c r="B101" s="383">
        <v>86</v>
      </c>
      <c r="C101" s="384" t="s">
        <v>826</v>
      </c>
      <c r="D101" s="384" t="s">
        <v>1588</v>
      </c>
      <c r="E101" s="497" t="s">
        <v>1490</v>
      </c>
      <c r="F101" s="497"/>
      <c r="G101" s="497"/>
      <c r="H101" s="497"/>
      <c r="I101" s="497"/>
      <c r="J101" s="378"/>
      <c r="K101" s="378"/>
      <c r="L101" s="378"/>
      <c r="M101" s="378"/>
      <c r="N101" s="378"/>
      <c r="O101" s="378"/>
      <c r="P101" s="378"/>
      <c r="Q101" s="378"/>
      <c r="R101" s="378"/>
      <c r="S101" s="378"/>
      <c r="T101" s="378"/>
      <c r="U101" s="378"/>
      <c r="V101" s="378"/>
      <c r="W101" s="378"/>
      <c r="X101" s="378"/>
      <c r="Y101" s="378"/>
      <c r="Z101" s="378"/>
      <c r="AA101" s="378"/>
      <c r="AB101" s="378"/>
      <c r="AC101" s="378"/>
    </row>
    <row r="102" spans="2:29" ht="54" customHeight="1">
      <c r="B102" s="383">
        <v>87</v>
      </c>
      <c r="C102" s="384" t="s">
        <v>830</v>
      </c>
      <c r="D102" s="384" t="s">
        <v>1589</v>
      </c>
      <c r="E102" s="497" t="s">
        <v>1490</v>
      </c>
      <c r="F102" s="497"/>
      <c r="G102" s="497"/>
      <c r="H102" s="497"/>
      <c r="I102" s="497"/>
      <c r="J102" s="378"/>
      <c r="K102" s="378"/>
      <c r="L102" s="378"/>
      <c r="M102" s="378"/>
      <c r="N102" s="378"/>
      <c r="O102" s="378"/>
      <c r="P102" s="378"/>
      <c r="Q102" s="378"/>
      <c r="R102" s="378"/>
      <c r="S102" s="378"/>
      <c r="T102" s="378"/>
      <c r="U102" s="378"/>
      <c r="V102" s="378"/>
      <c r="W102" s="378"/>
      <c r="X102" s="378"/>
      <c r="Y102" s="378"/>
      <c r="Z102" s="378"/>
      <c r="AA102" s="378"/>
      <c r="AB102" s="378"/>
      <c r="AC102" s="378"/>
    </row>
    <row r="103" spans="2:29" ht="54" customHeight="1">
      <c r="B103" s="383">
        <v>88</v>
      </c>
      <c r="C103" s="384" t="s">
        <v>834</v>
      </c>
      <c r="D103" s="384" t="s">
        <v>1590</v>
      </c>
      <c r="E103" s="497" t="s">
        <v>1490</v>
      </c>
      <c r="F103" s="497"/>
      <c r="G103" s="497"/>
      <c r="H103" s="497"/>
      <c r="I103" s="497"/>
      <c r="J103" s="378"/>
      <c r="K103" s="378"/>
      <c r="L103" s="378"/>
      <c r="M103" s="378"/>
      <c r="N103" s="378"/>
      <c r="O103" s="378"/>
      <c r="P103" s="378"/>
      <c r="Q103" s="378"/>
      <c r="R103" s="378"/>
      <c r="S103" s="378"/>
      <c r="T103" s="378"/>
      <c r="U103" s="378"/>
      <c r="V103" s="378"/>
      <c r="W103" s="378"/>
      <c r="X103" s="378"/>
      <c r="Y103" s="378"/>
      <c r="Z103" s="378"/>
      <c r="AA103" s="378"/>
      <c r="AB103" s="378"/>
      <c r="AC103" s="378"/>
    </row>
    <row r="104" spans="2:29" ht="54" customHeight="1">
      <c r="B104" s="383">
        <v>89</v>
      </c>
      <c r="C104" s="384" t="s">
        <v>837</v>
      </c>
      <c r="D104" s="384" t="s">
        <v>1591</v>
      </c>
      <c r="E104" s="497" t="s">
        <v>1490</v>
      </c>
      <c r="F104" s="497"/>
      <c r="G104" s="497"/>
      <c r="H104" s="497"/>
      <c r="I104" s="497"/>
      <c r="J104" s="378"/>
      <c r="K104" s="378"/>
      <c r="L104" s="378"/>
      <c r="M104" s="378"/>
      <c r="N104" s="378"/>
      <c r="O104" s="378"/>
      <c r="P104" s="378"/>
      <c r="Q104" s="378"/>
      <c r="R104" s="378"/>
      <c r="S104" s="378"/>
      <c r="T104" s="378"/>
      <c r="U104" s="378"/>
      <c r="V104" s="378"/>
      <c r="W104" s="378"/>
      <c r="X104" s="378"/>
      <c r="Y104" s="378"/>
      <c r="Z104" s="378"/>
      <c r="AA104" s="378"/>
      <c r="AB104" s="378"/>
      <c r="AC104" s="378"/>
    </row>
    <row r="105" spans="2:29" ht="54" customHeight="1">
      <c r="B105" s="383">
        <v>90</v>
      </c>
      <c r="C105" s="384" t="s">
        <v>840</v>
      </c>
      <c r="D105" s="384" t="s">
        <v>1592</v>
      </c>
      <c r="E105" s="497" t="s">
        <v>1490</v>
      </c>
      <c r="F105" s="497"/>
      <c r="G105" s="497"/>
      <c r="H105" s="497"/>
      <c r="I105" s="497"/>
      <c r="J105" s="378"/>
      <c r="K105" s="378"/>
      <c r="L105" s="378"/>
      <c r="M105" s="378"/>
      <c r="N105" s="378"/>
      <c r="O105" s="378"/>
      <c r="P105" s="378"/>
      <c r="Q105" s="378"/>
      <c r="R105" s="378"/>
      <c r="S105" s="378"/>
      <c r="T105" s="378"/>
      <c r="U105" s="378"/>
      <c r="V105" s="378"/>
      <c r="W105" s="378"/>
      <c r="X105" s="378"/>
      <c r="Y105" s="378"/>
      <c r="Z105" s="378"/>
      <c r="AA105" s="378"/>
      <c r="AB105" s="378"/>
      <c r="AC105" s="378"/>
    </row>
    <row r="106" spans="2:29" ht="54" customHeight="1">
      <c r="B106" s="383">
        <v>91</v>
      </c>
      <c r="C106" s="384" t="s">
        <v>873</v>
      </c>
      <c r="D106" s="387" t="s">
        <v>1593</v>
      </c>
      <c r="E106" s="497" t="s">
        <v>1490</v>
      </c>
      <c r="F106" s="497"/>
      <c r="G106" s="497"/>
      <c r="H106" s="497"/>
      <c r="I106" s="497"/>
      <c r="J106" s="378"/>
      <c r="K106" s="378"/>
      <c r="L106" s="378"/>
      <c r="M106" s="378"/>
      <c r="N106" s="378"/>
      <c r="O106" s="378"/>
      <c r="P106" s="378"/>
      <c r="Q106" s="378"/>
      <c r="R106" s="378"/>
      <c r="S106" s="378"/>
      <c r="T106" s="378"/>
      <c r="U106" s="378"/>
      <c r="V106" s="378"/>
      <c r="W106" s="378"/>
      <c r="X106" s="378"/>
      <c r="Y106" s="378"/>
      <c r="Z106" s="378"/>
      <c r="AA106" s="378"/>
      <c r="AB106" s="378"/>
      <c r="AC106" s="378"/>
    </row>
    <row r="107" spans="2:29" ht="54" customHeight="1">
      <c r="B107" s="383">
        <v>92</v>
      </c>
      <c r="C107" s="384" t="s">
        <v>876</v>
      </c>
      <c r="D107" s="387" t="s">
        <v>1594</v>
      </c>
      <c r="E107" s="497" t="s">
        <v>1490</v>
      </c>
      <c r="F107" s="497"/>
      <c r="G107" s="497"/>
      <c r="H107" s="497"/>
      <c r="I107" s="497"/>
      <c r="J107" s="378"/>
      <c r="K107" s="378"/>
      <c r="L107" s="378"/>
      <c r="M107" s="378"/>
      <c r="N107" s="378"/>
      <c r="O107" s="378"/>
      <c r="P107" s="378"/>
      <c r="Q107" s="378"/>
      <c r="R107" s="378"/>
      <c r="S107" s="378"/>
      <c r="T107" s="378"/>
      <c r="U107" s="378"/>
      <c r="V107" s="378"/>
      <c r="W107" s="378"/>
      <c r="X107" s="378"/>
      <c r="Y107" s="378"/>
      <c r="Z107" s="378"/>
      <c r="AA107" s="378"/>
      <c r="AB107" s="378"/>
      <c r="AC107" s="378"/>
    </row>
    <row r="108" spans="2:29" ht="54" customHeight="1">
      <c r="B108" s="383">
        <v>93</v>
      </c>
      <c r="C108" s="384" t="s">
        <v>891</v>
      </c>
      <c r="D108" s="384" t="s">
        <v>1595</v>
      </c>
      <c r="E108" s="497" t="s">
        <v>1490</v>
      </c>
      <c r="F108" s="497"/>
      <c r="G108" s="497"/>
      <c r="H108" s="497"/>
      <c r="I108" s="497"/>
      <c r="J108" s="378"/>
      <c r="K108" s="378"/>
      <c r="L108" s="378"/>
      <c r="M108" s="378"/>
      <c r="N108" s="378"/>
      <c r="O108" s="378"/>
      <c r="P108" s="378"/>
      <c r="Q108" s="378"/>
      <c r="R108" s="378"/>
      <c r="S108" s="378"/>
      <c r="T108" s="378"/>
      <c r="U108" s="378"/>
      <c r="V108" s="378"/>
      <c r="W108" s="378"/>
      <c r="X108" s="378"/>
      <c r="Y108" s="378"/>
      <c r="Z108" s="378"/>
      <c r="AA108" s="378"/>
      <c r="AB108" s="378"/>
      <c r="AC108" s="378"/>
    </row>
    <row r="109" spans="2:29" ht="54" customHeight="1">
      <c r="B109" s="383">
        <v>94</v>
      </c>
      <c r="C109" s="384" t="s">
        <v>894</v>
      </c>
      <c r="D109" s="384" t="s">
        <v>1596</v>
      </c>
      <c r="E109" s="497" t="s">
        <v>1490</v>
      </c>
      <c r="F109" s="497"/>
      <c r="G109" s="497"/>
      <c r="H109" s="497"/>
      <c r="I109" s="497"/>
      <c r="J109" s="378"/>
      <c r="K109" s="378"/>
      <c r="L109" s="378"/>
      <c r="M109" s="378"/>
      <c r="N109" s="378"/>
      <c r="O109" s="378"/>
      <c r="P109" s="378"/>
      <c r="Q109" s="378"/>
      <c r="R109" s="378"/>
      <c r="S109" s="378"/>
      <c r="T109" s="378"/>
      <c r="U109" s="378"/>
      <c r="V109" s="378"/>
      <c r="W109" s="378"/>
      <c r="X109" s="378"/>
      <c r="Y109" s="378"/>
      <c r="Z109" s="378"/>
      <c r="AA109" s="378"/>
      <c r="AB109" s="378"/>
      <c r="AC109" s="378"/>
    </row>
    <row r="110" spans="2:29" ht="54" customHeight="1">
      <c r="B110" s="383">
        <v>95</v>
      </c>
      <c r="C110" s="384" t="s">
        <v>897</v>
      </c>
      <c r="D110" s="384" t="s">
        <v>1597</v>
      </c>
      <c r="E110" s="497" t="s">
        <v>1490</v>
      </c>
      <c r="F110" s="497"/>
      <c r="G110" s="497"/>
      <c r="H110" s="497"/>
      <c r="I110" s="497"/>
      <c r="J110" s="378"/>
      <c r="K110" s="378"/>
      <c r="L110" s="378"/>
      <c r="M110" s="378"/>
      <c r="N110" s="378"/>
      <c r="O110" s="378"/>
      <c r="P110" s="378"/>
      <c r="Q110" s="378"/>
      <c r="R110" s="378"/>
      <c r="S110" s="378"/>
      <c r="T110" s="378"/>
      <c r="U110" s="378"/>
      <c r="V110" s="378"/>
      <c r="W110" s="378"/>
      <c r="X110" s="378"/>
      <c r="Y110" s="378"/>
      <c r="Z110" s="378"/>
      <c r="AA110" s="378"/>
      <c r="AB110" s="378"/>
      <c r="AC110" s="378"/>
    </row>
    <row r="111" spans="2:29" ht="54" customHeight="1">
      <c r="B111" s="383">
        <v>96</v>
      </c>
      <c r="C111" s="384" t="s">
        <v>927</v>
      </c>
      <c r="D111" s="384" t="s">
        <v>1598</v>
      </c>
      <c r="E111" s="497" t="s">
        <v>1490</v>
      </c>
      <c r="F111" s="497"/>
      <c r="G111" s="497"/>
      <c r="H111" s="497"/>
      <c r="I111" s="497"/>
      <c r="J111" s="378"/>
      <c r="K111" s="378"/>
      <c r="L111" s="378"/>
      <c r="M111" s="378"/>
      <c r="N111" s="378"/>
      <c r="O111" s="378"/>
      <c r="P111" s="378"/>
      <c r="Q111" s="378"/>
      <c r="R111" s="378"/>
      <c r="S111" s="378"/>
      <c r="T111" s="378"/>
      <c r="U111" s="378"/>
      <c r="V111" s="378"/>
      <c r="W111" s="378"/>
      <c r="X111" s="378"/>
      <c r="Y111" s="378"/>
      <c r="Z111" s="378"/>
      <c r="AA111" s="378"/>
      <c r="AB111" s="378"/>
      <c r="AC111" s="378"/>
    </row>
    <row r="112" spans="2:29" ht="54" customHeight="1">
      <c r="B112" s="383">
        <v>97</v>
      </c>
      <c r="C112" s="384" t="s">
        <v>1599</v>
      </c>
      <c r="D112" s="384" t="s">
        <v>1600</v>
      </c>
      <c r="E112" s="497" t="s">
        <v>1537</v>
      </c>
      <c r="F112" s="497"/>
      <c r="G112" s="497"/>
      <c r="H112" s="497"/>
      <c r="I112" s="497"/>
      <c r="J112" s="378"/>
      <c r="K112" s="378"/>
      <c r="L112" s="378"/>
      <c r="M112" s="378"/>
      <c r="N112" s="378"/>
      <c r="O112" s="378"/>
      <c r="P112" s="378"/>
      <c r="Q112" s="378"/>
      <c r="R112" s="378"/>
      <c r="S112" s="378"/>
      <c r="T112" s="378"/>
      <c r="U112" s="378"/>
      <c r="V112" s="378"/>
      <c r="W112" s="378"/>
      <c r="X112" s="378"/>
      <c r="Y112" s="378"/>
      <c r="Z112" s="378"/>
      <c r="AA112" s="378"/>
      <c r="AB112" s="378"/>
      <c r="AC112" s="378"/>
    </row>
    <row r="113" spans="2:29" ht="54" customHeight="1">
      <c r="B113" s="383">
        <v>98</v>
      </c>
      <c r="C113" s="384" t="s">
        <v>954</v>
      </c>
      <c r="D113" s="384" t="s">
        <v>1601</v>
      </c>
      <c r="E113" s="497" t="s">
        <v>1490</v>
      </c>
      <c r="F113" s="497"/>
      <c r="G113" s="497"/>
      <c r="H113" s="497"/>
      <c r="I113" s="497"/>
      <c r="J113" s="378"/>
      <c r="K113" s="378"/>
      <c r="L113" s="378"/>
      <c r="M113" s="378"/>
      <c r="N113" s="378"/>
      <c r="O113" s="378"/>
      <c r="P113" s="378"/>
      <c r="Q113" s="378"/>
      <c r="R113" s="378"/>
      <c r="S113" s="378"/>
      <c r="T113" s="378"/>
      <c r="U113" s="378"/>
      <c r="V113" s="378"/>
      <c r="W113" s="378"/>
      <c r="X113" s="378"/>
      <c r="Y113" s="378"/>
      <c r="Z113" s="378"/>
      <c r="AA113" s="378"/>
      <c r="AB113" s="378"/>
      <c r="AC113" s="378"/>
    </row>
    <row r="114" spans="2:29" ht="54" customHeight="1">
      <c r="B114" s="383">
        <v>99</v>
      </c>
      <c r="C114" s="384" t="s">
        <v>957</v>
      </c>
      <c r="D114" s="384" t="s">
        <v>1602</v>
      </c>
      <c r="E114" s="497" t="s">
        <v>1482</v>
      </c>
      <c r="F114" s="497"/>
      <c r="G114" s="497"/>
      <c r="H114" s="497"/>
      <c r="I114" s="497"/>
      <c r="J114" s="378"/>
      <c r="K114" s="378"/>
      <c r="L114" s="378"/>
      <c r="M114" s="378"/>
      <c r="N114" s="378"/>
      <c r="O114" s="378"/>
      <c r="P114" s="378"/>
      <c r="Q114" s="378"/>
      <c r="R114" s="378"/>
      <c r="S114" s="378"/>
      <c r="T114" s="378"/>
      <c r="U114" s="378"/>
      <c r="V114" s="378"/>
      <c r="W114" s="378"/>
      <c r="X114" s="378"/>
      <c r="Y114" s="378"/>
      <c r="Z114" s="378"/>
      <c r="AA114" s="378"/>
      <c r="AB114" s="378"/>
      <c r="AC114" s="378"/>
    </row>
    <row r="115" spans="2:29" ht="54" customHeight="1">
      <c r="B115" s="383">
        <v>100</v>
      </c>
      <c r="C115" s="384" t="s">
        <v>960</v>
      </c>
      <c r="D115" s="384" t="s">
        <v>1603</v>
      </c>
      <c r="E115" s="497" t="s">
        <v>1490</v>
      </c>
      <c r="F115" s="497"/>
      <c r="G115" s="497"/>
      <c r="H115" s="497"/>
      <c r="I115" s="497"/>
      <c r="J115" s="378"/>
      <c r="K115" s="378"/>
      <c r="L115" s="378"/>
      <c r="M115" s="378"/>
      <c r="N115" s="378"/>
      <c r="O115" s="378"/>
      <c r="P115" s="378"/>
      <c r="Q115" s="378"/>
      <c r="R115" s="378"/>
      <c r="S115" s="378"/>
      <c r="T115" s="378"/>
      <c r="U115" s="378"/>
      <c r="V115" s="378"/>
      <c r="W115" s="378"/>
      <c r="X115" s="378"/>
      <c r="Y115" s="378"/>
      <c r="Z115" s="378"/>
      <c r="AA115" s="378"/>
      <c r="AB115" s="378"/>
      <c r="AC115" s="378"/>
    </row>
    <row r="116" spans="2:29" ht="54" customHeight="1">
      <c r="B116" s="383">
        <v>101</v>
      </c>
      <c r="C116" s="384" t="s">
        <v>963</v>
      </c>
      <c r="D116" s="384" t="s">
        <v>1604</v>
      </c>
      <c r="E116" s="497" t="s">
        <v>1485</v>
      </c>
      <c r="F116" s="497"/>
      <c r="G116" s="497"/>
      <c r="H116" s="497"/>
      <c r="I116" s="497"/>
      <c r="J116" s="378"/>
      <c r="K116" s="378"/>
      <c r="L116" s="378"/>
      <c r="M116" s="378"/>
      <c r="N116" s="378"/>
      <c r="O116" s="378"/>
      <c r="P116" s="378"/>
      <c r="Q116" s="378"/>
      <c r="R116" s="378"/>
      <c r="S116" s="378"/>
      <c r="T116" s="378"/>
      <c r="U116" s="378"/>
      <c r="V116" s="378"/>
      <c r="W116" s="378"/>
      <c r="X116" s="378"/>
      <c r="Y116" s="378"/>
      <c r="Z116" s="378"/>
      <c r="AA116" s="378"/>
      <c r="AB116" s="378"/>
      <c r="AC116" s="378"/>
    </row>
    <row r="117" spans="2:29" ht="54" customHeight="1">
      <c r="B117" s="383">
        <v>102</v>
      </c>
      <c r="C117" s="384" t="s">
        <v>966</v>
      </c>
      <c r="D117" s="384" t="s">
        <v>1605</v>
      </c>
      <c r="E117" s="497" t="s">
        <v>1490</v>
      </c>
      <c r="F117" s="497"/>
      <c r="G117" s="497"/>
      <c r="H117" s="497"/>
      <c r="I117" s="497"/>
      <c r="J117" s="378"/>
      <c r="K117" s="378"/>
      <c r="L117" s="378"/>
      <c r="M117" s="378"/>
      <c r="N117" s="378"/>
      <c r="O117" s="378"/>
      <c r="P117" s="378"/>
      <c r="Q117" s="378"/>
      <c r="R117" s="378"/>
      <c r="S117" s="378"/>
      <c r="T117" s="378"/>
      <c r="U117" s="378"/>
      <c r="V117" s="378"/>
      <c r="W117" s="378"/>
      <c r="X117" s="378"/>
      <c r="Y117" s="378"/>
      <c r="Z117" s="378"/>
      <c r="AA117" s="378"/>
      <c r="AB117" s="378"/>
      <c r="AC117" s="378"/>
    </row>
    <row r="118" spans="2:29" ht="54" customHeight="1">
      <c r="B118" s="383">
        <v>103</v>
      </c>
      <c r="C118" s="384" t="s">
        <v>969</v>
      </c>
      <c r="D118" s="384" t="s">
        <v>1606</v>
      </c>
      <c r="E118" s="497" t="s">
        <v>1490</v>
      </c>
      <c r="F118" s="497"/>
      <c r="G118" s="497"/>
      <c r="H118" s="497"/>
      <c r="I118" s="497"/>
      <c r="J118" s="378"/>
      <c r="K118" s="378"/>
      <c r="L118" s="378"/>
      <c r="M118" s="378"/>
      <c r="N118" s="378"/>
      <c r="O118" s="378"/>
      <c r="P118" s="378"/>
      <c r="Q118" s="378"/>
      <c r="R118" s="378"/>
      <c r="S118" s="378"/>
      <c r="T118" s="378"/>
      <c r="U118" s="378"/>
      <c r="V118" s="378"/>
      <c r="W118" s="378"/>
      <c r="X118" s="378"/>
      <c r="Y118" s="378"/>
      <c r="Z118" s="378"/>
      <c r="AA118" s="378"/>
      <c r="AB118" s="378"/>
      <c r="AC118" s="378"/>
    </row>
    <row r="119" spans="2:29" ht="54" customHeight="1">
      <c r="B119" s="383">
        <v>104</v>
      </c>
      <c r="C119" s="384" t="s">
        <v>972</v>
      </c>
      <c r="D119" s="384" t="s">
        <v>1607</v>
      </c>
      <c r="E119" s="497" t="s">
        <v>1490</v>
      </c>
      <c r="F119" s="497"/>
      <c r="G119" s="497"/>
      <c r="H119" s="497"/>
      <c r="I119" s="497"/>
      <c r="J119" s="378"/>
      <c r="K119" s="378"/>
      <c r="L119" s="378"/>
      <c r="M119" s="378"/>
      <c r="N119" s="378"/>
      <c r="O119" s="378"/>
      <c r="P119" s="378"/>
      <c r="Q119" s="378"/>
      <c r="R119" s="378"/>
      <c r="S119" s="378"/>
      <c r="T119" s="378"/>
      <c r="U119" s="378"/>
      <c r="V119" s="378"/>
      <c r="W119" s="378"/>
      <c r="X119" s="378"/>
      <c r="Y119" s="378"/>
      <c r="Z119" s="378"/>
      <c r="AA119" s="378"/>
      <c r="AB119" s="378"/>
      <c r="AC119" s="378"/>
    </row>
    <row r="120" spans="2:29" ht="54" customHeight="1">
      <c r="B120" s="383">
        <v>105</v>
      </c>
      <c r="C120" s="384" t="s">
        <v>975</v>
      </c>
      <c r="D120" s="384" t="s">
        <v>1608</v>
      </c>
      <c r="E120" s="497" t="s">
        <v>1485</v>
      </c>
      <c r="F120" s="497"/>
      <c r="G120" s="497"/>
      <c r="H120" s="497"/>
      <c r="I120" s="497"/>
      <c r="J120" s="378"/>
      <c r="K120" s="378"/>
      <c r="L120" s="378"/>
      <c r="M120" s="378"/>
      <c r="N120" s="378"/>
      <c r="O120" s="378"/>
      <c r="P120" s="378"/>
      <c r="Q120" s="378"/>
      <c r="R120" s="378"/>
      <c r="S120" s="378"/>
      <c r="T120" s="378"/>
      <c r="U120" s="378"/>
      <c r="V120" s="378"/>
      <c r="W120" s="378"/>
      <c r="X120" s="378"/>
      <c r="Y120" s="378"/>
      <c r="Z120" s="378"/>
      <c r="AA120" s="378"/>
      <c r="AB120" s="378"/>
      <c r="AC120" s="378"/>
    </row>
    <row r="121" spans="2:29" ht="54" customHeight="1">
      <c r="B121" s="383">
        <v>106</v>
      </c>
      <c r="C121" s="384" t="s">
        <v>978</v>
      </c>
      <c r="D121" s="384" t="s">
        <v>1609</v>
      </c>
      <c r="E121" s="497" t="s">
        <v>1485</v>
      </c>
      <c r="F121" s="497"/>
      <c r="G121" s="497"/>
      <c r="H121" s="497"/>
      <c r="I121" s="497"/>
      <c r="J121" s="378"/>
      <c r="K121" s="378"/>
      <c r="L121" s="378"/>
      <c r="M121" s="378"/>
      <c r="N121" s="378"/>
      <c r="O121" s="378"/>
      <c r="P121" s="378"/>
      <c r="Q121" s="378"/>
      <c r="R121" s="378"/>
      <c r="S121" s="378"/>
      <c r="T121" s="378"/>
      <c r="U121" s="378"/>
      <c r="V121" s="378"/>
      <c r="W121" s="378"/>
      <c r="X121" s="378"/>
      <c r="Y121" s="378"/>
      <c r="Z121" s="378"/>
      <c r="AA121" s="378"/>
      <c r="AB121" s="378"/>
      <c r="AC121" s="378"/>
    </row>
    <row r="122" spans="2:29" ht="54" customHeight="1">
      <c r="B122" s="383">
        <v>107</v>
      </c>
      <c r="C122" s="384" t="s">
        <v>981</v>
      </c>
      <c r="D122" s="384" t="s">
        <v>1610</v>
      </c>
      <c r="E122" s="497" t="s">
        <v>1490</v>
      </c>
      <c r="F122" s="497"/>
      <c r="G122" s="497"/>
      <c r="H122" s="497"/>
      <c r="I122" s="497"/>
      <c r="J122" s="378"/>
      <c r="K122" s="378"/>
      <c r="L122" s="378"/>
      <c r="M122" s="378"/>
      <c r="N122" s="378"/>
      <c r="O122" s="378"/>
      <c r="P122" s="378"/>
      <c r="Q122" s="378"/>
      <c r="R122" s="378"/>
      <c r="S122" s="378"/>
      <c r="T122" s="378"/>
      <c r="U122" s="378"/>
      <c r="V122" s="378"/>
      <c r="W122" s="378"/>
      <c r="X122" s="378"/>
      <c r="Y122" s="378"/>
      <c r="Z122" s="378"/>
      <c r="AA122" s="378"/>
      <c r="AB122" s="378"/>
      <c r="AC122" s="378"/>
    </row>
    <row r="123" spans="2:29" ht="54" customHeight="1">
      <c r="B123" s="383">
        <v>108</v>
      </c>
      <c r="C123" s="384" t="s">
        <v>999</v>
      </c>
      <c r="D123" s="384" t="s">
        <v>1611</v>
      </c>
      <c r="E123" s="497" t="s">
        <v>1482</v>
      </c>
      <c r="F123" s="497"/>
      <c r="G123" s="497"/>
      <c r="H123" s="497"/>
      <c r="I123" s="497"/>
      <c r="J123" s="378"/>
      <c r="K123" s="378"/>
      <c r="L123" s="378"/>
      <c r="M123" s="378"/>
      <c r="N123" s="378"/>
      <c r="O123" s="378"/>
      <c r="P123" s="378"/>
      <c r="Q123" s="378"/>
      <c r="R123" s="378"/>
      <c r="S123" s="378"/>
      <c r="T123" s="378"/>
      <c r="U123" s="378"/>
      <c r="V123" s="378"/>
      <c r="W123" s="378"/>
      <c r="X123" s="378"/>
      <c r="Y123" s="378"/>
      <c r="Z123" s="378"/>
      <c r="AA123" s="378"/>
      <c r="AB123" s="378"/>
      <c r="AC123" s="378"/>
    </row>
    <row r="124" spans="2:29" ht="54" customHeight="1">
      <c r="B124" s="383">
        <v>109</v>
      </c>
      <c r="C124" s="384" t="s">
        <v>1003</v>
      </c>
      <c r="D124" s="384" t="s">
        <v>1612</v>
      </c>
      <c r="E124" s="497" t="s">
        <v>1485</v>
      </c>
      <c r="F124" s="497"/>
      <c r="G124" s="497"/>
      <c r="H124" s="497"/>
      <c r="I124" s="497"/>
      <c r="J124" s="378"/>
      <c r="K124" s="378"/>
      <c r="L124" s="378"/>
      <c r="M124" s="378"/>
      <c r="N124" s="378"/>
      <c r="O124" s="378"/>
      <c r="P124" s="378"/>
      <c r="Q124" s="378"/>
      <c r="R124" s="378"/>
      <c r="S124" s="378"/>
      <c r="T124" s="378"/>
      <c r="U124" s="378"/>
      <c r="V124" s="378"/>
      <c r="W124" s="378"/>
      <c r="X124" s="378"/>
      <c r="Y124" s="378"/>
      <c r="Z124" s="378"/>
      <c r="AA124" s="378"/>
      <c r="AB124" s="378"/>
      <c r="AC124" s="378"/>
    </row>
    <row r="125" spans="2:29" ht="54" customHeight="1">
      <c r="B125" s="383">
        <v>110</v>
      </c>
      <c r="C125" s="384" t="s">
        <v>1012</v>
      </c>
      <c r="D125" s="384" t="s">
        <v>1613</v>
      </c>
      <c r="E125" s="497" t="s">
        <v>1490</v>
      </c>
      <c r="F125" s="497"/>
      <c r="G125" s="497"/>
      <c r="H125" s="497"/>
      <c r="I125" s="497"/>
      <c r="J125" s="378"/>
      <c r="K125" s="378"/>
      <c r="L125" s="378"/>
      <c r="M125" s="378"/>
      <c r="N125" s="378"/>
      <c r="O125" s="378"/>
      <c r="P125" s="378"/>
      <c r="Q125" s="378"/>
      <c r="R125" s="378"/>
      <c r="S125" s="378"/>
      <c r="T125" s="378"/>
      <c r="U125" s="378"/>
      <c r="V125" s="378"/>
      <c r="W125" s="378"/>
      <c r="X125" s="378"/>
      <c r="Y125" s="378"/>
      <c r="Z125" s="378"/>
      <c r="AA125" s="378"/>
      <c r="AB125" s="378"/>
      <c r="AC125" s="378"/>
    </row>
    <row r="126" spans="2:29" ht="54" customHeight="1">
      <c r="B126" s="383">
        <v>111</v>
      </c>
      <c r="C126" s="384" t="s">
        <v>1015</v>
      </c>
      <c r="D126" s="384" t="s">
        <v>1614</v>
      </c>
      <c r="E126" s="497" t="s">
        <v>1490</v>
      </c>
      <c r="F126" s="497"/>
      <c r="G126" s="497"/>
      <c r="H126" s="497"/>
      <c r="I126" s="497"/>
      <c r="J126" s="378"/>
      <c r="K126" s="378"/>
      <c r="L126" s="378"/>
      <c r="M126" s="378"/>
      <c r="N126" s="378"/>
      <c r="O126" s="378"/>
      <c r="P126" s="378"/>
      <c r="Q126" s="378"/>
      <c r="R126" s="378"/>
      <c r="S126" s="378"/>
      <c r="T126" s="378"/>
      <c r="U126" s="378"/>
      <c r="V126" s="378"/>
      <c r="W126" s="378"/>
      <c r="X126" s="378"/>
      <c r="Y126" s="378"/>
      <c r="Z126" s="378"/>
      <c r="AA126" s="378"/>
      <c r="AB126" s="378"/>
      <c r="AC126" s="378"/>
    </row>
    <row r="127" spans="2:29" ht="54" customHeight="1">
      <c r="B127" s="383">
        <v>112</v>
      </c>
      <c r="C127" s="384" t="s">
        <v>1018</v>
      </c>
      <c r="D127" s="384" t="s">
        <v>1615</v>
      </c>
      <c r="E127" s="497" t="s">
        <v>1490</v>
      </c>
      <c r="F127" s="497"/>
      <c r="G127" s="497"/>
      <c r="H127" s="497"/>
      <c r="I127" s="497"/>
      <c r="J127" s="378"/>
      <c r="K127" s="378"/>
      <c r="L127" s="378"/>
      <c r="M127" s="378"/>
      <c r="N127" s="378"/>
      <c r="O127" s="378"/>
      <c r="P127" s="378"/>
      <c r="Q127" s="378"/>
      <c r="R127" s="378"/>
      <c r="S127" s="378"/>
      <c r="T127" s="378"/>
      <c r="U127" s="378"/>
      <c r="V127" s="378"/>
      <c r="W127" s="378"/>
      <c r="X127" s="378"/>
      <c r="Y127" s="378"/>
      <c r="Z127" s="378"/>
      <c r="AA127" s="378"/>
      <c r="AB127" s="378"/>
      <c r="AC127" s="378"/>
    </row>
    <row r="128" spans="2:29" ht="54" customHeight="1">
      <c r="B128" s="383">
        <v>113</v>
      </c>
      <c r="C128" s="384" t="s">
        <v>1026</v>
      </c>
      <c r="D128" s="387" t="s">
        <v>1616</v>
      </c>
      <c r="E128" s="497" t="s">
        <v>1482</v>
      </c>
      <c r="F128" s="497"/>
      <c r="G128" s="497"/>
      <c r="H128" s="497"/>
      <c r="I128" s="497"/>
      <c r="J128" s="378"/>
      <c r="K128" s="378"/>
      <c r="L128" s="378"/>
      <c r="M128" s="378"/>
      <c r="N128" s="378"/>
      <c r="O128" s="378"/>
      <c r="P128" s="378"/>
      <c r="Q128" s="378"/>
      <c r="R128" s="378"/>
      <c r="S128" s="378"/>
      <c r="T128" s="378"/>
      <c r="U128" s="378"/>
      <c r="V128" s="378"/>
      <c r="W128" s="378"/>
      <c r="X128" s="378"/>
      <c r="Y128" s="378"/>
      <c r="Z128" s="378"/>
      <c r="AA128" s="378"/>
      <c r="AB128" s="378"/>
      <c r="AC128" s="378"/>
    </row>
    <row r="129" spans="2:29" ht="54" customHeight="1">
      <c r="B129" s="383">
        <v>114</v>
      </c>
      <c r="C129" s="384" t="s">
        <v>1029</v>
      </c>
      <c r="D129" s="384" t="s">
        <v>1617</v>
      </c>
      <c r="E129" s="497" t="s">
        <v>1490</v>
      </c>
      <c r="F129" s="497"/>
      <c r="G129" s="497"/>
      <c r="H129" s="497"/>
      <c r="I129" s="497"/>
      <c r="J129" s="378"/>
      <c r="K129" s="378"/>
      <c r="L129" s="378"/>
      <c r="M129" s="378"/>
      <c r="N129" s="378"/>
      <c r="O129" s="378"/>
      <c r="P129" s="378"/>
      <c r="Q129" s="378"/>
      <c r="R129" s="378"/>
      <c r="S129" s="378"/>
      <c r="T129" s="378"/>
      <c r="U129" s="378"/>
      <c r="V129" s="378"/>
      <c r="W129" s="378"/>
      <c r="X129" s="378"/>
      <c r="Y129" s="378"/>
      <c r="Z129" s="378"/>
      <c r="AA129" s="378"/>
      <c r="AB129" s="378"/>
      <c r="AC129" s="378"/>
    </row>
    <row r="130" spans="2:29" ht="54" customHeight="1">
      <c r="B130" s="383">
        <v>115</v>
      </c>
      <c r="C130" s="384" t="s">
        <v>1032</v>
      </c>
      <c r="D130" s="384" t="s">
        <v>1618</v>
      </c>
      <c r="E130" s="497" t="s">
        <v>1485</v>
      </c>
      <c r="F130" s="497"/>
      <c r="G130" s="497"/>
      <c r="H130" s="497"/>
      <c r="I130" s="497"/>
      <c r="J130" s="378"/>
      <c r="K130" s="378"/>
      <c r="L130" s="378"/>
      <c r="M130" s="378"/>
      <c r="N130" s="378"/>
      <c r="O130" s="378"/>
      <c r="P130" s="378"/>
      <c r="Q130" s="378"/>
      <c r="R130" s="378"/>
      <c r="S130" s="378"/>
      <c r="T130" s="378"/>
      <c r="U130" s="378"/>
      <c r="V130" s="378"/>
      <c r="W130" s="378"/>
      <c r="X130" s="378"/>
      <c r="Y130" s="378"/>
      <c r="Z130" s="378"/>
      <c r="AA130" s="378"/>
      <c r="AB130" s="378"/>
      <c r="AC130" s="378"/>
    </row>
    <row r="131" spans="2:29" ht="54" customHeight="1">
      <c r="B131" s="383">
        <v>116</v>
      </c>
      <c r="C131" s="384" t="s">
        <v>1040</v>
      </c>
      <c r="D131" s="384" t="s">
        <v>1619</v>
      </c>
      <c r="E131" s="497" t="s">
        <v>1485</v>
      </c>
      <c r="F131" s="497"/>
      <c r="G131" s="497"/>
      <c r="H131" s="497"/>
      <c r="I131" s="497"/>
      <c r="J131" s="378"/>
      <c r="K131" s="378"/>
      <c r="L131" s="378"/>
      <c r="M131" s="378"/>
      <c r="N131" s="378"/>
      <c r="O131" s="378"/>
      <c r="P131" s="378"/>
      <c r="Q131" s="378"/>
      <c r="R131" s="378"/>
      <c r="S131" s="378"/>
      <c r="T131" s="378"/>
      <c r="U131" s="378"/>
      <c r="V131" s="378"/>
      <c r="W131" s="378"/>
      <c r="X131" s="378"/>
      <c r="Y131" s="378"/>
      <c r="Z131" s="378"/>
      <c r="AA131" s="378"/>
      <c r="AB131" s="378"/>
      <c r="AC131" s="378"/>
    </row>
    <row r="132" spans="2:29" ht="54" customHeight="1">
      <c r="B132" s="383">
        <v>117</v>
      </c>
      <c r="C132" s="384" t="s">
        <v>1067</v>
      </c>
      <c r="D132" s="384" t="s">
        <v>1620</v>
      </c>
      <c r="E132" s="497" t="s">
        <v>1490</v>
      </c>
      <c r="F132" s="497"/>
      <c r="G132" s="497"/>
      <c r="H132" s="497"/>
      <c r="I132" s="497"/>
      <c r="J132" s="378"/>
      <c r="K132" s="378"/>
      <c r="L132" s="378"/>
      <c r="M132" s="378"/>
      <c r="N132" s="378"/>
      <c r="O132" s="378"/>
      <c r="P132" s="378"/>
      <c r="Q132" s="378"/>
      <c r="R132" s="378"/>
      <c r="S132" s="378"/>
      <c r="T132" s="378"/>
      <c r="U132" s="378"/>
      <c r="V132" s="378"/>
      <c r="W132" s="378"/>
      <c r="X132" s="378"/>
      <c r="Y132" s="378"/>
      <c r="Z132" s="378"/>
      <c r="AA132" s="378"/>
      <c r="AB132" s="378"/>
      <c r="AC132" s="378"/>
    </row>
    <row r="133" spans="2:29" ht="54" customHeight="1">
      <c r="B133" s="383">
        <v>118</v>
      </c>
      <c r="C133" s="384" t="s">
        <v>1070</v>
      </c>
      <c r="D133" s="387" t="s">
        <v>1621</v>
      </c>
      <c r="E133" s="497" t="s">
        <v>1490</v>
      </c>
      <c r="F133" s="497"/>
      <c r="G133" s="497"/>
      <c r="H133" s="497"/>
      <c r="I133" s="497"/>
      <c r="J133" s="378"/>
      <c r="K133" s="378"/>
      <c r="L133" s="378"/>
      <c r="M133" s="378"/>
      <c r="N133" s="378"/>
      <c r="O133" s="378"/>
      <c r="P133" s="378"/>
      <c r="Q133" s="378"/>
      <c r="R133" s="378"/>
      <c r="S133" s="378"/>
      <c r="T133" s="378"/>
      <c r="U133" s="378"/>
      <c r="V133" s="378"/>
      <c r="W133" s="378"/>
      <c r="X133" s="378"/>
      <c r="Y133" s="378"/>
      <c r="Z133" s="378"/>
      <c r="AA133" s="378"/>
      <c r="AB133" s="378"/>
      <c r="AC133" s="378"/>
    </row>
    <row r="134" spans="2:29" ht="54" customHeight="1">
      <c r="B134" s="383">
        <v>119</v>
      </c>
      <c r="C134" s="384" t="s">
        <v>1093</v>
      </c>
      <c r="D134" s="387" t="s">
        <v>1622</v>
      </c>
      <c r="E134" s="497" t="s">
        <v>1485</v>
      </c>
      <c r="F134" s="497"/>
      <c r="G134" s="497"/>
      <c r="H134" s="497"/>
      <c r="I134" s="497"/>
      <c r="J134" s="378"/>
      <c r="K134" s="378"/>
      <c r="L134" s="378"/>
      <c r="M134" s="378"/>
      <c r="N134" s="378"/>
      <c r="O134" s="378"/>
      <c r="P134" s="378"/>
      <c r="Q134" s="378"/>
      <c r="R134" s="378"/>
      <c r="S134" s="378"/>
      <c r="T134" s="378"/>
      <c r="U134" s="378"/>
      <c r="V134" s="378"/>
      <c r="W134" s="378"/>
      <c r="X134" s="378"/>
      <c r="Y134" s="378"/>
      <c r="Z134" s="378"/>
      <c r="AA134" s="378"/>
      <c r="AB134" s="378"/>
      <c r="AC134" s="378"/>
    </row>
    <row r="135" spans="2:29" ht="54" customHeight="1">
      <c r="B135" s="383">
        <v>120</v>
      </c>
      <c r="C135" s="384" t="s">
        <v>1096</v>
      </c>
      <c r="D135" s="387" t="s">
        <v>1623</v>
      </c>
      <c r="E135" s="497" t="s">
        <v>1490</v>
      </c>
      <c r="F135" s="497"/>
      <c r="G135" s="497"/>
      <c r="H135" s="497"/>
      <c r="I135" s="497"/>
      <c r="J135" s="378"/>
      <c r="K135" s="378"/>
      <c r="L135" s="378"/>
      <c r="M135" s="378"/>
      <c r="N135" s="378"/>
      <c r="O135" s="378"/>
      <c r="P135" s="378"/>
      <c r="Q135" s="378"/>
      <c r="R135" s="378"/>
      <c r="S135" s="378"/>
      <c r="T135" s="378"/>
      <c r="U135" s="378"/>
      <c r="V135" s="378"/>
      <c r="W135" s="378"/>
      <c r="X135" s="378"/>
      <c r="Y135" s="378"/>
      <c r="Z135" s="378"/>
      <c r="AA135" s="378"/>
      <c r="AB135" s="378"/>
      <c r="AC135" s="378"/>
    </row>
    <row r="136" spans="2:29" ht="54" customHeight="1">
      <c r="B136" s="383">
        <v>121</v>
      </c>
      <c r="C136" s="384" t="s">
        <v>1099</v>
      </c>
      <c r="D136" s="384" t="s">
        <v>1624</v>
      </c>
      <c r="E136" s="497" t="s">
        <v>1523</v>
      </c>
      <c r="F136" s="497"/>
      <c r="G136" s="497"/>
      <c r="H136" s="497"/>
      <c r="I136" s="497"/>
      <c r="J136" s="378"/>
      <c r="K136" s="378"/>
      <c r="L136" s="378"/>
      <c r="M136" s="378"/>
      <c r="N136" s="378"/>
      <c r="O136" s="378"/>
      <c r="P136" s="378"/>
      <c r="Q136" s="378"/>
      <c r="R136" s="378"/>
      <c r="S136" s="378"/>
      <c r="T136" s="378"/>
      <c r="U136" s="378"/>
      <c r="V136" s="378"/>
      <c r="W136" s="378"/>
      <c r="X136" s="378"/>
      <c r="Y136" s="378"/>
      <c r="Z136" s="378"/>
      <c r="AA136" s="378"/>
      <c r="AB136" s="378"/>
      <c r="AC136" s="378"/>
    </row>
    <row r="137" spans="2:29" ht="54" customHeight="1">
      <c r="B137" s="383">
        <v>122</v>
      </c>
      <c r="C137" s="384" t="s">
        <v>1102</v>
      </c>
      <c r="D137" s="384" t="s">
        <v>1625</v>
      </c>
      <c r="E137" s="497" t="s">
        <v>1490</v>
      </c>
      <c r="F137" s="497"/>
      <c r="G137" s="497"/>
      <c r="H137" s="497"/>
      <c r="I137" s="497"/>
      <c r="J137" s="378"/>
      <c r="K137" s="378"/>
      <c r="L137" s="378"/>
      <c r="M137" s="378"/>
      <c r="N137" s="378"/>
      <c r="O137" s="378"/>
      <c r="P137" s="378"/>
      <c r="Q137" s="378"/>
      <c r="R137" s="378"/>
      <c r="S137" s="378"/>
      <c r="T137" s="378"/>
      <c r="U137" s="378"/>
      <c r="V137" s="378"/>
      <c r="W137" s="378"/>
      <c r="X137" s="378"/>
      <c r="Y137" s="378"/>
      <c r="Z137" s="378"/>
      <c r="AA137" s="378"/>
      <c r="AB137" s="378"/>
      <c r="AC137" s="378"/>
    </row>
    <row r="138" spans="2:29" ht="54" customHeight="1">
      <c r="B138" s="383">
        <v>123</v>
      </c>
      <c r="C138" s="384" t="s">
        <v>1105</v>
      </c>
      <c r="D138" s="387" t="s">
        <v>1626</v>
      </c>
      <c r="E138" s="497" t="s">
        <v>1490</v>
      </c>
      <c r="F138" s="497"/>
      <c r="G138" s="497"/>
      <c r="H138" s="497"/>
      <c r="I138" s="497"/>
      <c r="J138" s="378"/>
      <c r="K138" s="378"/>
      <c r="L138" s="378"/>
      <c r="M138" s="378"/>
      <c r="N138" s="378"/>
      <c r="O138" s="378"/>
      <c r="P138" s="378"/>
      <c r="Q138" s="378"/>
      <c r="R138" s="378"/>
      <c r="S138" s="378"/>
      <c r="T138" s="378"/>
      <c r="U138" s="378"/>
      <c r="V138" s="378"/>
      <c r="W138" s="378"/>
      <c r="X138" s="378"/>
      <c r="Y138" s="378"/>
      <c r="Z138" s="378"/>
      <c r="AA138" s="378"/>
      <c r="AB138" s="378"/>
      <c r="AC138" s="378"/>
    </row>
    <row r="139" spans="2:29" ht="54" customHeight="1">
      <c r="B139" s="383">
        <v>124</v>
      </c>
      <c r="C139" s="384" t="s">
        <v>1108</v>
      </c>
      <c r="D139" s="384" t="s">
        <v>1627</v>
      </c>
      <c r="E139" s="497" t="s">
        <v>1485</v>
      </c>
      <c r="F139" s="497"/>
      <c r="G139" s="497"/>
      <c r="H139" s="497"/>
      <c r="I139" s="497"/>
      <c r="J139" s="378"/>
      <c r="K139" s="378"/>
      <c r="L139" s="378"/>
      <c r="M139" s="378"/>
      <c r="N139" s="378"/>
      <c r="O139" s="378"/>
      <c r="P139" s="378"/>
      <c r="Q139" s="378"/>
      <c r="R139" s="378"/>
      <c r="S139" s="378"/>
      <c r="T139" s="378"/>
      <c r="U139" s="378"/>
      <c r="V139" s="378"/>
      <c r="W139" s="378"/>
      <c r="X139" s="378"/>
      <c r="Y139" s="378"/>
      <c r="Z139" s="378"/>
      <c r="AA139" s="378"/>
      <c r="AB139" s="378"/>
      <c r="AC139" s="378"/>
    </row>
    <row r="140" spans="2:29" ht="54" customHeight="1">
      <c r="B140" s="383">
        <v>125</v>
      </c>
      <c r="C140" s="384" t="s">
        <v>1111</v>
      </c>
      <c r="D140" s="384" t="s">
        <v>1628</v>
      </c>
      <c r="E140" s="497" t="s">
        <v>1485</v>
      </c>
      <c r="F140" s="497"/>
      <c r="G140" s="497"/>
      <c r="H140" s="497"/>
      <c r="I140" s="497"/>
      <c r="J140" s="378"/>
      <c r="K140" s="378"/>
      <c r="L140" s="378"/>
      <c r="M140" s="378"/>
      <c r="N140" s="378"/>
      <c r="O140" s="378"/>
      <c r="P140" s="378"/>
      <c r="Q140" s="378"/>
      <c r="R140" s="378"/>
      <c r="S140" s="378"/>
      <c r="T140" s="378"/>
      <c r="U140" s="378"/>
      <c r="V140" s="378"/>
      <c r="W140" s="378"/>
      <c r="X140" s="378"/>
      <c r="Y140" s="378"/>
      <c r="Z140" s="378"/>
      <c r="AA140" s="378"/>
      <c r="AB140" s="378"/>
      <c r="AC140" s="378"/>
    </row>
    <row r="141" spans="2:29" ht="54" customHeight="1">
      <c r="B141" s="383">
        <v>126</v>
      </c>
      <c r="C141" s="384" t="s">
        <v>1629</v>
      </c>
      <c r="D141" s="384" t="s">
        <v>1630</v>
      </c>
      <c r="E141" s="497" t="s">
        <v>1490</v>
      </c>
      <c r="F141" s="497"/>
      <c r="G141" s="497"/>
      <c r="H141" s="497"/>
      <c r="I141" s="497"/>
      <c r="J141" s="378"/>
      <c r="K141" s="378"/>
      <c r="L141" s="378"/>
      <c r="M141" s="378"/>
      <c r="N141" s="378"/>
      <c r="O141" s="378"/>
      <c r="P141" s="378"/>
      <c r="Q141" s="378"/>
      <c r="R141" s="378"/>
      <c r="S141" s="378"/>
      <c r="T141" s="378"/>
      <c r="U141" s="378"/>
      <c r="V141" s="378"/>
      <c r="W141" s="378"/>
      <c r="X141" s="378"/>
      <c r="Y141" s="378"/>
      <c r="Z141" s="378"/>
      <c r="AA141" s="378"/>
      <c r="AB141" s="378"/>
      <c r="AC141" s="378"/>
    </row>
    <row r="142" spans="2:29" ht="54" customHeight="1">
      <c r="B142" s="383">
        <v>127</v>
      </c>
      <c r="C142" s="384" t="s">
        <v>1631</v>
      </c>
      <c r="D142" s="387" t="s">
        <v>1632</v>
      </c>
      <c r="E142" s="497" t="s">
        <v>1490</v>
      </c>
      <c r="F142" s="497"/>
      <c r="G142" s="497"/>
      <c r="H142" s="497"/>
      <c r="I142" s="497"/>
      <c r="J142" s="378"/>
      <c r="K142" s="378"/>
      <c r="L142" s="378"/>
      <c r="M142" s="378"/>
      <c r="N142" s="378"/>
      <c r="O142" s="378"/>
      <c r="P142" s="378"/>
      <c r="Q142" s="378"/>
      <c r="R142" s="378"/>
      <c r="S142" s="378"/>
      <c r="T142" s="378"/>
      <c r="U142" s="378"/>
      <c r="V142" s="378"/>
      <c r="W142" s="378"/>
      <c r="X142" s="378"/>
      <c r="Y142" s="378"/>
      <c r="Z142" s="378"/>
      <c r="AA142" s="378"/>
      <c r="AB142" s="378"/>
      <c r="AC142" s="378"/>
    </row>
    <row r="143" spans="2:29" ht="54" customHeight="1">
      <c r="B143" s="383">
        <v>128</v>
      </c>
      <c r="C143" s="384" t="s">
        <v>1633</v>
      </c>
      <c r="D143" s="384" t="s">
        <v>1634</v>
      </c>
      <c r="E143" s="497" t="s">
        <v>1490</v>
      </c>
      <c r="F143" s="497"/>
      <c r="G143" s="497"/>
      <c r="H143" s="497"/>
      <c r="I143" s="497"/>
      <c r="J143" s="378"/>
      <c r="K143" s="378"/>
      <c r="L143" s="378"/>
      <c r="M143" s="378"/>
      <c r="N143" s="378"/>
      <c r="O143" s="378"/>
      <c r="P143" s="378"/>
      <c r="Q143" s="378"/>
      <c r="R143" s="378"/>
      <c r="S143" s="378"/>
      <c r="T143" s="378"/>
      <c r="U143" s="378"/>
      <c r="V143" s="378"/>
      <c r="W143" s="378"/>
      <c r="X143" s="378"/>
      <c r="Y143" s="378"/>
      <c r="Z143" s="378"/>
      <c r="AA143" s="378"/>
      <c r="AB143" s="378"/>
      <c r="AC143" s="378"/>
    </row>
    <row r="144" spans="2:29" ht="54" customHeight="1">
      <c r="B144" s="383">
        <v>129</v>
      </c>
      <c r="C144" s="384" t="s">
        <v>1127</v>
      </c>
      <c r="D144" s="384" t="s">
        <v>1635</v>
      </c>
      <c r="E144" s="497" t="s">
        <v>1482</v>
      </c>
      <c r="F144" s="497"/>
      <c r="G144" s="497"/>
      <c r="H144" s="497"/>
      <c r="I144" s="497"/>
      <c r="J144" s="378"/>
      <c r="K144" s="378"/>
      <c r="L144" s="378"/>
      <c r="M144" s="378"/>
      <c r="N144" s="378"/>
      <c r="O144" s="378"/>
      <c r="P144" s="378"/>
      <c r="Q144" s="378"/>
      <c r="R144" s="378"/>
      <c r="S144" s="378"/>
      <c r="T144" s="378"/>
      <c r="U144" s="378"/>
      <c r="V144" s="378"/>
      <c r="W144" s="378"/>
      <c r="X144" s="378"/>
      <c r="Y144" s="378"/>
      <c r="Z144" s="378"/>
      <c r="AA144" s="378"/>
      <c r="AB144" s="378"/>
      <c r="AC144" s="378"/>
    </row>
    <row r="145" spans="2:29" ht="54" customHeight="1">
      <c r="B145" s="383">
        <v>130</v>
      </c>
      <c r="C145" s="384" t="s">
        <v>1146</v>
      </c>
      <c r="D145" s="384" t="s">
        <v>1636</v>
      </c>
      <c r="E145" s="497" t="s">
        <v>1485</v>
      </c>
      <c r="F145" s="497"/>
      <c r="G145" s="497"/>
      <c r="H145" s="497"/>
      <c r="I145" s="497"/>
      <c r="J145" s="378"/>
      <c r="K145" s="378"/>
      <c r="L145" s="378"/>
      <c r="M145" s="378"/>
      <c r="N145" s="378"/>
      <c r="O145" s="378"/>
      <c r="P145" s="378"/>
      <c r="Q145" s="378"/>
      <c r="R145" s="378"/>
      <c r="S145" s="378"/>
      <c r="T145" s="378"/>
      <c r="U145" s="378"/>
      <c r="V145" s="378"/>
      <c r="W145" s="378"/>
      <c r="X145" s="378"/>
      <c r="Y145" s="378"/>
      <c r="Z145" s="378"/>
      <c r="AA145" s="378"/>
      <c r="AB145" s="378"/>
      <c r="AC145" s="378"/>
    </row>
    <row r="146" spans="2:29" ht="54" customHeight="1">
      <c r="B146" s="383">
        <v>131</v>
      </c>
      <c r="C146" s="384" t="s">
        <v>1149</v>
      </c>
      <c r="D146" s="384" t="s">
        <v>1637</v>
      </c>
      <c r="E146" s="497" t="s">
        <v>1485</v>
      </c>
      <c r="F146" s="497"/>
      <c r="G146" s="497"/>
      <c r="H146" s="497"/>
      <c r="I146" s="497"/>
      <c r="J146" s="378"/>
      <c r="K146" s="378"/>
      <c r="L146" s="378"/>
      <c r="M146" s="378"/>
      <c r="N146" s="378"/>
      <c r="O146" s="378"/>
      <c r="P146" s="378"/>
      <c r="Q146" s="378"/>
      <c r="R146" s="378"/>
      <c r="S146" s="378"/>
      <c r="T146" s="378"/>
      <c r="U146" s="378"/>
      <c r="V146" s="378"/>
      <c r="W146" s="378"/>
      <c r="X146" s="378"/>
      <c r="Y146" s="378"/>
      <c r="Z146" s="378"/>
      <c r="AA146" s="378"/>
      <c r="AB146" s="378"/>
      <c r="AC146" s="378"/>
    </row>
    <row r="147" spans="2:29" ht="54" customHeight="1">
      <c r="B147" s="383">
        <v>132</v>
      </c>
      <c r="C147" s="384" t="s">
        <v>1153</v>
      </c>
      <c r="D147" s="384" t="s">
        <v>1638</v>
      </c>
      <c r="E147" s="497" t="s">
        <v>1485</v>
      </c>
      <c r="F147" s="497"/>
      <c r="G147" s="497"/>
      <c r="H147" s="497"/>
      <c r="I147" s="497"/>
      <c r="J147" s="378"/>
      <c r="K147" s="378"/>
      <c r="L147" s="378"/>
      <c r="M147" s="378"/>
      <c r="N147" s="378"/>
      <c r="O147" s="378"/>
      <c r="P147" s="378"/>
      <c r="Q147" s="378"/>
      <c r="R147" s="378"/>
      <c r="S147" s="378"/>
      <c r="T147" s="378"/>
      <c r="U147" s="378"/>
      <c r="V147" s="378"/>
      <c r="W147" s="378"/>
      <c r="X147" s="378"/>
      <c r="Y147" s="378"/>
      <c r="Z147" s="378"/>
      <c r="AA147" s="378"/>
      <c r="AB147" s="378"/>
      <c r="AC147" s="378"/>
    </row>
    <row r="148" spans="2:29" ht="54" customHeight="1">
      <c r="B148" s="383">
        <v>133</v>
      </c>
      <c r="C148" s="384" t="s">
        <v>1639</v>
      </c>
      <c r="D148" s="384" t="s">
        <v>1640</v>
      </c>
      <c r="E148" s="497" t="s">
        <v>1485</v>
      </c>
      <c r="F148" s="497"/>
      <c r="G148" s="497"/>
      <c r="H148" s="497"/>
      <c r="I148" s="497"/>
      <c r="J148" s="378"/>
      <c r="K148" s="378"/>
      <c r="L148" s="378"/>
      <c r="M148" s="378"/>
      <c r="N148" s="378"/>
      <c r="O148" s="378"/>
      <c r="P148" s="378"/>
      <c r="Q148" s="378"/>
      <c r="R148" s="378"/>
      <c r="S148" s="378"/>
      <c r="T148" s="378"/>
      <c r="U148" s="378"/>
      <c r="V148" s="378"/>
      <c r="W148" s="378"/>
      <c r="X148" s="378"/>
      <c r="Y148" s="378"/>
      <c r="Z148" s="378"/>
      <c r="AA148" s="378"/>
      <c r="AB148" s="378"/>
      <c r="AC148" s="378"/>
    </row>
    <row r="149" spans="2:29" ht="54" customHeight="1">
      <c r="B149" s="383">
        <v>134</v>
      </c>
      <c r="C149" s="384" t="s">
        <v>1641</v>
      </c>
      <c r="D149" s="384" t="s">
        <v>1642</v>
      </c>
      <c r="E149" s="497" t="s">
        <v>1485</v>
      </c>
      <c r="F149" s="497"/>
      <c r="G149" s="497"/>
      <c r="H149" s="497"/>
      <c r="I149" s="497"/>
      <c r="J149" s="378"/>
      <c r="K149" s="378"/>
      <c r="L149" s="378"/>
      <c r="M149" s="378"/>
      <c r="N149" s="378"/>
      <c r="O149" s="378"/>
      <c r="P149" s="378"/>
      <c r="Q149" s="378"/>
      <c r="R149" s="378"/>
      <c r="S149" s="378"/>
      <c r="T149" s="378"/>
      <c r="U149" s="378"/>
      <c r="V149" s="378"/>
      <c r="W149" s="378"/>
      <c r="X149" s="378"/>
      <c r="Y149" s="378"/>
      <c r="Z149" s="378"/>
      <c r="AA149" s="378"/>
      <c r="AB149" s="378"/>
      <c r="AC149" s="378"/>
    </row>
    <row r="150" spans="2:29" ht="54" customHeight="1">
      <c r="B150" s="383">
        <v>135</v>
      </c>
      <c r="C150" s="384" t="s">
        <v>1643</v>
      </c>
      <c r="D150" s="384" t="s">
        <v>1644</v>
      </c>
      <c r="E150" s="497" t="s">
        <v>1645</v>
      </c>
      <c r="F150" s="497"/>
      <c r="G150" s="497"/>
      <c r="H150" s="497"/>
      <c r="I150" s="497"/>
      <c r="J150" s="378"/>
      <c r="K150" s="378"/>
      <c r="L150" s="378"/>
      <c r="M150" s="378"/>
      <c r="N150" s="378"/>
      <c r="O150" s="378"/>
      <c r="P150" s="378"/>
      <c r="Q150" s="378"/>
      <c r="R150" s="378"/>
      <c r="S150" s="378"/>
      <c r="T150" s="378"/>
      <c r="U150" s="378"/>
      <c r="V150" s="378"/>
      <c r="W150" s="378"/>
      <c r="X150" s="378"/>
      <c r="Y150" s="378"/>
      <c r="Z150" s="378"/>
      <c r="AA150" s="378"/>
      <c r="AB150" s="378"/>
      <c r="AC150" s="378"/>
    </row>
    <row r="151" spans="2:29" ht="54" customHeight="1">
      <c r="B151" s="383">
        <v>136</v>
      </c>
      <c r="C151" s="384" t="s">
        <v>1646</v>
      </c>
      <c r="D151" s="384" t="s">
        <v>1647</v>
      </c>
      <c r="E151" s="497" t="s">
        <v>1648</v>
      </c>
      <c r="F151" s="497"/>
      <c r="G151" s="497"/>
      <c r="H151" s="497"/>
      <c r="I151" s="497"/>
      <c r="J151" s="378"/>
      <c r="K151" s="378"/>
      <c r="L151" s="378"/>
      <c r="M151" s="378"/>
      <c r="N151" s="378"/>
      <c r="O151" s="378"/>
      <c r="P151" s="378"/>
      <c r="Q151" s="378"/>
      <c r="R151" s="378"/>
      <c r="S151" s="378"/>
      <c r="T151" s="378"/>
      <c r="U151" s="378"/>
      <c r="V151" s="378"/>
      <c r="W151" s="378"/>
      <c r="X151" s="378"/>
      <c r="Y151" s="378"/>
      <c r="Z151" s="378"/>
      <c r="AA151" s="378"/>
      <c r="AB151" s="378"/>
      <c r="AC151" s="378"/>
    </row>
    <row r="152" spans="2:29" ht="15.75" customHeight="1">
      <c r="C152" s="353"/>
      <c r="D152" s="353"/>
      <c r="E152" s="353"/>
      <c r="F152" s="353"/>
      <c r="G152" s="353"/>
      <c r="H152" s="353"/>
    </row>
  </sheetData>
  <autoFilter ref="B15:M149">
    <filterColumn colId="0" hiddenButton="1"/>
    <filterColumn colId="1" hiddenButton="1"/>
    <filterColumn colId="2" hiddenButton="1"/>
    <filterColumn colId="3" hiddenButton="1"/>
  </autoFilter>
  <mergeCells count="139">
    <mergeCell ref="E148:I148"/>
    <mergeCell ref="E149:I149"/>
    <mergeCell ref="E150:I150"/>
    <mergeCell ref="E151:I151"/>
    <mergeCell ref="E139:I139"/>
    <mergeCell ref="E140:I140"/>
    <mergeCell ref="E141:I141"/>
    <mergeCell ref="E142:I142"/>
    <mergeCell ref="E143:I143"/>
    <mergeCell ref="E144:I144"/>
    <mergeCell ref="E145:I145"/>
    <mergeCell ref="E146:I146"/>
    <mergeCell ref="E147:I147"/>
    <mergeCell ref="E130:I130"/>
    <mergeCell ref="E131:I131"/>
    <mergeCell ref="E132:I132"/>
    <mergeCell ref="E133:I133"/>
    <mergeCell ref="E134:I134"/>
    <mergeCell ref="E135:I135"/>
    <mergeCell ref="E136:I136"/>
    <mergeCell ref="E137:I137"/>
    <mergeCell ref="E138:I138"/>
    <mergeCell ref="E121:I121"/>
    <mergeCell ref="E122:I122"/>
    <mergeCell ref="E123:I123"/>
    <mergeCell ref="E124:I124"/>
    <mergeCell ref="E125:I125"/>
    <mergeCell ref="E126:I126"/>
    <mergeCell ref="E127:I127"/>
    <mergeCell ref="E128:I128"/>
    <mergeCell ref="E129:I129"/>
    <mergeCell ref="E112:I112"/>
    <mergeCell ref="E113:I113"/>
    <mergeCell ref="E114:I114"/>
    <mergeCell ref="E115:I115"/>
    <mergeCell ref="E116:I116"/>
    <mergeCell ref="E117:I117"/>
    <mergeCell ref="E118:I118"/>
    <mergeCell ref="E119:I119"/>
    <mergeCell ref="E120:I120"/>
    <mergeCell ref="E103:I103"/>
    <mergeCell ref="E104:I104"/>
    <mergeCell ref="E105:I105"/>
    <mergeCell ref="E106:I106"/>
    <mergeCell ref="E107:I107"/>
    <mergeCell ref="E108:I108"/>
    <mergeCell ref="E109:I109"/>
    <mergeCell ref="E110:I110"/>
    <mergeCell ref="E111:I111"/>
    <mergeCell ref="E94:I94"/>
    <mergeCell ref="E95:I95"/>
    <mergeCell ref="E96:I96"/>
    <mergeCell ref="E97:I97"/>
    <mergeCell ref="E98:I98"/>
    <mergeCell ref="E99:I99"/>
    <mergeCell ref="E100:I100"/>
    <mergeCell ref="E101:I101"/>
    <mergeCell ref="E102:I102"/>
    <mergeCell ref="E85:I85"/>
    <mergeCell ref="E86:I86"/>
    <mergeCell ref="E87:I87"/>
    <mergeCell ref="E88:I88"/>
    <mergeCell ref="E89:I89"/>
    <mergeCell ref="E90:I90"/>
    <mergeCell ref="E91:I91"/>
    <mergeCell ref="E92:I92"/>
    <mergeCell ref="E93:I93"/>
    <mergeCell ref="E76:I76"/>
    <mergeCell ref="E77:I77"/>
    <mergeCell ref="E78:I78"/>
    <mergeCell ref="E79:I79"/>
    <mergeCell ref="E80:I80"/>
    <mergeCell ref="E81:I81"/>
    <mergeCell ref="E82:I82"/>
    <mergeCell ref="E83:I83"/>
    <mergeCell ref="E84:I84"/>
    <mergeCell ref="E67:I67"/>
    <mergeCell ref="E68:I68"/>
    <mergeCell ref="E69:I69"/>
    <mergeCell ref="E70:I70"/>
    <mergeCell ref="E71:I71"/>
    <mergeCell ref="E72:I72"/>
    <mergeCell ref="E73:I73"/>
    <mergeCell ref="E74:I74"/>
    <mergeCell ref="E75:I75"/>
    <mergeCell ref="E58:I58"/>
    <mergeCell ref="E59:I59"/>
    <mergeCell ref="E60:I60"/>
    <mergeCell ref="E61:I61"/>
    <mergeCell ref="E62:I62"/>
    <mergeCell ref="E63:I63"/>
    <mergeCell ref="E64:I64"/>
    <mergeCell ref="E65:I65"/>
    <mergeCell ref="E66:I66"/>
    <mergeCell ref="E49:I49"/>
    <mergeCell ref="E50:I50"/>
    <mergeCell ref="E51:I51"/>
    <mergeCell ref="E52:I52"/>
    <mergeCell ref="E53:I53"/>
    <mergeCell ref="E54:I54"/>
    <mergeCell ref="E55:I55"/>
    <mergeCell ref="E56:I56"/>
    <mergeCell ref="E57:I57"/>
    <mergeCell ref="E40:I40"/>
    <mergeCell ref="E41:I41"/>
    <mergeCell ref="E42:I42"/>
    <mergeCell ref="E43:I43"/>
    <mergeCell ref="E44:I44"/>
    <mergeCell ref="E45:I45"/>
    <mergeCell ref="E46:I46"/>
    <mergeCell ref="E47:I47"/>
    <mergeCell ref="E48:I48"/>
    <mergeCell ref="E31:I31"/>
    <mergeCell ref="E32:I32"/>
    <mergeCell ref="E33:I33"/>
    <mergeCell ref="E34:I34"/>
    <mergeCell ref="E35:I35"/>
    <mergeCell ref="E36:I36"/>
    <mergeCell ref="E37:I37"/>
    <mergeCell ref="E38:I38"/>
    <mergeCell ref="E39:I39"/>
    <mergeCell ref="E22:I22"/>
    <mergeCell ref="E23:I23"/>
    <mergeCell ref="E24:I24"/>
    <mergeCell ref="E25:I25"/>
    <mergeCell ref="E26:I26"/>
    <mergeCell ref="E27:I27"/>
    <mergeCell ref="E28:I28"/>
    <mergeCell ref="E29:I29"/>
    <mergeCell ref="E30:I30"/>
    <mergeCell ref="B2:I6"/>
    <mergeCell ref="B12:F13"/>
    <mergeCell ref="E15:I15"/>
    <mergeCell ref="E16:I16"/>
    <mergeCell ref="E17:I17"/>
    <mergeCell ref="E18:I18"/>
    <mergeCell ref="E19:I19"/>
    <mergeCell ref="E20:I20"/>
    <mergeCell ref="E21:I21"/>
  </mergeCells>
  <printOptions horizontalCentered="1"/>
  <pageMargins left="0.70833333333333304" right="0.70833333333333304" top="0.74791666666666701" bottom="0.74791666666666701" header="0.511811023622047" footer="0.511811023622047"/>
  <pageSetup paperSize="9" fitToHeight="0" orientation="portrait" horizontalDpi="300" verticalDpi="3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4"/>
  <sheetViews>
    <sheetView zoomScaleNormal="100" workbookViewId="0"/>
  </sheetViews>
  <sheetFormatPr defaultColWidth="8.5" defaultRowHeight="13.8"/>
  <cols>
    <col min="1" max="1" width="2.796875" style="20" customWidth="1"/>
    <col min="2" max="2" width="11.59765625" style="388" customWidth="1"/>
    <col min="3" max="4" width="8.5" style="388"/>
    <col min="5" max="5" width="93" style="20" customWidth="1"/>
    <col min="6" max="7" width="8.5" style="20"/>
    <col min="8" max="8" width="10.69921875" style="20" customWidth="1"/>
    <col min="9" max="10" width="10.59765625" style="20" customWidth="1"/>
    <col min="11" max="11" width="9" style="20" customWidth="1"/>
    <col min="12" max="12" width="10.69921875" style="20" customWidth="1"/>
    <col min="13" max="13" width="3" style="20" customWidth="1"/>
    <col min="14" max="16384" width="8.5" style="20"/>
  </cols>
  <sheetData>
    <row r="1" spans="1:14" ht="22.2" customHeight="1">
      <c r="A1" s="389"/>
      <c r="B1" s="498" t="s">
        <v>1236</v>
      </c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390"/>
      <c r="N1" s="390"/>
    </row>
    <row r="2" spans="1:14" ht="15.6">
      <c r="A2" s="389"/>
      <c r="B2" s="391" t="s">
        <v>1191</v>
      </c>
      <c r="C2" s="392"/>
      <c r="D2" s="393"/>
      <c r="E2" s="393"/>
      <c r="F2" s="394"/>
      <c r="G2" s="395" t="s">
        <v>1370</v>
      </c>
      <c r="H2" s="395"/>
      <c r="I2" s="395"/>
      <c r="J2" s="396"/>
      <c r="K2" s="396"/>
      <c r="L2" s="397" t="s">
        <v>1204</v>
      </c>
      <c r="M2" s="390"/>
      <c r="N2" s="390"/>
    </row>
    <row r="3" spans="1:14" ht="15.6">
      <c r="A3" s="389"/>
      <c r="B3" s="398" t="s">
        <v>1195</v>
      </c>
      <c r="C3" s="399"/>
      <c r="D3" s="400"/>
      <c r="E3" s="400"/>
      <c r="F3" s="401"/>
      <c r="G3" s="402">
        <f>'BDI DESONERADO'!E35</f>
        <v>0.24518700733222065</v>
      </c>
      <c r="H3" s="402"/>
      <c r="I3" s="402"/>
      <c r="J3" s="403"/>
      <c r="K3" s="404"/>
      <c r="L3" s="405" t="s">
        <v>1230</v>
      </c>
      <c r="M3" s="390"/>
      <c r="N3" s="390"/>
    </row>
    <row r="4" spans="1:14" ht="15.6">
      <c r="A4" s="389"/>
      <c r="B4" s="406" t="s">
        <v>1192</v>
      </c>
      <c r="C4" s="399"/>
      <c r="D4" s="400"/>
      <c r="E4" s="400"/>
      <c r="F4" s="407"/>
      <c r="G4" s="408"/>
      <c r="H4" s="408"/>
      <c r="I4" s="409"/>
      <c r="J4" s="410"/>
      <c r="K4" s="404"/>
      <c r="L4" s="411"/>
      <c r="M4" s="390"/>
      <c r="N4" s="390"/>
    </row>
    <row r="5" spans="1:14" ht="15.6">
      <c r="A5" s="389"/>
      <c r="B5" s="412" t="s">
        <v>1649</v>
      </c>
      <c r="C5" s="399"/>
      <c r="D5" s="400"/>
      <c r="E5" s="400"/>
      <c r="F5" s="407"/>
      <c r="G5" s="402"/>
      <c r="H5" s="402"/>
      <c r="I5" s="402"/>
      <c r="J5" s="413"/>
      <c r="K5" s="404"/>
      <c r="L5" s="414"/>
      <c r="M5" s="390"/>
      <c r="N5" s="390"/>
    </row>
    <row r="6" spans="1:14" ht="15.6">
      <c r="A6" s="389"/>
      <c r="B6" s="415" t="s">
        <v>1237</v>
      </c>
      <c r="C6" s="416" t="s">
        <v>1238</v>
      </c>
      <c r="D6" s="415" t="s">
        <v>1239</v>
      </c>
      <c r="E6" s="415" t="s">
        <v>1240</v>
      </c>
      <c r="F6" s="417"/>
      <c r="G6" s="418" t="s">
        <v>1241</v>
      </c>
      <c r="H6" s="418" t="s">
        <v>1241</v>
      </c>
      <c r="I6" s="418" t="s">
        <v>1242</v>
      </c>
      <c r="J6" s="418"/>
      <c r="K6" s="418"/>
      <c r="L6" s="418" t="s">
        <v>1243</v>
      </c>
      <c r="M6" s="419"/>
      <c r="N6" s="419"/>
    </row>
    <row r="7" spans="1:14" ht="15" customHeight="1">
      <c r="A7" s="389"/>
      <c r="B7" s="499" t="s">
        <v>1244</v>
      </c>
      <c r="C7" s="499"/>
      <c r="D7" s="499"/>
      <c r="E7" s="499"/>
      <c r="F7" s="499"/>
      <c r="G7" s="499"/>
      <c r="H7" s="499"/>
      <c r="I7" s="499"/>
      <c r="J7" s="499"/>
      <c r="K7" s="404"/>
      <c r="L7" s="390"/>
      <c r="M7" s="390"/>
      <c r="N7" s="390"/>
    </row>
    <row r="8" spans="1:14" ht="15">
      <c r="A8" s="389"/>
      <c r="B8" s="420"/>
      <c r="C8" s="420"/>
      <c r="D8" s="420"/>
      <c r="E8" s="421"/>
      <c r="F8" s="421"/>
      <c r="G8" s="421"/>
      <c r="H8" s="421"/>
      <c r="I8" s="421"/>
      <c r="J8" s="421"/>
      <c r="K8" s="421"/>
      <c r="L8" s="421"/>
      <c r="M8" s="404"/>
      <c r="N8" s="404"/>
    </row>
    <row r="9" spans="1:14" ht="15" customHeight="1">
      <c r="A9" s="389"/>
      <c r="B9" s="422" t="s">
        <v>113</v>
      </c>
      <c r="C9" s="423" t="s">
        <v>1238</v>
      </c>
      <c r="D9" s="422" t="s">
        <v>1239</v>
      </c>
      <c r="E9" s="424" t="s">
        <v>1240</v>
      </c>
      <c r="F9" s="500" t="s">
        <v>1246</v>
      </c>
      <c r="G9" s="500"/>
      <c r="H9" s="425" t="s">
        <v>1241</v>
      </c>
      <c r="I9" s="426" t="s">
        <v>1242</v>
      </c>
      <c r="J9" s="426" t="s">
        <v>1247</v>
      </c>
      <c r="K9" s="426" t="s">
        <v>1248</v>
      </c>
      <c r="L9" s="426" t="s">
        <v>1243</v>
      </c>
      <c r="M9" s="404"/>
      <c r="N9" s="404"/>
    </row>
    <row r="10" spans="1:14" ht="24" customHeight="1">
      <c r="A10" s="389"/>
      <c r="B10" s="427" t="s">
        <v>1249</v>
      </c>
      <c r="C10" s="428" t="s">
        <v>114</v>
      </c>
      <c r="D10" s="427" t="s">
        <v>115</v>
      </c>
      <c r="E10" s="429" t="s">
        <v>116</v>
      </c>
      <c r="F10" s="501" t="s">
        <v>1275</v>
      </c>
      <c r="G10" s="501"/>
      <c r="H10" s="430" t="s">
        <v>1276</v>
      </c>
      <c r="I10" s="431">
        <v>1</v>
      </c>
      <c r="J10" s="432"/>
      <c r="K10" s="432"/>
      <c r="L10" s="432"/>
      <c r="M10" s="404"/>
      <c r="N10" s="404"/>
    </row>
    <row r="11" spans="1:14" ht="24" customHeight="1">
      <c r="A11" s="389"/>
      <c r="B11" s="433" t="s">
        <v>1266</v>
      </c>
      <c r="C11" s="434" t="s">
        <v>1277</v>
      </c>
      <c r="D11" s="433" t="s">
        <v>27</v>
      </c>
      <c r="E11" s="435" t="s">
        <v>1278</v>
      </c>
      <c r="F11" s="502" t="s">
        <v>1269</v>
      </c>
      <c r="G11" s="502"/>
      <c r="H11" s="436" t="s">
        <v>1279</v>
      </c>
      <c r="I11" s="437">
        <v>1.345</v>
      </c>
      <c r="J11" s="437">
        <v>0</v>
      </c>
      <c r="K11" s="438">
        <v>20.92</v>
      </c>
      <c r="L11" s="438">
        <f t="shared" ref="L11:L16" si="0">K11*I11</f>
        <v>28.137400000000003</v>
      </c>
      <c r="M11" s="404"/>
      <c r="N11" s="404"/>
    </row>
    <row r="12" spans="1:14" ht="24" customHeight="1">
      <c r="A12" s="389"/>
      <c r="B12" s="433" t="s">
        <v>1266</v>
      </c>
      <c r="C12" s="434" t="s">
        <v>1280</v>
      </c>
      <c r="D12" s="433" t="s">
        <v>27</v>
      </c>
      <c r="E12" s="435" t="s">
        <v>1281</v>
      </c>
      <c r="F12" s="502" t="s">
        <v>1269</v>
      </c>
      <c r="G12" s="502"/>
      <c r="H12" s="436" t="s">
        <v>1279</v>
      </c>
      <c r="I12" s="437">
        <v>0.224</v>
      </c>
      <c r="J12" s="437">
        <v>0</v>
      </c>
      <c r="K12" s="438">
        <v>28.6</v>
      </c>
      <c r="L12" s="438">
        <f t="shared" si="0"/>
        <v>6.4064000000000005</v>
      </c>
      <c r="M12" s="404"/>
      <c r="N12" s="404"/>
    </row>
    <row r="13" spans="1:14" ht="46.95" customHeight="1">
      <c r="A13" s="389"/>
      <c r="B13" s="433" t="s">
        <v>1266</v>
      </c>
      <c r="C13" s="434" t="s">
        <v>1282</v>
      </c>
      <c r="D13" s="433" t="s">
        <v>27</v>
      </c>
      <c r="E13" s="435" t="s">
        <v>1283</v>
      </c>
      <c r="F13" s="502" t="s">
        <v>1284</v>
      </c>
      <c r="G13" s="502"/>
      <c r="H13" s="436" t="s">
        <v>1285</v>
      </c>
      <c r="I13" s="437">
        <v>0.13</v>
      </c>
      <c r="J13" s="437">
        <v>0</v>
      </c>
      <c r="K13" s="438">
        <v>0.53</v>
      </c>
      <c r="L13" s="438">
        <f t="shared" si="0"/>
        <v>6.8900000000000003E-2</v>
      </c>
      <c r="M13" s="404"/>
      <c r="N13" s="404"/>
    </row>
    <row r="14" spans="1:14" ht="24" customHeight="1">
      <c r="A14" s="389"/>
      <c r="B14" s="433" t="s">
        <v>1266</v>
      </c>
      <c r="C14" s="434" t="s">
        <v>1286</v>
      </c>
      <c r="D14" s="433" t="s">
        <v>27</v>
      </c>
      <c r="E14" s="435" t="s">
        <v>1287</v>
      </c>
      <c r="F14" s="502" t="s">
        <v>1269</v>
      </c>
      <c r="G14" s="502"/>
      <c r="H14" s="436" t="s">
        <v>1279</v>
      </c>
      <c r="I14" s="437">
        <v>0.224</v>
      </c>
      <c r="J14" s="437">
        <v>0</v>
      </c>
      <c r="K14" s="438">
        <v>28.17</v>
      </c>
      <c r="L14" s="438">
        <f t="shared" si="0"/>
        <v>6.3100800000000001</v>
      </c>
      <c r="M14" s="404"/>
      <c r="N14" s="404"/>
    </row>
    <row r="15" spans="1:14" ht="46.95" customHeight="1">
      <c r="A15" s="389"/>
      <c r="B15" s="433" t="s">
        <v>1266</v>
      </c>
      <c r="C15" s="434" t="s">
        <v>1288</v>
      </c>
      <c r="D15" s="433" t="s">
        <v>27</v>
      </c>
      <c r="E15" s="435" t="s">
        <v>1289</v>
      </c>
      <c r="F15" s="502" t="s">
        <v>1284</v>
      </c>
      <c r="G15" s="502"/>
      <c r="H15" s="436" t="s">
        <v>1290</v>
      </c>
      <c r="I15" s="437">
        <v>9.4E-2</v>
      </c>
      <c r="J15" s="437">
        <v>0</v>
      </c>
      <c r="K15" s="438">
        <v>1.37</v>
      </c>
      <c r="L15" s="438">
        <f t="shared" si="0"/>
        <v>0.12878000000000001</v>
      </c>
      <c r="M15" s="404"/>
      <c r="N15" s="404"/>
    </row>
    <row r="16" spans="1:14" ht="24" customHeight="1">
      <c r="A16" s="389"/>
      <c r="B16" s="433" t="s">
        <v>1253</v>
      </c>
      <c r="C16" s="434" t="s">
        <v>1291</v>
      </c>
      <c r="D16" s="433" t="s">
        <v>27</v>
      </c>
      <c r="E16" s="435" t="s">
        <v>1292</v>
      </c>
      <c r="F16" s="502" t="s">
        <v>1293</v>
      </c>
      <c r="G16" s="502"/>
      <c r="H16" s="436" t="s">
        <v>50</v>
      </c>
      <c r="I16" s="437">
        <v>1.103</v>
      </c>
      <c r="J16" s="437">
        <v>0</v>
      </c>
      <c r="K16" s="438">
        <v>631.47</v>
      </c>
      <c r="L16" s="438">
        <f t="shared" si="0"/>
        <v>696.51141000000007</v>
      </c>
      <c r="M16" s="404"/>
      <c r="N16" s="404"/>
    </row>
    <row r="17" spans="1:14" ht="24" customHeight="1">
      <c r="A17" s="389"/>
      <c r="B17" s="439"/>
      <c r="C17" s="439"/>
      <c r="D17" s="439"/>
      <c r="E17" s="440"/>
      <c r="F17" s="503" t="s">
        <v>1256</v>
      </c>
      <c r="G17" s="503"/>
      <c r="H17" s="441">
        <f>L17</f>
        <v>737.56</v>
      </c>
      <c r="I17" s="440" t="s">
        <v>1257</v>
      </c>
      <c r="J17" s="441">
        <v>0</v>
      </c>
      <c r="K17" s="440" t="s">
        <v>1258</v>
      </c>
      <c r="L17" s="441">
        <v>737.56</v>
      </c>
      <c r="M17" s="404"/>
      <c r="N17" s="404"/>
    </row>
    <row r="18" spans="1:14" ht="24" customHeight="1">
      <c r="A18" s="389"/>
      <c r="B18" s="439"/>
      <c r="C18" s="439"/>
      <c r="D18" s="439"/>
      <c r="E18" s="440"/>
      <c r="F18" s="503" t="s">
        <v>1259</v>
      </c>
      <c r="G18" s="503"/>
      <c r="H18" s="441">
        <f>L17*'BDI DESONERADO'!E35</f>
        <v>180.84012912795265</v>
      </c>
      <c r="I18" s="503"/>
      <c r="J18" s="503" t="s">
        <v>1260</v>
      </c>
      <c r="K18" s="440"/>
      <c r="L18" s="441"/>
      <c r="M18" s="404"/>
      <c r="N18" s="404"/>
    </row>
    <row r="19" spans="1:14" ht="15">
      <c r="A19" s="389"/>
      <c r="B19" s="420"/>
      <c r="C19" s="420"/>
      <c r="D19" s="420"/>
      <c r="E19" s="421"/>
      <c r="F19" s="421"/>
      <c r="G19" s="421"/>
      <c r="H19" s="421"/>
      <c r="I19" s="421"/>
      <c r="J19" s="421"/>
      <c r="K19" s="421"/>
      <c r="L19" s="421"/>
      <c r="M19" s="404"/>
      <c r="N19" s="404"/>
    </row>
    <row r="20" spans="1:14" ht="15" customHeight="1">
      <c r="A20" s="389"/>
      <c r="B20" s="422" t="s">
        <v>133</v>
      </c>
      <c r="C20" s="423" t="s">
        <v>1238</v>
      </c>
      <c r="D20" s="422" t="s">
        <v>1239</v>
      </c>
      <c r="E20" s="424" t="s">
        <v>1240</v>
      </c>
      <c r="F20" s="500" t="s">
        <v>1246</v>
      </c>
      <c r="G20" s="500"/>
      <c r="H20" s="425" t="s">
        <v>1241</v>
      </c>
      <c r="I20" s="426" t="s">
        <v>1242</v>
      </c>
      <c r="J20" s="426" t="s">
        <v>1247</v>
      </c>
      <c r="K20" s="426" t="s">
        <v>1248</v>
      </c>
      <c r="L20" s="426" t="s">
        <v>1243</v>
      </c>
      <c r="M20" s="404"/>
      <c r="N20" s="404"/>
    </row>
    <row r="21" spans="1:14" ht="24" customHeight="1">
      <c r="A21" s="389"/>
      <c r="B21" s="427" t="s">
        <v>1249</v>
      </c>
      <c r="C21" s="428" t="s">
        <v>134</v>
      </c>
      <c r="D21" s="427" t="s">
        <v>115</v>
      </c>
      <c r="E21" s="429" t="s">
        <v>135</v>
      </c>
      <c r="F21" s="501" t="s">
        <v>1275</v>
      </c>
      <c r="G21" s="501"/>
      <c r="H21" s="430" t="s">
        <v>1276</v>
      </c>
      <c r="I21" s="431">
        <v>1</v>
      </c>
      <c r="J21" s="432"/>
      <c r="K21" s="432"/>
      <c r="L21" s="432"/>
      <c r="M21" s="404"/>
      <c r="N21" s="404"/>
    </row>
    <row r="22" spans="1:14" ht="46.95" customHeight="1">
      <c r="A22" s="389"/>
      <c r="B22" s="433" t="s">
        <v>1266</v>
      </c>
      <c r="C22" s="434" t="s">
        <v>1282</v>
      </c>
      <c r="D22" s="433" t="s">
        <v>27</v>
      </c>
      <c r="E22" s="435" t="s">
        <v>1283</v>
      </c>
      <c r="F22" s="502" t="s">
        <v>1284</v>
      </c>
      <c r="G22" s="502"/>
      <c r="H22" s="436" t="s">
        <v>1285</v>
      </c>
      <c r="I22" s="437">
        <v>0.13100000000000001</v>
      </c>
      <c r="J22" s="437">
        <v>0</v>
      </c>
      <c r="K22" s="438">
        <v>0.53</v>
      </c>
      <c r="L22" s="438">
        <f t="shared" ref="L22:L27" si="1">K22*I22</f>
        <v>6.9430000000000006E-2</v>
      </c>
      <c r="M22" s="404"/>
      <c r="N22" s="404"/>
    </row>
    <row r="23" spans="1:14" ht="24" customHeight="1">
      <c r="A23" s="389"/>
      <c r="B23" s="433" t="s">
        <v>1266</v>
      </c>
      <c r="C23" s="434" t="s">
        <v>1277</v>
      </c>
      <c r="D23" s="433" t="s">
        <v>27</v>
      </c>
      <c r="E23" s="435" t="s">
        <v>1278</v>
      </c>
      <c r="F23" s="502" t="s">
        <v>1269</v>
      </c>
      <c r="G23" s="502"/>
      <c r="H23" s="436" t="s">
        <v>1279</v>
      </c>
      <c r="I23" s="437">
        <v>0.82599999999999996</v>
      </c>
      <c r="J23" s="437">
        <v>0</v>
      </c>
      <c r="K23" s="438">
        <v>20.92</v>
      </c>
      <c r="L23" s="438">
        <f t="shared" si="1"/>
        <v>17.279920000000001</v>
      </c>
      <c r="M23" s="404"/>
      <c r="N23" s="404"/>
    </row>
    <row r="24" spans="1:14" ht="24" customHeight="1">
      <c r="A24" s="389"/>
      <c r="B24" s="433" t="s">
        <v>1266</v>
      </c>
      <c r="C24" s="434" t="s">
        <v>1280</v>
      </c>
      <c r="D24" s="433" t="s">
        <v>27</v>
      </c>
      <c r="E24" s="435" t="s">
        <v>1281</v>
      </c>
      <c r="F24" s="502" t="s">
        <v>1269</v>
      </c>
      <c r="G24" s="502"/>
      <c r="H24" s="436" t="s">
        <v>1279</v>
      </c>
      <c r="I24" s="437">
        <v>0.753</v>
      </c>
      <c r="J24" s="437">
        <v>0</v>
      </c>
      <c r="K24" s="438">
        <v>28.6</v>
      </c>
      <c r="L24" s="438">
        <f t="shared" si="1"/>
        <v>21.535800000000002</v>
      </c>
      <c r="M24" s="404"/>
      <c r="N24" s="404"/>
    </row>
    <row r="25" spans="1:14" ht="46.95" customHeight="1">
      <c r="A25" s="389"/>
      <c r="B25" s="433" t="s">
        <v>1266</v>
      </c>
      <c r="C25" s="434" t="s">
        <v>1288</v>
      </c>
      <c r="D25" s="433" t="s">
        <v>27</v>
      </c>
      <c r="E25" s="435" t="s">
        <v>1289</v>
      </c>
      <c r="F25" s="502" t="s">
        <v>1284</v>
      </c>
      <c r="G25" s="502"/>
      <c r="H25" s="436" t="s">
        <v>1290</v>
      </c>
      <c r="I25" s="437">
        <v>0.12</v>
      </c>
      <c r="J25" s="437">
        <v>0</v>
      </c>
      <c r="K25" s="438">
        <v>1.37</v>
      </c>
      <c r="L25" s="438">
        <f t="shared" si="1"/>
        <v>0.16440000000000002</v>
      </c>
      <c r="M25" s="404"/>
      <c r="N25" s="404"/>
    </row>
    <row r="26" spans="1:14" ht="24" customHeight="1">
      <c r="A26" s="389"/>
      <c r="B26" s="433" t="s">
        <v>1266</v>
      </c>
      <c r="C26" s="434" t="s">
        <v>1286</v>
      </c>
      <c r="D26" s="433" t="s">
        <v>27</v>
      </c>
      <c r="E26" s="435" t="s">
        <v>1287</v>
      </c>
      <c r="F26" s="502" t="s">
        <v>1269</v>
      </c>
      <c r="G26" s="502"/>
      <c r="H26" s="436" t="s">
        <v>1279</v>
      </c>
      <c r="I26" s="437">
        <v>0.125</v>
      </c>
      <c r="J26" s="437">
        <v>0</v>
      </c>
      <c r="K26" s="438">
        <v>27.17</v>
      </c>
      <c r="L26" s="438">
        <f t="shared" si="1"/>
        <v>3.3962500000000002</v>
      </c>
      <c r="M26" s="404"/>
      <c r="N26" s="404"/>
    </row>
    <row r="27" spans="1:14" ht="24" customHeight="1">
      <c r="A27" s="389"/>
      <c r="B27" s="433" t="s">
        <v>1253</v>
      </c>
      <c r="C27" s="434" t="s">
        <v>1291</v>
      </c>
      <c r="D27" s="433" t="s">
        <v>27</v>
      </c>
      <c r="E27" s="435" t="s">
        <v>1292</v>
      </c>
      <c r="F27" s="502" t="s">
        <v>1293</v>
      </c>
      <c r="G27" s="502"/>
      <c r="H27" s="436" t="s">
        <v>50</v>
      </c>
      <c r="I27" s="437">
        <v>1.103</v>
      </c>
      <c r="J27" s="437">
        <v>0</v>
      </c>
      <c r="K27" s="438">
        <v>631.47</v>
      </c>
      <c r="L27" s="438">
        <f t="shared" si="1"/>
        <v>696.51141000000007</v>
      </c>
      <c r="M27" s="404"/>
      <c r="N27" s="404"/>
    </row>
    <row r="28" spans="1:14" ht="24" customHeight="1">
      <c r="A28" s="389"/>
      <c r="B28" s="439"/>
      <c r="C28" s="439"/>
      <c r="D28" s="439"/>
      <c r="E28" s="440"/>
      <c r="F28" s="503" t="s">
        <v>1256</v>
      </c>
      <c r="G28" s="503"/>
      <c r="H28" s="441">
        <f>L28</f>
        <v>738.96</v>
      </c>
      <c r="I28" s="440" t="s">
        <v>1257</v>
      </c>
      <c r="J28" s="441">
        <v>0</v>
      </c>
      <c r="K28" s="440" t="s">
        <v>1258</v>
      </c>
      <c r="L28" s="441">
        <v>738.96</v>
      </c>
      <c r="M28" s="404"/>
      <c r="N28" s="404"/>
    </row>
    <row r="29" spans="1:14" ht="15" customHeight="1">
      <c r="A29" s="442"/>
      <c r="B29" s="439"/>
      <c r="C29" s="439"/>
      <c r="D29" s="439"/>
      <c r="E29" s="440"/>
      <c r="F29" s="503" t="s">
        <v>1259</v>
      </c>
      <c r="G29" s="503"/>
      <c r="H29" s="441">
        <f>H28*'BDI DESONERADO'!E35</f>
        <v>181.18339093821777</v>
      </c>
      <c r="I29" s="503"/>
      <c r="J29" s="503" t="s">
        <v>1260</v>
      </c>
      <c r="K29" s="440"/>
      <c r="L29" s="441"/>
      <c r="M29" s="404"/>
      <c r="N29" s="404"/>
    </row>
    <row r="30" spans="1:14" ht="15">
      <c r="A30" s="389"/>
      <c r="B30" s="420"/>
      <c r="C30" s="420"/>
      <c r="D30" s="420"/>
      <c r="E30" s="421"/>
      <c r="F30" s="421"/>
      <c r="G30" s="421"/>
      <c r="H30" s="421"/>
      <c r="I30" s="421"/>
      <c r="J30" s="421"/>
      <c r="K30" s="421"/>
      <c r="L30" s="421"/>
      <c r="M30" s="404"/>
      <c r="N30" s="404"/>
    </row>
    <row r="31" spans="1:14" ht="15" customHeight="1">
      <c r="A31" s="389"/>
      <c r="B31" s="422" t="s">
        <v>156</v>
      </c>
      <c r="C31" s="423" t="s">
        <v>1238</v>
      </c>
      <c r="D31" s="422" t="s">
        <v>1239</v>
      </c>
      <c r="E31" s="424" t="s">
        <v>1240</v>
      </c>
      <c r="F31" s="500" t="s">
        <v>1246</v>
      </c>
      <c r="G31" s="500"/>
      <c r="H31" s="425" t="s">
        <v>1241</v>
      </c>
      <c r="I31" s="426" t="s">
        <v>1242</v>
      </c>
      <c r="J31" s="426" t="s">
        <v>1247</v>
      </c>
      <c r="K31" s="426" t="s">
        <v>1248</v>
      </c>
      <c r="L31" s="426" t="s">
        <v>1243</v>
      </c>
      <c r="M31" s="404"/>
      <c r="N31" s="404"/>
    </row>
    <row r="32" spans="1:14" ht="15">
      <c r="A32" s="389"/>
      <c r="B32" s="427" t="s">
        <v>1249</v>
      </c>
      <c r="C32" s="428" t="s">
        <v>157</v>
      </c>
      <c r="D32" s="427" t="s">
        <v>115</v>
      </c>
      <c r="E32" s="429" t="s">
        <v>1294</v>
      </c>
      <c r="F32" s="501">
        <v>13.01</v>
      </c>
      <c r="G32" s="501"/>
      <c r="H32" s="430" t="s">
        <v>1270</v>
      </c>
      <c r="I32" s="431">
        <v>1</v>
      </c>
      <c r="J32" s="432"/>
      <c r="K32" s="432"/>
      <c r="L32" s="432"/>
      <c r="M32" s="404"/>
      <c r="N32" s="404"/>
    </row>
    <row r="33" spans="1:14" ht="28.35" customHeight="1">
      <c r="A33" s="389"/>
      <c r="B33" s="433" t="s">
        <v>1253</v>
      </c>
      <c r="C33" s="434" t="s">
        <v>1295</v>
      </c>
      <c r="D33" s="433" t="s">
        <v>253</v>
      </c>
      <c r="E33" s="435" t="s">
        <v>1296</v>
      </c>
      <c r="F33" s="502" t="s">
        <v>1293</v>
      </c>
      <c r="G33" s="502"/>
      <c r="H33" s="436" t="s">
        <v>1270</v>
      </c>
      <c r="I33" s="437">
        <v>1</v>
      </c>
      <c r="J33" s="437">
        <v>0</v>
      </c>
      <c r="K33" s="438">
        <v>66.7</v>
      </c>
      <c r="L33" s="438">
        <f>K33*I33</f>
        <v>66.7</v>
      </c>
      <c r="M33" s="404"/>
      <c r="N33" s="404"/>
    </row>
    <row r="34" spans="1:14" ht="24" customHeight="1">
      <c r="A34" s="389"/>
      <c r="B34" s="433" t="s">
        <v>1266</v>
      </c>
      <c r="C34" s="434" t="s">
        <v>1280</v>
      </c>
      <c r="D34" s="433" t="s">
        <v>27</v>
      </c>
      <c r="E34" s="435" t="s">
        <v>1281</v>
      </c>
      <c r="F34" s="502" t="s">
        <v>1269</v>
      </c>
      <c r="G34" s="502"/>
      <c r="H34" s="436" t="s">
        <v>1300</v>
      </c>
      <c r="I34" s="443">
        <v>0.4</v>
      </c>
      <c r="J34" s="443">
        <v>0</v>
      </c>
      <c r="K34" s="444">
        <v>28.6</v>
      </c>
      <c r="L34" s="445">
        <f>K34*I34</f>
        <v>11.440000000000001</v>
      </c>
      <c r="M34" s="404"/>
      <c r="N34" s="404"/>
    </row>
    <row r="35" spans="1:14" ht="24" customHeight="1">
      <c r="A35" s="389"/>
      <c r="B35" s="433" t="s">
        <v>1266</v>
      </c>
      <c r="C35" s="434" t="s">
        <v>1277</v>
      </c>
      <c r="D35" s="433" t="s">
        <v>27</v>
      </c>
      <c r="E35" s="435" t="s">
        <v>1278</v>
      </c>
      <c r="F35" s="502" t="s">
        <v>1269</v>
      </c>
      <c r="G35" s="502"/>
      <c r="H35" s="436" t="s">
        <v>1300</v>
      </c>
      <c r="I35" s="443">
        <v>0.8</v>
      </c>
      <c r="J35" s="443">
        <v>0</v>
      </c>
      <c r="K35" s="436">
        <v>20.92</v>
      </c>
      <c r="L35" s="445">
        <f>K35*I35</f>
        <v>16.736000000000001</v>
      </c>
      <c r="M35" s="404"/>
      <c r="N35" s="404"/>
    </row>
    <row r="36" spans="1:14" ht="24" customHeight="1">
      <c r="A36" s="389"/>
      <c r="B36" s="439"/>
      <c r="C36" s="439"/>
      <c r="D36" s="439"/>
      <c r="E36" s="440"/>
      <c r="F36" s="503" t="s">
        <v>1256</v>
      </c>
      <c r="G36" s="503"/>
      <c r="H36" s="441">
        <f>L36</f>
        <v>94.88</v>
      </c>
      <c r="I36" s="440" t="s">
        <v>1257</v>
      </c>
      <c r="J36" s="441">
        <v>0</v>
      </c>
      <c r="K36" s="440" t="s">
        <v>1258</v>
      </c>
      <c r="L36" s="441">
        <v>94.88</v>
      </c>
      <c r="M36" s="404"/>
      <c r="N36" s="404"/>
    </row>
    <row r="37" spans="1:14" ht="15" customHeight="1">
      <c r="A37" s="442"/>
      <c r="B37" s="439"/>
      <c r="C37" s="439"/>
      <c r="D37" s="439"/>
      <c r="E37" s="440"/>
      <c r="F37" s="503" t="s">
        <v>1259</v>
      </c>
      <c r="G37" s="503"/>
      <c r="H37" s="441">
        <f>H36*'BDI DESONERADO'!E35</f>
        <v>23.263343255681093</v>
      </c>
      <c r="I37" s="503"/>
      <c r="J37" s="503" t="s">
        <v>1260</v>
      </c>
      <c r="K37" s="440"/>
      <c r="L37" s="441"/>
      <c r="M37" s="404"/>
      <c r="N37" s="404"/>
    </row>
    <row r="38" spans="1:14" ht="15">
      <c r="A38" s="389"/>
      <c r="B38" s="420"/>
      <c r="C38" s="420"/>
      <c r="D38" s="420"/>
      <c r="E38" s="421"/>
      <c r="F38" s="421"/>
      <c r="G38" s="421"/>
      <c r="H38" s="421"/>
      <c r="I38" s="421"/>
      <c r="J38" s="421"/>
      <c r="K38" s="421"/>
      <c r="L38" s="421"/>
      <c r="M38" s="404"/>
      <c r="N38" s="404"/>
    </row>
    <row r="39" spans="1:14" ht="15" customHeight="1">
      <c r="A39" s="389"/>
      <c r="B39" s="422" t="s">
        <v>159</v>
      </c>
      <c r="C39" s="423" t="s">
        <v>1238</v>
      </c>
      <c r="D39" s="422" t="s">
        <v>1239</v>
      </c>
      <c r="E39" s="424" t="s">
        <v>1240</v>
      </c>
      <c r="F39" s="500" t="s">
        <v>1246</v>
      </c>
      <c r="G39" s="500"/>
      <c r="H39" s="425" t="s">
        <v>1241</v>
      </c>
      <c r="I39" s="426" t="s">
        <v>1242</v>
      </c>
      <c r="J39" s="426" t="s">
        <v>1247</v>
      </c>
      <c r="K39" s="426" t="s">
        <v>1248</v>
      </c>
      <c r="L39" s="426" t="s">
        <v>1243</v>
      </c>
      <c r="M39" s="404"/>
      <c r="N39" s="404"/>
    </row>
    <row r="40" spans="1:14" ht="15">
      <c r="A40" s="389"/>
      <c r="B40" s="427" t="s">
        <v>1249</v>
      </c>
      <c r="C40" s="428" t="s">
        <v>160</v>
      </c>
      <c r="D40" s="427" t="s">
        <v>115</v>
      </c>
      <c r="E40" s="429" t="s">
        <v>1303</v>
      </c>
      <c r="F40" s="501">
        <v>13.01</v>
      </c>
      <c r="G40" s="501"/>
      <c r="H40" s="430" t="s">
        <v>1270</v>
      </c>
      <c r="I40" s="431">
        <v>1</v>
      </c>
      <c r="J40" s="432"/>
      <c r="K40" s="432"/>
      <c r="L40" s="432"/>
      <c r="M40" s="404"/>
      <c r="N40" s="404"/>
    </row>
    <row r="41" spans="1:14" ht="24" customHeight="1">
      <c r="A41" s="389"/>
      <c r="B41" s="433" t="s">
        <v>1266</v>
      </c>
      <c r="C41" s="434" t="s">
        <v>1277</v>
      </c>
      <c r="D41" s="433" t="s">
        <v>27</v>
      </c>
      <c r="E41" s="435" t="s">
        <v>1278</v>
      </c>
      <c r="F41" s="502" t="s">
        <v>1269</v>
      </c>
      <c r="G41" s="502"/>
      <c r="H41" s="446" t="s">
        <v>1300</v>
      </c>
      <c r="I41" s="447">
        <v>0.8</v>
      </c>
      <c r="J41" s="448">
        <v>0</v>
      </c>
      <c r="K41" s="449">
        <v>20.92</v>
      </c>
      <c r="L41" s="445">
        <f>K41*I41</f>
        <v>16.736000000000001</v>
      </c>
      <c r="M41" s="404"/>
      <c r="N41" s="404"/>
    </row>
    <row r="42" spans="1:14" ht="24" customHeight="1">
      <c r="A42" s="389"/>
      <c r="B42" s="433" t="s">
        <v>1266</v>
      </c>
      <c r="C42" s="434" t="s">
        <v>1280</v>
      </c>
      <c r="D42" s="433" t="s">
        <v>27</v>
      </c>
      <c r="E42" s="435" t="s">
        <v>1281</v>
      </c>
      <c r="F42" s="502" t="s">
        <v>1269</v>
      </c>
      <c r="G42" s="502"/>
      <c r="H42" s="446" t="s">
        <v>1300</v>
      </c>
      <c r="I42" s="447">
        <v>0.4</v>
      </c>
      <c r="J42" s="448">
        <v>0</v>
      </c>
      <c r="K42" s="449">
        <v>28.6</v>
      </c>
      <c r="L42" s="445">
        <f>K42*I42</f>
        <v>11.440000000000001</v>
      </c>
      <c r="M42" s="404"/>
      <c r="N42" s="404"/>
    </row>
    <row r="43" spans="1:14" ht="28.35" customHeight="1">
      <c r="A43" s="389"/>
      <c r="B43" s="433" t="s">
        <v>1253</v>
      </c>
      <c r="C43" s="434" t="s">
        <v>1304</v>
      </c>
      <c r="D43" s="433" t="s">
        <v>253</v>
      </c>
      <c r="E43" s="435" t="s">
        <v>1305</v>
      </c>
      <c r="F43" s="502" t="s">
        <v>1293</v>
      </c>
      <c r="G43" s="502"/>
      <c r="H43" s="436" t="s">
        <v>1270</v>
      </c>
      <c r="I43" s="437">
        <v>1</v>
      </c>
      <c r="J43" s="437">
        <v>0</v>
      </c>
      <c r="K43" s="438">
        <v>84.27</v>
      </c>
      <c r="L43" s="438">
        <f>K43*I43</f>
        <v>84.27</v>
      </c>
      <c r="M43" s="404"/>
      <c r="N43" s="404"/>
    </row>
    <row r="44" spans="1:14" ht="26.4">
      <c r="A44" s="389"/>
      <c r="B44" s="439"/>
      <c r="C44" s="439"/>
      <c r="D44" s="439"/>
      <c r="E44" s="440"/>
      <c r="F44" s="440"/>
      <c r="G44" s="440" t="s">
        <v>1256</v>
      </c>
      <c r="H44" s="441">
        <f>L44</f>
        <v>112.45</v>
      </c>
      <c r="I44" s="440" t="s">
        <v>1257</v>
      </c>
      <c r="J44" s="441">
        <v>0</v>
      </c>
      <c r="K44" s="440" t="s">
        <v>1258</v>
      </c>
      <c r="L44" s="441">
        <v>112.45</v>
      </c>
      <c r="M44" s="404"/>
      <c r="N44" s="404"/>
    </row>
    <row r="45" spans="1:14" ht="26.4">
      <c r="A45" s="389"/>
      <c r="B45" s="439"/>
      <c r="C45" s="439"/>
      <c r="D45" s="439"/>
      <c r="E45" s="440"/>
      <c r="F45" s="440"/>
      <c r="G45" s="440" t="s">
        <v>1259</v>
      </c>
      <c r="H45" s="441">
        <f>H44*'BDI DESONERADO'!E35</f>
        <v>27.571278974508214</v>
      </c>
      <c r="I45" s="503"/>
      <c r="J45" s="503" t="s">
        <v>1260</v>
      </c>
      <c r="K45" s="440"/>
      <c r="L45" s="441"/>
      <c r="M45" s="404"/>
      <c r="N45" s="404"/>
    </row>
    <row r="46" spans="1:14" ht="15">
      <c r="A46" s="389"/>
      <c r="B46" s="420"/>
      <c r="C46" s="420"/>
      <c r="D46" s="420"/>
      <c r="E46" s="421"/>
      <c r="F46" s="421"/>
      <c r="G46" s="421"/>
      <c r="H46" s="421"/>
      <c r="I46" s="421"/>
      <c r="J46" s="421"/>
      <c r="K46" s="421"/>
      <c r="L46" s="421"/>
      <c r="M46" s="404"/>
      <c r="N46" s="404"/>
    </row>
    <row r="47" spans="1:14" ht="15" customHeight="1">
      <c r="A47" s="389"/>
      <c r="B47" s="422" t="s">
        <v>162</v>
      </c>
      <c r="C47" s="423" t="s">
        <v>1238</v>
      </c>
      <c r="D47" s="422" t="s">
        <v>1239</v>
      </c>
      <c r="E47" s="424" t="s">
        <v>1240</v>
      </c>
      <c r="F47" s="500" t="s">
        <v>1246</v>
      </c>
      <c r="G47" s="500"/>
      <c r="H47" s="425" t="s">
        <v>1241</v>
      </c>
      <c r="I47" s="426" t="s">
        <v>1242</v>
      </c>
      <c r="J47" s="426" t="s">
        <v>1247</v>
      </c>
      <c r="K47" s="426" t="s">
        <v>1248</v>
      </c>
      <c r="L47" s="426" t="s">
        <v>1243</v>
      </c>
      <c r="M47" s="404"/>
      <c r="N47" s="404"/>
    </row>
    <row r="48" spans="1:14" ht="15">
      <c r="A48" s="389"/>
      <c r="B48" s="427" t="s">
        <v>1249</v>
      </c>
      <c r="C48" s="428" t="s">
        <v>163</v>
      </c>
      <c r="D48" s="427" t="s">
        <v>115</v>
      </c>
      <c r="E48" s="429" t="s">
        <v>1306</v>
      </c>
      <c r="F48" s="501">
        <v>13.01</v>
      </c>
      <c r="G48" s="501"/>
      <c r="H48" s="430" t="s">
        <v>1270</v>
      </c>
      <c r="I48" s="431">
        <v>1</v>
      </c>
      <c r="J48" s="432"/>
      <c r="K48" s="432"/>
      <c r="L48" s="432"/>
      <c r="M48" s="404"/>
      <c r="N48" s="404"/>
    </row>
    <row r="49" spans="1:14" ht="28.35" customHeight="1">
      <c r="A49" s="389"/>
      <c r="B49" s="433" t="s">
        <v>1253</v>
      </c>
      <c r="C49" s="434" t="s">
        <v>1307</v>
      </c>
      <c r="D49" s="433" t="s">
        <v>253</v>
      </c>
      <c r="E49" s="435" t="s">
        <v>1308</v>
      </c>
      <c r="F49" s="502" t="s">
        <v>1293</v>
      </c>
      <c r="G49" s="502"/>
      <c r="H49" s="436" t="s">
        <v>1270</v>
      </c>
      <c r="I49" s="437">
        <v>1</v>
      </c>
      <c r="J49" s="437">
        <v>0</v>
      </c>
      <c r="K49" s="438">
        <v>119.89</v>
      </c>
      <c r="L49" s="438">
        <f>K49*J49</f>
        <v>0</v>
      </c>
      <c r="M49" s="404"/>
      <c r="N49" s="404"/>
    </row>
    <row r="50" spans="1:14" ht="24" customHeight="1">
      <c r="A50" s="389"/>
      <c r="B50" s="433" t="s">
        <v>1266</v>
      </c>
      <c r="C50" s="434" t="s">
        <v>1277</v>
      </c>
      <c r="D50" s="433" t="s">
        <v>27</v>
      </c>
      <c r="E50" s="435" t="s">
        <v>1278</v>
      </c>
      <c r="F50" s="502" t="s">
        <v>1269</v>
      </c>
      <c r="G50" s="502"/>
      <c r="H50" s="436" t="s">
        <v>1300</v>
      </c>
      <c r="I50" s="443">
        <v>0.9</v>
      </c>
      <c r="J50" s="443">
        <v>0</v>
      </c>
      <c r="K50" s="436">
        <v>20.92</v>
      </c>
      <c r="L50" s="445">
        <f>K50*I50</f>
        <v>18.828000000000003</v>
      </c>
      <c r="M50" s="404"/>
      <c r="N50" s="404"/>
    </row>
    <row r="51" spans="1:14" ht="24" customHeight="1">
      <c r="A51" s="389"/>
      <c r="B51" s="433" t="s">
        <v>1266</v>
      </c>
      <c r="C51" s="434" t="s">
        <v>1280</v>
      </c>
      <c r="D51" s="433" t="s">
        <v>27</v>
      </c>
      <c r="E51" s="435" t="s">
        <v>1281</v>
      </c>
      <c r="F51" s="502" t="s">
        <v>1269</v>
      </c>
      <c r="G51" s="502"/>
      <c r="H51" s="436" t="s">
        <v>1300</v>
      </c>
      <c r="I51" s="443">
        <v>0.45</v>
      </c>
      <c r="J51" s="443">
        <v>0</v>
      </c>
      <c r="K51" s="436">
        <v>28.6</v>
      </c>
      <c r="L51" s="445">
        <f>K51*I51</f>
        <v>12.870000000000001</v>
      </c>
      <c r="M51" s="404"/>
      <c r="N51" s="404"/>
    </row>
    <row r="52" spans="1:14" ht="24" customHeight="1">
      <c r="A52" s="389"/>
      <c r="B52" s="439"/>
      <c r="C52" s="439"/>
      <c r="D52" s="439"/>
      <c r="E52" s="440"/>
      <c r="F52" s="503" t="s">
        <v>1256</v>
      </c>
      <c r="G52" s="503"/>
      <c r="H52" s="441">
        <f>L52</f>
        <v>31.7</v>
      </c>
      <c r="I52" s="440" t="s">
        <v>1257</v>
      </c>
      <c r="J52" s="441">
        <v>0</v>
      </c>
      <c r="K52" s="440" t="s">
        <v>1258</v>
      </c>
      <c r="L52" s="441">
        <v>31.7</v>
      </c>
      <c r="M52" s="404"/>
      <c r="N52" s="404"/>
    </row>
    <row r="53" spans="1:14" ht="15" customHeight="1">
      <c r="A53" s="389"/>
      <c r="B53" s="439"/>
      <c r="C53" s="439"/>
      <c r="D53" s="439"/>
      <c r="E53" s="440"/>
      <c r="F53" s="503" t="s">
        <v>1259</v>
      </c>
      <c r="G53" s="503"/>
      <c r="H53" s="441">
        <f>H52*'BDI DESONERADO'!E35</f>
        <v>7.7724281324313944</v>
      </c>
      <c r="I53" s="503"/>
      <c r="J53" s="503" t="s">
        <v>1260</v>
      </c>
      <c r="K53" s="440"/>
      <c r="L53" s="441"/>
      <c r="M53" s="404"/>
      <c r="N53" s="404"/>
    </row>
    <row r="54" spans="1:14" ht="15">
      <c r="A54" s="389"/>
      <c r="B54" s="420"/>
      <c r="C54" s="420"/>
      <c r="D54" s="420"/>
      <c r="E54" s="421"/>
      <c r="F54" s="421"/>
      <c r="G54" s="421"/>
      <c r="H54" s="421"/>
      <c r="I54" s="421"/>
      <c r="J54" s="421"/>
      <c r="K54" s="421"/>
      <c r="L54" s="421"/>
      <c r="M54" s="404"/>
      <c r="N54" s="404"/>
    </row>
    <row r="55" spans="1:14" ht="15" customHeight="1">
      <c r="A55" s="389"/>
      <c r="B55" s="422" t="s">
        <v>191</v>
      </c>
      <c r="C55" s="423" t="s">
        <v>1238</v>
      </c>
      <c r="D55" s="422" t="s">
        <v>1239</v>
      </c>
      <c r="E55" s="424" t="s">
        <v>1240</v>
      </c>
      <c r="F55" s="500" t="s">
        <v>1246</v>
      </c>
      <c r="G55" s="500"/>
      <c r="H55" s="425" t="s">
        <v>1241</v>
      </c>
      <c r="I55" s="426" t="s">
        <v>1242</v>
      </c>
      <c r="J55" s="426" t="s">
        <v>1247</v>
      </c>
      <c r="K55" s="426" t="s">
        <v>1248</v>
      </c>
      <c r="L55" s="426" t="s">
        <v>1243</v>
      </c>
      <c r="M55" s="404"/>
      <c r="N55" s="404"/>
    </row>
    <row r="56" spans="1:14" ht="35.549999999999997" customHeight="1">
      <c r="A56" s="389"/>
      <c r="B56" s="427" t="s">
        <v>1249</v>
      </c>
      <c r="C56" s="428" t="s">
        <v>192</v>
      </c>
      <c r="D56" s="427" t="s">
        <v>115</v>
      </c>
      <c r="E56" s="429" t="s">
        <v>193</v>
      </c>
      <c r="F56" s="501" t="s">
        <v>1309</v>
      </c>
      <c r="G56" s="501"/>
      <c r="H56" s="430" t="s">
        <v>1270</v>
      </c>
      <c r="I56" s="431">
        <v>1</v>
      </c>
      <c r="J56" s="432"/>
      <c r="K56" s="432"/>
      <c r="L56" s="432"/>
      <c r="M56" s="404"/>
      <c r="N56" s="404"/>
    </row>
    <row r="57" spans="1:14" ht="24" customHeight="1">
      <c r="A57" s="389"/>
      <c r="B57" s="433" t="s">
        <v>1266</v>
      </c>
      <c r="C57" s="434" t="s">
        <v>1310</v>
      </c>
      <c r="D57" s="433" t="s">
        <v>27</v>
      </c>
      <c r="E57" s="435" t="s">
        <v>1311</v>
      </c>
      <c r="F57" s="502" t="s">
        <v>1269</v>
      </c>
      <c r="G57" s="502"/>
      <c r="H57" s="436" t="s">
        <v>1279</v>
      </c>
      <c r="I57" s="437">
        <v>0.59499999999999997</v>
      </c>
      <c r="J57" s="437">
        <v>0</v>
      </c>
      <c r="K57" s="438">
        <v>24.14</v>
      </c>
      <c r="L57" s="438">
        <f t="shared" ref="L57:L67" si="2">K57*I57</f>
        <v>14.363299999999999</v>
      </c>
      <c r="M57" s="404"/>
      <c r="N57" s="404"/>
    </row>
    <row r="58" spans="1:14" ht="24" customHeight="1">
      <c r="A58" s="389"/>
      <c r="B58" s="433" t="s">
        <v>1266</v>
      </c>
      <c r="C58" s="434" t="s">
        <v>1277</v>
      </c>
      <c r="D58" s="433" t="s">
        <v>27</v>
      </c>
      <c r="E58" s="435" t="s">
        <v>1278</v>
      </c>
      <c r="F58" s="502" t="s">
        <v>1269</v>
      </c>
      <c r="G58" s="502"/>
      <c r="H58" s="436" t="s">
        <v>1279</v>
      </c>
      <c r="I58" s="437">
        <v>0.19500000000000001</v>
      </c>
      <c r="J58" s="437">
        <v>0</v>
      </c>
      <c r="K58" s="438">
        <v>20.92</v>
      </c>
      <c r="L58" s="438">
        <f t="shared" si="2"/>
        <v>4.0794000000000006</v>
      </c>
      <c r="M58" s="404"/>
      <c r="N58" s="404"/>
    </row>
    <row r="59" spans="1:14" ht="24" customHeight="1">
      <c r="A59" s="389"/>
      <c r="B59" s="433" t="s">
        <v>1253</v>
      </c>
      <c r="C59" s="434" t="s">
        <v>1312</v>
      </c>
      <c r="D59" s="433" t="s">
        <v>27</v>
      </c>
      <c r="E59" s="435" t="s">
        <v>1313</v>
      </c>
      <c r="F59" s="502" t="s">
        <v>1293</v>
      </c>
      <c r="G59" s="502"/>
      <c r="H59" s="436" t="s">
        <v>29</v>
      </c>
      <c r="I59" s="437">
        <v>0.54410000000000003</v>
      </c>
      <c r="J59" s="437">
        <v>0</v>
      </c>
      <c r="K59" s="438">
        <v>0.28999999999999998</v>
      </c>
      <c r="L59" s="438">
        <f t="shared" si="2"/>
        <v>0.15778899999999998</v>
      </c>
      <c r="M59" s="404"/>
      <c r="N59" s="404"/>
    </row>
    <row r="60" spans="1:14" ht="24" customHeight="1">
      <c r="A60" s="389"/>
      <c r="B60" s="433" t="s">
        <v>1253</v>
      </c>
      <c r="C60" s="434" t="s">
        <v>1314</v>
      </c>
      <c r="D60" s="433" t="s">
        <v>27</v>
      </c>
      <c r="E60" s="435" t="s">
        <v>1315</v>
      </c>
      <c r="F60" s="502" t="s">
        <v>1293</v>
      </c>
      <c r="G60" s="502"/>
      <c r="H60" s="436" t="s">
        <v>1270</v>
      </c>
      <c r="I60" s="437">
        <v>2.1059999999999999</v>
      </c>
      <c r="J60" s="437">
        <v>0</v>
      </c>
      <c r="K60" s="438">
        <v>27.73</v>
      </c>
      <c r="L60" s="438">
        <f t="shared" si="2"/>
        <v>58.399380000000001</v>
      </c>
      <c r="M60" s="404"/>
      <c r="N60" s="404"/>
    </row>
    <row r="61" spans="1:14" ht="24" customHeight="1">
      <c r="A61" s="389"/>
      <c r="B61" s="433" t="s">
        <v>1253</v>
      </c>
      <c r="C61" s="434" t="s">
        <v>1316</v>
      </c>
      <c r="D61" s="433" t="s">
        <v>27</v>
      </c>
      <c r="E61" s="435" t="s">
        <v>1317</v>
      </c>
      <c r="F61" s="502" t="s">
        <v>1293</v>
      </c>
      <c r="G61" s="502"/>
      <c r="H61" s="436" t="s">
        <v>46</v>
      </c>
      <c r="I61" s="437">
        <v>2.5026999999999999</v>
      </c>
      <c r="J61" s="437">
        <v>0</v>
      </c>
      <c r="K61" s="438">
        <v>0.33</v>
      </c>
      <c r="L61" s="438">
        <f t="shared" si="2"/>
        <v>0.82589100000000004</v>
      </c>
      <c r="M61" s="404"/>
      <c r="N61" s="404"/>
    </row>
    <row r="62" spans="1:14" ht="24" customHeight="1">
      <c r="A62" s="389"/>
      <c r="B62" s="433" t="s">
        <v>1253</v>
      </c>
      <c r="C62" s="434" t="s">
        <v>1318</v>
      </c>
      <c r="D62" s="433" t="s">
        <v>27</v>
      </c>
      <c r="E62" s="435" t="s">
        <v>1319</v>
      </c>
      <c r="F62" s="502" t="s">
        <v>1293</v>
      </c>
      <c r="G62" s="502"/>
      <c r="H62" s="436" t="s">
        <v>46</v>
      </c>
      <c r="I62" s="437">
        <v>2.9138999999999999</v>
      </c>
      <c r="J62" s="437">
        <v>0</v>
      </c>
      <c r="K62" s="438">
        <v>7.58</v>
      </c>
      <c r="L62" s="438">
        <f t="shared" si="2"/>
        <v>22.087361999999999</v>
      </c>
      <c r="M62" s="404"/>
      <c r="N62" s="404"/>
    </row>
    <row r="63" spans="1:14" ht="15" customHeight="1">
      <c r="A63" s="389"/>
      <c r="B63" s="433" t="s">
        <v>1253</v>
      </c>
      <c r="C63" s="434" t="s">
        <v>1320</v>
      </c>
      <c r="D63" s="433" t="s">
        <v>27</v>
      </c>
      <c r="E63" s="435" t="s">
        <v>1321</v>
      </c>
      <c r="F63" s="502" t="s">
        <v>1293</v>
      </c>
      <c r="G63" s="502"/>
      <c r="H63" s="436" t="s">
        <v>1322</v>
      </c>
      <c r="I63" s="437">
        <v>2.9600000000000001E-2</v>
      </c>
      <c r="J63" s="437">
        <v>0</v>
      </c>
      <c r="K63" s="438">
        <v>103.03</v>
      </c>
      <c r="L63" s="438">
        <f t="shared" si="2"/>
        <v>3.0496880000000002</v>
      </c>
      <c r="M63" s="404"/>
      <c r="N63" s="404"/>
    </row>
    <row r="64" spans="1:14" ht="15" customHeight="1">
      <c r="A64" s="389"/>
      <c r="B64" s="433" t="s">
        <v>1253</v>
      </c>
      <c r="C64" s="434" t="s">
        <v>1323</v>
      </c>
      <c r="D64" s="433" t="s">
        <v>27</v>
      </c>
      <c r="E64" s="435" t="s">
        <v>1324</v>
      </c>
      <c r="F64" s="502" t="s">
        <v>1293</v>
      </c>
      <c r="G64" s="502"/>
      <c r="H64" s="436" t="s">
        <v>29</v>
      </c>
      <c r="I64" s="437">
        <v>20.186800000000002</v>
      </c>
      <c r="J64" s="437">
        <v>0</v>
      </c>
      <c r="K64" s="438">
        <v>0.12</v>
      </c>
      <c r="L64" s="438">
        <f t="shared" si="2"/>
        <v>2.4224160000000001</v>
      </c>
      <c r="M64" s="404"/>
      <c r="N64" s="404"/>
    </row>
    <row r="65" spans="1:14" ht="24" customHeight="1">
      <c r="A65" s="389"/>
      <c r="B65" s="433" t="s">
        <v>1253</v>
      </c>
      <c r="C65" s="434" t="s">
        <v>1325</v>
      </c>
      <c r="D65" s="433" t="s">
        <v>27</v>
      </c>
      <c r="E65" s="435" t="s">
        <v>1326</v>
      </c>
      <c r="F65" s="502" t="s">
        <v>1293</v>
      </c>
      <c r="G65" s="502"/>
      <c r="H65" s="436" t="s">
        <v>46</v>
      </c>
      <c r="I65" s="437">
        <v>0.79249999999999998</v>
      </c>
      <c r="J65" s="437">
        <v>0</v>
      </c>
      <c r="K65" s="438">
        <v>2.91</v>
      </c>
      <c r="L65" s="438">
        <f t="shared" si="2"/>
        <v>2.3061750000000001</v>
      </c>
      <c r="M65" s="404"/>
      <c r="N65" s="404"/>
    </row>
    <row r="66" spans="1:14" ht="24" customHeight="1">
      <c r="A66" s="389"/>
      <c r="B66" s="433" t="s">
        <v>1253</v>
      </c>
      <c r="C66" s="434" t="s">
        <v>1327</v>
      </c>
      <c r="D66" s="433" t="s">
        <v>27</v>
      </c>
      <c r="E66" s="435" t="s">
        <v>1328</v>
      </c>
      <c r="F66" s="502" t="s">
        <v>1273</v>
      </c>
      <c r="G66" s="502"/>
      <c r="H66" s="436" t="s">
        <v>63</v>
      </c>
      <c r="I66" s="437">
        <v>1.0978000000000001</v>
      </c>
      <c r="J66" s="437">
        <v>0</v>
      </c>
      <c r="K66" s="438">
        <v>3.64</v>
      </c>
      <c r="L66" s="438">
        <f t="shared" si="2"/>
        <v>3.9959920000000007</v>
      </c>
      <c r="M66" s="404"/>
      <c r="N66" s="404"/>
    </row>
    <row r="67" spans="1:14" ht="24" customHeight="1">
      <c r="A67" s="389"/>
      <c r="B67" s="433" t="s">
        <v>1253</v>
      </c>
      <c r="C67" s="434" t="s">
        <v>1329</v>
      </c>
      <c r="D67" s="433" t="s">
        <v>27</v>
      </c>
      <c r="E67" s="435" t="s">
        <v>1330</v>
      </c>
      <c r="F67" s="502" t="s">
        <v>1293</v>
      </c>
      <c r="G67" s="502"/>
      <c r="H67" s="436" t="s">
        <v>46</v>
      </c>
      <c r="I67" s="437">
        <v>0.91169999999999995</v>
      </c>
      <c r="J67" s="437">
        <v>0</v>
      </c>
      <c r="K67" s="438">
        <v>6.68</v>
      </c>
      <c r="L67" s="438">
        <f t="shared" si="2"/>
        <v>6.0901559999999995</v>
      </c>
      <c r="M67" s="404"/>
      <c r="N67" s="404"/>
    </row>
    <row r="68" spans="1:14" ht="24" customHeight="1">
      <c r="A68" s="389"/>
      <c r="B68" s="439"/>
      <c r="C68" s="439"/>
      <c r="D68" s="439"/>
      <c r="E68" s="440"/>
      <c r="F68" s="503" t="s">
        <v>1256</v>
      </c>
      <c r="G68" s="503"/>
      <c r="H68" s="441">
        <f>L68</f>
        <v>117.78</v>
      </c>
      <c r="I68" s="440" t="s">
        <v>1257</v>
      </c>
      <c r="J68" s="441">
        <v>0</v>
      </c>
      <c r="K68" s="440" t="s">
        <v>1258</v>
      </c>
      <c r="L68" s="441">
        <v>117.78</v>
      </c>
      <c r="M68" s="404"/>
      <c r="N68" s="404"/>
    </row>
    <row r="69" spans="1:14" ht="15" customHeight="1">
      <c r="A69" s="389"/>
      <c r="B69" s="439"/>
      <c r="C69" s="439"/>
      <c r="D69" s="439"/>
      <c r="E69" s="440"/>
      <c r="F69" s="503" t="s">
        <v>1259</v>
      </c>
      <c r="G69" s="503"/>
      <c r="H69" s="441">
        <f>H68*'BDI DESONERADO'!E35</f>
        <v>28.878125723588948</v>
      </c>
      <c r="I69" s="503"/>
      <c r="J69" s="503" t="s">
        <v>1260</v>
      </c>
      <c r="K69" s="440"/>
      <c r="L69" s="441"/>
      <c r="M69" s="404"/>
      <c r="N69" s="404"/>
    </row>
    <row r="70" spans="1:14" ht="15">
      <c r="A70" s="389"/>
      <c r="B70" s="420"/>
      <c r="C70" s="420"/>
      <c r="D70" s="420"/>
      <c r="E70" s="421"/>
      <c r="F70" s="421"/>
      <c r="G70" s="421"/>
      <c r="H70" s="421"/>
      <c r="I70" s="421"/>
      <c r="J70" s="421"/>
      <c r="K70" s="421"/>
      <c r="L70" s="421"/>
      <c r="M70" s="404"/>
      <c r="N70" s="404"/>
    </row>
    <row r="71" spans="1:14" ht="15" customHeight="1">
      <c r="A71" s="389"/>
      <c r="B71" s="422" t="s">
        <v>194</v>
      </c>
      <c r="C71" s="423" t="s">
        <v>1238</v>
      </c>
      <c r="D71" s="422" t="s">
        <v>1239</v>
      </c>
      <c r="E71" s="424" t="s">
        <v>1240</v>
      </c>
      <c r="F71" s="500" t="s">
        <v>1246</v>
      </c>
      <c r="G71" s="500"/>
      <c r="H71" s="425" t="s">
        <v>1241</v>
      </c>
      <c r="I71" s="426" t="s">
        <v>1242</v>
      </c>
      <c r="J71" s="426" t="s">
        <v>1247</v>
      </c>
      <c r="K71" s="426" t="s">
        <v>1248</v>
      </c>
      <c r="L71" s="426" t="s">
        <v>1243</v>
      </c>
      <c r="M71" s="404"/>
      <c r="N71" s="404"/>
    </row>
    <row r="72" spans="1:14" ht="35.549999999999997" customHeight="1">
      <c r="A72" s="389"/>
      <c r="B72" s="427" t="s">
        <v>1249</v>
      </c>
      <c r="C72" s="428" t="s">
        <v>195</v>
      </c>
      <c r="D72" s="427" t="s">
        <v>115</v>
      </c>
      <c r="E72" s="429" t="s">
        <v>196</v>
      </c>
      <c r="F72" s="501" t="s">
        <v>1309</v>
      </c>
      <c r="G72" s="501"/>
      <c r="H72" s="430" t="s">
        <v>1270</v>
      </c>
      <c r="I72" s="431">
        <v>1</v>
      </c>
      <c r="J72" s="432"/>
      <c r="K72" s="432"/>
      <c r="L72" s="432"/>
      <c r="M72" s="404"/>
      <c r="N72" s="404"/>
    </row>
    <row r="73" spans="1:14" ht="24" customHeight="1">
      <c r="A73" s="389"/>
      <c r="B73" s="433" t="s">
        <v>1266</v>
      </c>
      <c r="C73" s="434" t="s">
        <v>1310</v>
      </c>
      <c r="D73" s="433" t="s">
        <v>27</v>
      </c>
      <c r="E73" s="435" t="s">
        <v>1311</v>
      </c>
      <c r="F73" s="502" t="s">
        <v>1269</v>
      </c>
      <c r="G73" s="502"/>
      <c r="H73" s="436" t="s">
        <v>1279</v>
      </c>
      <c r="I73" s="437">
        <v>0.59499999999999997</v>
      </c>
      <c r="J73" s="437">
        <v>0</v>
      </c>
      <c r="K73" s="438">
        <v>24.14</v>
      </c>
      <c r="L73" s="438">
        <f t="shared" ref="L73:L84" si="3">K73*I73</f>
        <v>14.363299999999999</v>
      </c>
      <c r="M73" s="404"/>
      <c r="N73" s="404"/>
    </row>
    <row r="74" spans="1:14" ht="19.2" customHeight="1">
      <c r="A74" s="389"/>
      <c r="B74" s="433" t="s">
        <v>1266</v>
      </c>
      <c r="C74" s="434" t="s">
        <v>1331</v>
      </c>
      <c r="D74" s="433" t="s">
        <v>176</v>
      </c>
      <c r="E74" s="435" t="s">
        <v>1332</v>
      </c>
      <c r="F74" s="502" t="s">
        <v>1333</v>
      </c>
      <c r="G74" s="502"/>
      <c r="H74" s="436" t="s">
        <v>1270</v>
      </c>
      <c r="I74" s="437">
        <v>1.02</v>
      </c>
      <c r="J74" s="437">
        <v>0</v>
      </c>
      <c r="K74" s="438">
        <v>64.56</v>
      </c>
      <c r="L74" s="438">
        <f t="shared" si="3"/>
        <v>65.851200000000006</v>
      </c>
      <c r="M74" s="404"/>
      <c r="N74" s="404"/>
    </row>
    <row r="75" spans="1:14" ht="24" customHeight="1">
      <c r="A75" s="389"/>
      <c r="B75" s="433" t="s">
        <v>1266</v>
      </c>
      <c r="C75" s="434" t="s">
        <v>1277</v>
      </c>
      <c r="D75" s="433" t="s">
        <v>27</v>
      </c>
      <c r="E75" s="435" t="s">
        <v>1278</v>
      </c>
      <c r="F75" s="502" t="s">
        <v>1269</v>
      </c>
      <c r="G75" s="502"/>
      <c r="H75" s="436" t="s">
        <v>1279</v>
      </c>
      <c r="I75" s="437">
        <v>0.19500000000000001</v>
      </c>
      <c r="J75" s="437">
        <v>0</v>
      </c>
      <c r="K75" s="438">
        <v>20.92</v>
      </c>
      <c r="L75" s="438">
        <f t="shared" si="3"/>
        <v>4.0794000000000006</v>
      </c>
      <c r="M75" s="404"/>
      <c r="N75" s="404"/>
    </row>
    <row r="76" spans="1:14" ht="24" customHeight="1">
      <c r="A76" s="389"/>
      <c r="B76" s="433" t="s">
        <v>1253</v>
      </c>
      <c r="C76" s="434" t="s">
        <v>1316</v>
      </c>
      <c r="D76" s="433" t="s">
        <v>27</v>
      </c>
      <c r="E76" s="435" t="s">
        <v>1317</v>
      </c>
      <c r="F76" s="502" t="s">
        <v>1293</v>
      </c>
      <c r="G76" s="502"/>
      <c r="H76" s="436" t="s">
        <v>46</v>
      </c>
      <c r="I76" s="437">
        <v>2.5026999999999999</v>
      </c>
      <c r="J76" s="437">
        <v>0</v>
      </c>
      <c r="K76" s="438">
        <v>0.33</v>
      </c>
      <c r="L76" s="438">
        <f t="shared" si="3"/>
        <v>0.82589100000000004</v>
      </c>
      <c r="M76" s="404"/>
      <c r="N76" s="404"/>
    </row>
    <row r="77" spans="1:14" ht="24" customHeight="1">
      <c r="A77" s="389"/>
      <c r="B77" s="433" t="s">
        <v>1253</v>
      </c>
      <c r="C77" s="434" t="s">
        <v>1327</v>
      </c>
      <c r="D77" s="433" t="s">
        <v>27</v>
      </c>
      <c r="E77" s="435" t="s">
        <v>1328</v>
      </c>
      <c r="F77" s="502" t="s">
        <v>1273</v>
      </c>
      <c r="G77" s="502"/>
      <c r="H77" s="436" t="s">
        <v>63</v>
      </c>
      <c r="I77" s="437">
        <v>1.0978000000000001</v>
      </c>
      <c r="J77" s="437">
        <v>0</v>
      </c>
      <c r="K77" s="438">
        <v>3.64</v>
      </c>
      <c r="L77" s="438">
        <f t="shared" si="3"/>
        <v>3.9959920000000007</v>
      </c>
      <c r="M77" s="404"/>
      <c r="N77" s="404"/>
    </row>
    <row r="78" spans="1:14" ht="15" customHeight="1">
      <c r="A78" s="389"/>
      <c r="B78" s="433" t="s">
        <v>1253</v>
      </c>
      <c r="C78" s="434" t="s">
        <v>1334</v>
      </c>
      <c r="D78" s="433" t="s">
        <v>27</v>
      </c>
      <c r="E78" s="435" t="s">
        <v>1335</v>
      </c>
      <c r="F78" s="502" t="s">
        <v>1293</v>
      </c>
      <c r="G78" s="502"/>
      <c r="H78" s="436" t="s">
        <v>1270</v>
      </c>
      <c r="I78" s="437">
        <v>2.1059999999999999</v>
      </c>
      <c r="J78" s="437">
        <v>0</v>
      </c>
      <c r="K78" s="438">
        <v>21.02</v>
      </c>
      <c r="L78" s="438">
        <f t="shared" si="3"/>
        <v>44.268119999999996</v>
      </c>
      <c r="M78" s="404"/>
      <c r="N78" s="404"/>
    </row>
    <row r="79" spans="1:14" ht="15" customHeight="1">
      <c r="A79" s="389"/>
      <c r="B79" s="433" t="s">
        <v>1253</v>
      </c>
      <c r="C79" s="434" t="s">
        <v>1323</v>
      </c>
      <c r="D79" s="433" t="s">
        <v>27</v>
      </c>
      <c r="E79" s="435" t="s">
        <v>1324</v>
      </c>
      <c r="F79" s="502" t="s">
        <v>1293</v>
      </c>
      <c r="G79" s="502"/>
      <c r="H79" s="436" t="s">
        <v>29</v>
      </c>
      <c r="I79" s="437">
        <v>20.186800000000002</v>
      </c>
      <c r="J79" s="437">
        <v>0</v>
      </c>
      <c r="K79" s="438">
        <v>0.12</v>
      </c>
      <c r="L79" s="438">
        <f t="shared" si="3"/>
        <v>2.4224160000000001</v>
      </c>
      <c r="M79" s="404"/>
      <c r="N79" s="404"/>
    </row>
    <row r="80" spans="1:14" ht="24" customHeight="1">
      <c r="A80" s="389"/>
      <c r="B80" s="433" t="s">
        <v>1253</v>
      </c>
      <c r="C80" s="434" t="s">
        <v>1325</v>
      </c>
      <c r="D80" s="433" t="s">
        <v>27</v>
      </c>
      <c r="E80" s="435" t="s">
        <v>1326</v>
      </c>
      <c r="F80" s="502" t="s">
        <v>1293</v>
      </c>
      <c r="G80" s="502"/>
      <c r="H80" s="436" t="s">
        <v>46</v>
      </c>
      <c r="I80" s="437">
        <v>0.79249999999999998</v>
      </c>
      <c r="J80" s="437">
        <v>0</v>
      </c>
      <c r="K80" s="438">
        <v>2.91</v>
      </c>
      <c r="L80" s="438">
        <f t="shared" si="3"/>
        <v>2.3061750000000001</v>
      </c>
      <c r="M80" s="404"/>
      <c r="N80" s="404"/>
    </row>
    <row r="81" spans="1:14" ht="15" customHeight="1">
      <c r="A81" s="389"/>
      <c r="B81" s="433" t="s">
        <v>1253</v>
      </c>
      <c r="C81" s="434" t="s">
        <v>1320</v>
      </c>
      <c r="D81" s="433" t="s">
        <v>27</v>
      </c>
      <c r="E81" s="435" t="s">
        <v>1321</v>
      </c>
      <c r="F81" s="502" t="s">
        <v>1293</v>
      </c>
      <c r="G81" s="502"/>
      <c r="H81" s="436" t="s">
        <v>1322</v>
      </c>
      <c r="I81" s="437">
        <v>2.9600000000000001E-2</v>
      </c>
      <c r="J81" s="437">
        <v>0</v>
      </c>
      <c r="K81" s="438">
        <v>103.03</v>
      </c>
      <c r="L81" s="438">
        <f t="shared" si="3"/>
        <v>3.0496880000000002</v>
      </c>
      <c r="M81" s="404"/>
      <c r="N81" s="404"/>
    </row>
    <row r="82" spans="1:14" ht="24" customHeight="1">
      <c r="A82" s="389"/>
      <c r="B82" s="433" t="s">
        <v>1253</v>
      </c>
      <c r="C82" s="434" t="s">
        <v>1312</v>
      </c>
      <c r="D82" s="433" t="s">
        <v>27</v>
      </c>
      <c r="E82" s="435" t="s">
        <v>1313</v>
      </c>
      <c r="F82" s="502" t="s">
        <v>1293</v>
      </c>
      <c r="G82" s="502"/>
      <c r="H82" s="436" t="s">
        <v>29</v>
      </c>
      <c r="I82" s="437">
        <v>0.54410000000000003</v>
      </c>
      <c r="J82" s="437">
        <v>0</v>
      </c>
      <c r="K82" s="438">
        <v>0.28999999999999998</v>
      </c>
      <c r="L82" s="438">
        <f t="shared" si="3"/>
        <v>0.15778899999999998</v>
      </c>
      <c r="M82" s="404"/>
      <c r="N82" s="404"/>
    </row>
    <row r="83" spans="1:14" ht="24" customHeight="1">
      <c r="A83" s="389"/>
      <c r="B83" s="433" t="s">
        <v>1253</v>
      </c>
      <c r="C83" s="434" t="s">
        <v>1329</v>
      </c>
      <c r="D83" s="433" t="s">
        <v>27</v>
      </c>
      <c r="E83" s="435" t="s">
        <v>1330</v>
      </c>
      <c r="F83" s="502" t="s">
        <v>1293</v>
      </c>
      <c r="G83" s="502"/>
      <c r="H83" s="436" t="s">
        <v>46</v>
      </c>
      <c r="I83" s="437">
        <v>0.91169999999999995</v>
      </c>
      <c r="J83" s="437">
        <v>0</v>
      </c>
      <c r="K83" s="438">
        <v>6.68</v>
      </c>
      <c r="L83" s="438">
        <f t="shared" si="3"/>
        <v>6.0901559999999995</v>
      </c>
      <c r="M83" s="404"/>
      <c r="N83" s="404"/>
    </row>
    <row r="84" spans="1:14" ht="24" customHeight="1">
      <c r="A84" s="389"/>
      <c r="B84" s="433" t="s">
        <v>1253</v>
      </c>
      <c r="C84" s="434" t="s">
        <v>1318</v>
      </c>
      <c r="D84" s="433" t="s">
        <v>27</v>
      </c>
      <c r="E84" s="435" t="s">
        <v>1319</v>
      </c>
      <c r="F84" s="502" t="s">
        <v>1293</v>
      </c>
      <c r="G84" s="502"/>
      <c r="H84" s="436" t="s">
        <v>46</v>
      </c>
      <c r="I84" s="437">
        <v>2.9138999999999999</v>
      </c>
      <c r="J84" s="437">
        <v>0</v>
      </c>
      <c r="K84" s="438">
        <v>7.58</v>
      </c>
      <c r="L84" s="438">
        <f t="shared" si="3"/>
        <v>22.087361999999999</v>
      </c>
      <c r="M84" s="404"/>
      <c r="N84" s="404"/>
    </row>
    <row r="85" spans="1:14" ht="24" customHeight="1">
      <c r="A85" s="389"/>
      <c r="B85" s="439"/>
      <c r="C85" s="439"/>
      <c r="D85" s="439"/>
      <c r="E85" s="440"/>
      <c r="F85" s="503" t="s">
        <v>1256</v>
      </c>
      <c r="G85" s="503"/>
      <c r="H85" s="441">
        <f>L85</f>
        <v>169.5</v>
      </c>
      <c r="I85" s="440" t="s">
        <v>1257</v>
      </c>
      <c r="J85" s="441">
        <v>0</v>
      </c>
      <c r="K85" s="440" t="s">
        <v>1258</v>
      </c>
      <c r="L85" s="441">
        <v>169.5</v>
      </c>
      <c r="M85" s="404"/>
      <c r="N85" s="404"/>
    </row>
    <row r="86" spans="1:14" ht="15" customHeight="1">
      <c r="A86" s="389"/>
      <c r="B86" s="439"/>
      <c r="C86" s="439"/>
      <c r="D86" s="439"/>
      <c r="E86" s="440"/>
      <c r="F86" s="503" t="s">
        <v>1259</v>
      </c>
      <c r="G86" s="503"/>
      <c r="H86" s="441">
        <f>H85*'BDI DESONERADO'!E35</f>
        <v>41.559197742811399</v>
      </c>
      <c r="I86" s="503"/>
      <c r="J86" s="503" t="s">
        <v>1260</v>
      </c>
      <c r="K86" s="440"/>
      <c r="L86" s="441"/>
      <c r="M86" s="404"/>
      <c r="N86" s="404"/>
    </row>
    <row r="87" spans="1:14" ht="15">
      <c r="A87" s="389"/>
      <c r="B87" s="420"/>
      <c r="C87" s="420"/>
      <c r="D87" s="420"/>
      <c r="E87" s="421"/>
      <c r="F87" s="421"/>
      <c r="G87" s="421"/>
      <c r="H87" s="421"/>
      <c r="I87" s="421"/>
      <c r="J87" s="421"/>
      <c r="K87" s="421"/>
      <c r="L87" s="421"/>
      <c r="M87" s="404"/>
      <c r="N87" s="404"/>
    </row>
    <row r="88" spans="1:14" ht="15" customHeight="1">
      <c r="A88" s="389"/>
      <c r="B88" s="422" t="s">
        <v>197</v>
      </c>
      <c r="C88" s="423" t="s">
        <v>1238</v>
      </c>
      <c r="D88" s="422" t="s">
        <v>1239</v>
      </c>
      <c r="E88" s="424" t="s">
        <v>1240</v>
      </c>
      <c r="F88" s="500" t="s">
        <v>1246</v>
      </c>
      <c r="G88" s="500"/>
      <c r="H88" s="425" t="s">
        <v>1241</v>
      </c>
      <c r="I88" s="426" t="s">
        <v>1242</v>
      </c>
      <c r="J88" s="426" t="s">
        <v>1247</v>
      </c>
      <c r="K88" s="426" t="s">
        <v>1248</v>
      </c>
      <c r="L88" s="426" t="s">
        <v>1243</v>
      </c>
      <c r="M88" s="404"/>
      <c r="N88" s="404"/>
    </row>
    <row r="89" spans="1:14" ht="35.549999999999997" customHeight="1">
      <c r="A89" s="389"/>
      <c r="B89" s="427" t="s">
        <v>1249</v>
      </c>
      <c r="C89" s="428" t="s">
        <v>198</v>
      </c>
      <c r="D89" s="427" t="s">
        <v>115</v>
      </c>
      <c r="E89" s="429" t="s">
        <v>199</v>
      </c>
      <c r="F89" s="501" t="s">
        <v>1309</v>
      </c>
      <c r="G89" s="501"/>
      <c r="H89" s="430" t="s">
        <v>1270</v>
      </c>
      <c r="I89" s="431">
        <v>1</v>
      </c>
      <c r="J89" s="432"/>
      <c r="K89" s="432"/>
      <c r="L89" s="432"/>
      <c r="M89" s="404"/>
      <c r="N89" s="404"/>
    </row>
    <row r="90" spans="1:14" ht="24" customHeight="1">
      <c r="A90" s="389"/>
      <c r="B90" s="433" t="s">
        <v>1266</v>
      </c>
      <c r="C90" s="434" t="s">
        <v>1277</v>
      </c>
      <c r="D90" s="433" t="s">
        <v>27</v>
      </c>
      <c r="E90" s="435" t="s">
        <v>1278</v>
      </c>
      <c r="F90" s="502" t="s">
        <v>1269</v>
      </c>
      <c r="G90" s="502"/>
      <c r="H90" s="436" t="s">
        <v>1279</v>
      </c>
      <c r="I90" s="437">
        <v>0.19500000000000001</v>
      </c>
      <c r="J90" s="437">
        <v>0</v>
      </c>
      <c r="K90" s="438">
        <v>20.92</v>
      </c>
      <c r="L90" s="438">
        <f t="shared" ref="L90:L101" si="4">K90*I90</f>
        <v>4.0794000000000006</v>
      </c>
      <c r="M90" s="404"/>
      <c r="N90" s="404"/>
    </row>
    <row r="91" spans="1:14" ht="19.2" customHeight="1">
      <c r="A91" s="389"/>
      <c r="B91" s="433" t="s">
        <v>1266</v>
      </c>
      <c r="C91" s="434" t="s">
        <v>1331</v>
      </c>
      <c r="D91" s="433" t="s">
        <v>176</v>
      </c>
      <c r="E91" s="435" t="s">
        <v>1332</v>
      </c>
      <c r="F91" s="502" t="s">
        <v>1333</v>
      </c>
      <c r="G91" s="502"/>
      <c r="H91" s="436" t="s">
        <v>1270</v>
      </c>
      <c r="I91" s="437">
        <v>1.02</v>
      </c>
      <c r="J91" s="437">
        <v>0</v>
      </c>
      <c r="K91" s="438">
        <v>64.56</v>
      </c>
      <c r="L91" s="438">
        <f t="shared" si="4"/>
        <v>65.851200000000006</v>
      </c>
      <c r="M91" s="404"/>
      <c r="N91" s="404"/>
    </row>
    <row r="92" spans="1:14" ht="24" customHeight="1">
      <c r="A92" s="389"/>
      <c r="B92" s="433" t="s">
        <v>1266</v>
      </c>
      <c r="C92" s="434" t="s">
        <v>1310</v>
      </c>
      <c r="D92" s="433" t="s">
        <v>27</v>
      </c>
      <c r="E92" s="435" t="s">
        <v>1311</v>
      </c>
      <c r="F92" s="502" t="s">
        <v>1269</v>
      </c>
      <c r="G92" s="502"/>
      <c r="H92" s="436" t="s">
        <v>1279</v>
      </c>
      <c r="I92" s="437">
        <v>0.59499999999999997</v>
      </c>
      <c r="J92" s="437">
        <v>0</v>
      </c>
      <c r="K92" s="438">
        <v>24.14</v>
      </c>
      <c r="L92" s="438">
        <f t="shared" si="4"/>
        <v>14.363299999999999</v>
      </c>
      <c r="M92" s="404"/>
      <c r="N92" s="404"/>
    </row>
    <row r="93" spans="1:14" ht="24" customHeight="1">
      <c r="A93" s="389"/>
      <c r="B93" s="433" t="s">
        <v>1253</v>
      </c>
      <c r="C93" s="434" t="s">
        <v>1316</v>
      </c>
      <c r="D93" s="433" t="s">
        <v>27</v>
      </c>
      <c r="E93" s="435" t="s">
        <v>1317</v>
      </c>
      <c r="F93" s="502" t="s">
        <v>1293</v>
      </c>
      <c r="G93" s="502"/>
      <c r="H93" s="436" t="s">
        <v>46</v>
      </c>
      <c r="I93" s="437">
        <v>2.5026999999999999</v>
      </c>
      <c r="J93" s="437">
        <v>0</v>
      </c>
      <c r="K93" s="438">
        <v>0.33</v>
      </c>
      <c r="L93" s="438">
        <f t="shared" si="4"/>
        <v>0.82589100000000004</v>
      </c>
      <c r="M93" s="404"/>
      <c r="N93" s="404"/>
    </row>
    <row r="94" spans="1:14" ht="24" customHeight="1">
      <c r="A94" s="389"/>
      <c r="B94" s="433" t="s">
        <v>1253</v>
      </c>
      <c r="C94" s="434" t="s">
        <v>1312</v>
      </c>
      <c r="D94" s="433" t="s">
        <v>27</v>
      </c>
      <c r="E94" s="435" t="s">
        <v>1313</v>
      </c>
      <c r="F94" s="502" t="s">
        <v>1293</v>
      </c>
      <c r="G94" s="502"/>
      <c r="H94" s="436" t="s">
        <v>29</v>
      </c>
      <c r="I94" s="437">
        <v>0.54410000000000003</v>
      </c>
      <c r="J94" s="437">
        <v>0</v>
      </c>
      <c r="K94" s="438">
        <v>0.28999999999999998</v>
      </c>
      <c r="L94" s="438">
        <f t="shared" si="4"/>
        <v>0.15778899999999998</v>
      </c>
      <c r="M94" s="404"/>
      <c r="N94" s="404"/>
    </row>
    <row r="95" spans="1:14" ht="15" customHeight="1">
      <c r="A95" s="389"/>
      <c r="B95" s="433" t="s">
        <v>1253</v>
      </c>
      <c r="C95" s="434" t="s">
        <v>1320</v>
      </c>
      <c r="D95" s="433" t="s">
        <v>27</v>
      </c>
      <c r="E95" s="435" t="s">
        <v>1321</v>
      </c>
      <c r="F95" s="502" t="s">
        <v>1293</v>
      </c>
      <c r="G95" s="502"/>
      <c r="H95" s="436" t="s">
        <v>1322</v>
      </c>
      <c r="I95" s="437">
        <v>2.9600000000000001E-2</v>
      </c>
      <c r="J95" s="437">
        <v>0</v>
      </c>
      <c r="K95" s="438">
        <v>103.03</v>
      </c>
      <c r="L95" s="438">
        <f t="shared" si="4"/>
        <v>3.0496880000000002</v>
      </c>
      <c r="M95" s="404"/>
      <c r="N95" s="404"/>
    </row>
    <row r="96" spans="1:14" ht="24" customHeight="1">
      <c r="A96" s="389"/>
      <c r="B96" s="433" t="s">
        <v>1253</v>
      </c>
      <c r="C96" s="434" t="s">
        <v>1329</v>
      </c>
      <c r="D96" s="433" t="s">
        <v>27</v>
      </c>
      <c r="E96" s="435" t="s">
        <v>1330</v>
      </c>
      <c r="F96" s="502" t="s">
        <v>1293</v>
      </c>
      <c r="G96" s="502"/>
      <c r="H96" s="436" t="s">
        <v>46</v>
      </c>
      <c r="I96" s="437">
        <v>0.91169999999999995</v>
      </c>
      <c r="J96" s="437">
        <v>0</v>
      </c>
      <c r="K96" s="438">
        <v>6.68</v>
      </c>
      <c r="L96" s="438">
        <f t="shared" si="4"/>
        <v>6.0901559999999995</v>
      </c>
      <c r="M96" s="404"/>
      <c r="N96" s="404"/>
    </row>
    <row r="97" spans="1:14" ht="24" customHeight="1">
      <c r="A97" s="389"/>
      <c r="B97" s="433" t="s">
        <v>1253</v>
      </c>
      <c r="C97" s="434" t="s">
        <v>1318</v>
      </c>
      <c r="D97" s="433" t="s">
        <v>27</v>
      </c>
      <c r="E97" s="435" t="s">
        <v>1319</v>
      </c>
      <c r="F97" s="502" t="s">
        <v>1293</v>
      </c>
      <c r="G97" s="502"/>
      <c r="H97" s="436" t="s">
        <v>46</v>
      </c>
      <c r="I97" s="437">
        <v>2.9138999999999999</v>
      </c>
      <c r="J97" s="437">
        <v>0</v>
      </c>
      <c r="K97" s="438">
        <v>7.58</v>
      </c>
      <c r="L97" s="438">
        <f t="shared" si="4"/>
        <v>22.087361999999999</v>
      </c>
      <c r="M97" s="404"/>
      <c r="N97" s="404"/>
    </row>
    <row r="98" spans="1:14" ht="15" customHeight="1">
      <c r="A98" s="389"/>
      <c r="B98" s="433" t="s">
        <v>1253</v>
      </c>
      <c r="C98" s="434" t="s">
        <v>1323</v>
      </c>
      <c r="D98" s="433" t="s">
        <v>27</v>
      </c>
      <c r="E98" s="435" t="s">
        <v>1324</v>
      </c>
      <c r="F98" s="502" t="s">
        <v>1293</v>
      </c>
      <c r="G98" s="502"/>
      <c r="H98" s="436" t="s">
        <v>29</v>
      </c>
      <c r="I98" s="437">
        <v>20.186800000000002</v>
      </c>
      <c r="J98" s="437">
        <v>0</v>
      </c>
      <c r="K98" s="438">
        <v>0.12</v>
      </c>
      <c r="L98" s="438">
        <f t="shared" si="4"/>
        <v>2.4224160000000001</v>
      </c>
      <c r="M98" s="404"/>
      <c r="N98" s="404"/>
    </row>
    <row r="99" spans="1:14" ht="24" customHeight="1">
      <c r="A99" s="389"/>
      <c r="B99" s="433" t="s">
        <v>1253</v>
      </c>
      <c r="C99" s="434" t="s">
        <v>1325</v>
      </c>
      <c r="D99" s="433" t="s">
        <v>27</v>
      </c>
      <c r="E99" s="435" t="s">
        <v>1326</v>
      </c>
      <c r="F99" s="502" t="s">
        <v>1293</v>
      </c>
      <c r="G99" s="502"/>
      <c r="H99" s="436" t="s">
        <v>46</v>
      </c>
      <c r="I99" s="437">
        <v>0.79249999999999998</v>
      </c>
      <c r="J99" s="437">
        <v>0</v>
      </c>
      <c r="K99" s="438">
        <v>2.91</v>
      </c>
      <c r="L99" s="438">
        <f t="shared" si="4"/>
        <v>2.3061750000000001</v>
      </c>
      <c r="M99" s="404"/>
      <c r="N99" s="404"/>
    </row>
    <row r="100" spans="1:14" ht="24" customHeight="1">
      <c r="A100" s="389"/>
      <c r="B100" s="433" t="s">
        <v>1253</v>
      </c>
      <c r="C100" s="434" t="s">
        <v>1314</v>
      </c>
      <c r="D100" s="433" t="s">
        <v>27</v>
      </c>
      <c r="E100" s="435" t="s">
        <v>1315</v>
      </c>
      <c r="F100" s="502" t="s">
        <v>1293</v>
      </c>
      <c r="G100" s="502"/>
      <c r="H100" s="436" t="s">
        <v>1270</v>
      </c>
      <c r="I100" s="437">
        <v>2.1059999999999999</v>
      </c>
      <c r="J100" s="437">
        <v>0</v>
      </c>
      <c r="K100" s="438">
        <v>27.73</v>
      </c>
      <c r="L100" s="438">
        <f t="shared" si="4"/>
        <v>58.399380000000001</v>
      </c>
      <c r="M100" s="404"/>
      <c r="N100" s="404"/>
    </row>
    <row r="101" spans="1:14" ht="24" customHeight="1">
      <c r="A101" s="389"/>
      <c r="B101" s="433" t="s">
        <v>1253</v>
      </c>
      <c r="C101" s="434" t="s">
        <v>1327</v>
      </c>
      <c r="D101" s="433" t="s">
        <v>27</v>
      </c>
      <c r="E101" s="435" t="s">
        <v>1328</v>
      </c>
      <c r="F101" s="502" t="s">
        <v>1273</v>
      </c>
      <c r="G101" s="502"/>
      <c r="H101" s="436" t="s">
        <v>63</v>
      </c>
      <c r="I101" s="437">
        <v>1.0978000000000001</v>
      </c>
      <c r="J101" s="437">
        <v>0</v>
      </c>
      <c r="K101" s="438">
        <v>3.64</v>
      </c>
      <c r="L101" s="438">
        <f t="shared" si="4"/>
        <v>3.9959920000000007</v>
      </c>
      <c r="M101" s="404"/>
      <c r="N101" s="404"/>
    </row>
    <row r="102" spans="1:14" ht="24" customHeight="1">
      <c r="A102" s="389"/>
      <c r="B102" s="439"/>
      <c r="C102" s="439"/>
      <c r="D102" s="439"/>
      <c r="E102" s="440"/>
      <c r="F102" s="503" t="s">
        <v>1256</v>
      </c>
      <c r="G102" s="503"/>
      <c r="H102" s="441">
        <f>L102</f>
        <v>183.63</v>
      </c>
      <c r="I102" s="440" t="s">
        <v>1257</v>
      </c>
      <c r="J102" s="441">
        <v>0</v>
      </c>
      <c r="K102" s="440" t="s">
        <v>1258</v>
      </c>
      <c r="L102" s="441">
        <v>183.63</v>
      </c>
      <c r="M102" s="404"/>
      <c r="N102" s="404"/>
    </row>
    <row r="103" spans="1:14" ht="15" customHeight="1">
      <c r="A103" s="389"/>
      <c r="B103" s="439"/>
      <c r="C103" s="439"/>
      <c r="D103" s="439"/>
      <c r="E103" s="440"/>
      <c r="F103" s="503" t="s">
        <v>1259</v>
      </c>
      <c r="G103" s="503"/>
      <c r="H103" s="441">
        <f>H102*'BDI DESONERADO'!E35</f>
        <v>45.023690156415675</v>
      </c>
      <c r="I103" s="503"/>
      <c r="J103" s="503" t="s">
        <v>1260</v>
      </c>
      <c r="K103" s="440"/>
      <c r="L103" s="441"/>
      <c r="M103" s="404"/>
      <c r="N103" s="404"/>
    </row>
    <row r="104" spans="1:14" ht="15">
      <c r="A104" s="389"/>
      <c r="B104" s="420"/>
      <c r="C104" s="420"/>
      <c r="D104" s="420"/>
      <c r="E104" s="421"/>
      <c r="F104" s="421"/>
      <c r="G104" s="421"/>
      <c r="H104" s="421"/>
      <c r="I104" s="421"/>
      <c r="J104" s="421"/>
      <c r="K104" s="421"/>
      <c r="L104" s="421"/>
      <c r="M104" s="404"/>
      <c r="N104" s="404"/>
    </row>
    <row r="105" spans="1:14" ht="15" customHeight="1">
      <c r="A105" s="389"/>
      <c r="B105" s="422" t="s">
        <v>255</v>
      </c>
      <c r="C105" s="423" t="s">
        <v>1238</v>
      </c>
      <c r="D105" s="422" t="s">
        <v>1239</v>
      </c>
      <c r="E105" s="424" t="s">
        <v>1240</v>
      </c>
      <c r="F105" s="500" t="s">
        <v>1246</v>
      </c>
      <c r="G105" s="500"/>
      <c r="H105" s="425" t="s">
        <v>1241</v>
      </c>
      <c r="I105" s="426" t="s">
        <v>1242</v>
      </c>
      <c r="J105" s="426" t="s">
        <v>1247</v>
      </c>
      <c r="K105" s="426" t="s">
        <v>1248</v>
      </c>
      <c r="L105" s="426" t="s">
        <v>1243</v>
      </c>
      <c r="M105" s="404"/>
      <c r="N105" s="404"/>
    </row>
    <row r="106" spans="1:14" ht="35.549999999999997" customHeight="1">
      <c r="A106" s="389"/>
      <c r="B106" s="427" t="s">
        <v>1249</v>
      </c>
      <c r="C106" s="428" t="s">
        <v>256</v>
      </c>
      <c r="D106" s="427" t="s">
        <v>115</v>
      </c>
      <c r="E106" s="429" t="s">
        <v>257</v>
      </c>
      <c r="F106" s="501" t="s">
        <v>1336</v>
      </c>
      <c r="G106" s="501"/>
      <c r="H106" s="430" t="s">
        <v>29</v>
      </c>
      <c r="I106" s="431">
        <v>1</v>
      </c>
      <c r="J106" s="432"/>
      <c r="K106" s="432"/>
      <c r="L106" s="432"/>
      <c r="M106" s="404"/>
      <c r="N106" s="404"/>
    </row>
    <row r="107" spans="1:14" ht="24" customHeight="1">
      <c r="A107" s="389"/>
      <c r="B107" s="433" t="s">
        <v>1266</v>
      </c>
      <c r="C107" s="434" t="s">
        <v>1337</v>
      </c>
      <c r="D107" s="433" t="s">
        <v>93</v>
      </c>
      <c r="E107" s="435" t="s">
        <v>1338</v>
      </c>
      <c r="F107" s="502" t="s">
        <v>239</v>
      </c>
      <c r="G107" s="502"/>
      <c r="H107" s="436" t="s">
        <v>29</v>
      </c>
      <c r="I107" s="437">
        <v>0.85699999999999998</v>
      </c>
      <c r="J107" s="437">
        <v>0</v>
      </c>
      <c r="K107" s="438">
        <v>2992.51</v>
      </c>
      <c r="L107" s="438">
        <f>K107*I107</f>
        <v>2564.5810700000002</v>
      </c>
      <c r="M107" s="404"/>
      <c r="N107" s="404"/>
    </row>
    <row r="108" spans="1:14" ht="24" customHeight="1">
      <c r="A108" s="389"/>
      <c r="B108" s="439"/>
      <c r="C108" s="439"/>
      <c r="D108" s="439"/>
      <c r="E108" s="440"/>
      <c r="F108" s="503" t="s">
        <v>1256</v>
      </c>
      <c r="G108" s="503"/>
      <c r="H108" s="441">
        <f>L108</f>
        <v>2564.58</v>
      </c>
      <c r="I108" s="440" t="s">
        <v>1257</v>
      </c>
      <c r="J108" s="441">
        <v>0</v>
      </c>
      <c r="K108" s="440" t="s">
        <v>1258</v>
      </c>
      <c r="L108" s="441">
        <v>2564.58</v>
      </c>
      <c r="M108" s="404"/>
      <c r="N108" s="404"/>
    </row>
    <row r="109" spans="1:14" ht="15" customHeight="1">
      <c r="A109" s="389"/>
      <c r="B109" s="439"/>
      <c r="C109" s="439"/>
      <c r="D109" s="439"/>
      <c r="E109" s="440"/>
      <c r="F109" s="503" t="s">
        <v>1259</v>
      </c>
      <c r="G109" s="503"/>
      <c r="H109" s="441">
        <f>H108*'BDI DESONERADO'!E35</f>
        <v>628.80169526406644</v>
      </c>
      <c r="I109" s="503"/>
      <c r="J109" s="503" t="s">
        <v>1260</v>
      </c>
      <c r="K109" s="440"/>
      <c r="L109" s="441"/>
      <c r="M109" s="404"/>
      <c r="N109" s="404"/>
    </row>
    <row r="110" spans="1:14" ht="15">
      <c r="A110" s="389"/>
      <c r="B110" s="420"/>
      <c r="C110" s="420"/>
      <c r="D110" s="420"/>
      <c r="E110" s="421"/>
      <c r="F110" s="421"/>
      <c r="G110" s="421"/>
      <c r="H110" s="421"/>
      <c r="I110" s="421"/>
      <c r="J110" s="421"/>
      <c r="K110" s="421"/>
      <c r="L110" s="421"/>
      <c r="M110" s="404"/>
      <c r="N110" s="404"/>
    </row>
    <row r="111" spans="1:14" ht="15" customHeight="1">
      <c r="A111" s="389"/>
      <c r="B111" s="422" t="s">
        <v>473</v>
      </c>
      <c r="C111" s="423" t="s">
        <v>1238</v>
      </c>
      <c r="D111" s="422" t="s">
        <v>1239</v>
      </c>
      <c r="E111" s="424" t="s">
        <v>1240</v>
      </c>
      <c r="F111" s="500" t="s">
        <v>1246</v>
      </c>
      <c r="G111" s="500"/>
      <c r="H111" s="425" t="s">
        <v>1241</v>
      </c>
      <c r="I111" s="426" t="s">
        <v>1242</v>
      </c>
      <c r="J111" s="426" t="s">
        <v>1247</v>
      </c>
      <c r="K111" s="426" t="s">
        <v>1248</v>
      </c>
      <c r="L111" s="426" t="s">
        <v>1243</v>
      </c>
      <c r="M111" s="404"/>
      <c r="N111" s="404"/>
    </row>
    <row r="112" spans="1:14" ht="15">
      <c r="A112" s="389"/>
      <c r="B112" s="427" t="s">
        <v>1249</v>
      </c>
      <c r="C112" s="428" t="s">
        <v>474</v>
      </c>
      <c r="D112" s="427" t="s">
        <v>115</v>
      </c>
      <c r="E112" s="429" t="s">
        <v>1339</v>
      </c>
      <c r="F112" s="501">
        <v>53</v>
      </c>
      <c r="G112" s="501"/>
      <c r="H112" s="430" t="s">
        <v>29</v>
      </c>
      <c r="I112" s="431">
        <v>1</v>
      </c>
      <c r="J112" s="432"/>
      <c r="K112" s="432"/>
      <c r="L112" s="432"/>
      <c r="M112" s="404"/>
      <c r="N112" s="404"/>
    </row>
    <row r="113" spans="1:14" ht="24" customHeight="1">
      <c r="A113" s="389"/>
      <c r="B113" s="433" t="s">
        <v>1266</v>
      </c>
      <c r="C113" s="434" t="s">
        <v>1340</v>
      </c>
      <c r="D113" s="433" t="s">
        <v>27</v>
      </c>
      <c r="E113" s="435" t="s">
        <v>1341</v>
      </c>
      <c r="F113" s="502" t="s">
        <v>1269</v>
      </c>
      <c r="G113" s="502"/>
      <c r="H113" s="436" t="s">
        <v>1279</v>
      </c>
      <c r="I113" s="437">
        <v>0.86399999999999999</v>
      </c>
      <c r="J113" s="437">
        <v>0</v>
      </c>
      <c r="K113" s="438">
        <v>22.52</v>
      </c>
      <c r="L113" s="438">
        <f t="shared" ref="L113:L118" si="5">K113*I113</f>
        <v>19.457280000000001</v>
      </c>
      <c r="M113" s="404"/>
      <c r="N113" s="404"/>
    </row>
    <row r="114" spans="1:14" ht="24" customHeight="1">
      <c r="A114" s="389"/>
      <c r="B114" s="433" t="s">
        <v>1266</v>
      </c>
      <c r="C114" s="434" t="s">
        <v>1342</v>
      </c>
      <c r="D114" s="433" t="s">
        <v>27</v>
      </c>
      <c r="E114" s="435" t="s">
        <v>1343</v>
      </c>
      <c r="F114" s="502" t="s">
        <v>1269</v>
      </c>
      <c r="G114" s="502"/>
      <c r="H114" s="436" t="s">
        <v>1279</v>
      </c>
      <c r="I114" s="437">
        <v>0.86399999999999999</v>
      </c>
      <c r="J114" s="437">
        <v>0</v>
      </c>
      <c r="K114" s="438">
        <v>27.88</v>
      </c>
      <c r="L114" s="438">
        <f t="shared" si="5"/>
        <v>24.08832</v>
      </c>
      <c r="M114" s="404"/>
      <c r="N114" s="404"/>
    </row>
    <row r="115" spans="1:14" ht="15" customHeight="1">
      <c r="A115" s="389"/>
      <c r="B115" s="433" t="s">
        <v>1253</v>
      </c>
      <c r="C115" s="434" t="s">
        <v>1344</v>
      </c>
      <c r="D115" s="433" t="s">
        <v>93</v>
      </c>
      <c r="E115" s="435" t="s">
        <v>1345</v>
      </c>
      <c r="F115" s="502" t="s">
        <v>1293</v>
      </c>
      <c r="G115" s="502"/>
      <c r="H115" s="436" t="s">
        <v>29</v>
      </c>
      <c r="I115" s="437">
        <v>0.2</v>
      </c>
      <c r="J115" s="437">
        <v>0</v>
      </c>
      <c r="K115" s="438">
        <v>27.79</v>
      </c>
      <c r="L115" s="438">
        <f t="shared" si="5"/>
        <v>5.5579999999999998</v>
      </c>
      <c r="M115" s="404"/>
      <c r="N115" s="404"/>
    </row>
    <row r="116" spans="1:14" ht="15" customHeight="1">
      <c r="A116" s="389"/>
      <c r="B116" s="433" t="s">
        <v>1253</v>
      </c>
      <c r="C116" s="434" t="s">
        <v>1346</v>
      </c>
      <c r="D116" s="433" t="s">
        <v>27</v>
      </c>
      <c r="E116" s="435" t="s">
        <v>1347</v>
      </c>
      <c r="F116" s="502" t="s">
        <v>1293</v>
      </c>
      <c r="G116" s="502"/>
      <c r="H116" s="436" t="s">
        <v>29</v>
      </c>
      <c r="I116" s="437">
        <v>1</v>
      </c>
      <c r="J116" s="437">
        <v>0</v>
      </c>
      <c r="K116" s="438">
        <v>49.2</v>
      </c>
      <c r="L116" s="438">
        <f t="shared" si="5"/>
        <v>49.2</v>
      </c>
      <c r="M116" s="404"/>
      <c r="N116" s="404"/>
    </row>
    <row r="117" spans="1:14" ht="15" customHeight="1">
      <c r="A117" s="389"/>
      <c r="B117" s="433" t="s">
        <v>1253</v>
      </c>
      <c r="C117" s="434" t="s">
        <v>1348</v>
      </c>
      <c r="D117" s="433" t="s">
        <v>27</v>
      </c>
      <c r="E117" s="435" t="s">
        <v>1349</v>
      </c>
      <c r="F117" s="502" t="s">
        <v>1293</v>
      </c>
      <c r="G117" s="502"/>
      <c r="H117" s="436" t="s">
        <v>29</v>
      </c>
      <c r="I117" s="437">
        <v>1</v>
      </c>
      <c r="J117" s="437">
        <v>0</v>
      </c>
      <c r="K117" s="438">
        <v>9.18</v>
      </c>
      <c r="L117" s="438">
        <f t="shared" si="5"/>
        <v>9.18</v>
      </c>
      <c r="M117" s="404"/>
      <c r="N117" s="404"/>
    </row>
    <row r="118" spans="1:14" ht="15" customHeight="1">
      <c r="A118" s="389"/>
      <c r="B118" s="433" t="s">
        <v>1253</v>
      </c>
      <c r="C118" s="434" t="s">
        <v>1350</v>
      </c>
      <c r="D118" s="433" t="s">
        <v>93</v>
      </c>
      <c r="E118" s="435" t="s">
        <v>1351</v>
      </c>
      <c r="F118" s="502" t="s">
        <v>1293</v>
      </c>
      <c r="G118" s="502"/>
      <c r="H118" s="436" t="s">
        <v>29</v>
      </c>
      <c r="I118" s="437">
        <v>0.1</v>
      </c>
      <c r="J118" s="437">
        <v>0</v>
      </c>
      <c r="K118" s="438">
        <v>9.39</v>
      </c>
      <c r="L118" s="438">
        <f t="shared" si="5"/>
        <v>0.93900000000000006</v>
      </c>
      <c r="M118" s="404"/>
      <c r="N118" s="404"/>
    </row>
    <row r="119" spans="1:14" ht="24" customHeight="1">
      <c r="A119" s="389"/>
      <c r="B119" s="439"/>
      <c r="C119" s="439"/>
      <c r="D119" s="439"/>
      <c r="E119" s="440"/>
      <c r="F119" s="503" t="s">
        <v>1256</v>
      </c>
      <c r="G119" s="503"/>
      <c r="H119" s="441">
        <f>L119</f>
        <v>108.42</v>
      </c>
      <c r="I119" s="440" t="s">
        <v>1257</v>
      </c>
      <c r="J119" s="441">
        <v>0</v>
      </c>
      <c r="K119" s="440" t="s">
        <v>1258</v>
      </c>
      <c r="L119" s="441">
        <v>108.42</v>
      </c>
      <c r="M119" s="404"/>
      <c r="N119" s="404"/>
    </row>
    <row r="120" spans="1:14" ht="15" customHeight="1">
      <c r="A120" s="389"/>
      <c r="B120" s="439"/>
      <c r="C120" s="439"/>
      <c r="D120" s="439"/>
      <c r="E120" s="440"/>
      <c r="F120" s="503" t="s">
        <v>1259</v>
      </c>
      <c r="G120" s="503"/>
      <c r="H120" s="441">
        <f>H119*'BDI DESONERADO'!E35</f>
        <v>26.583175334959364</v>
      </c>
      <c r="I120" s="503"/>
      <c r="J120" s="503" t="s">
        <v>1260</v>
      </c>
      <c r="K120" s="440"/>
      <c r="L120" s="441"/>
      <c r="M120" s="404"/>
      <c r="N120" s="404"/>
    </row>
    <row r="121" spans="1:14" ht="15">
      <c r="A121" s="389"/>
      <c r="B121" s="420"/>
      <c r="C121" s="420"/>
      <c r="D121" s="420"/>
      <c r="E121" s="421"/>
      <c r="F121" s="421"/>
      <c r="G121" s="421"/>
      <c r="H121" s="421"/>
      <c r="I121" s="421"/>
      <c r="J121" s="421"/>
      <c r="K121" s="421"/>
      <c r="L121" s="421"/>
      <c r="M121" s="404"/>
      <c r="N121" s="404"/>
    </row>
    <row r="122" spans="1:14" ht="15" customHeight="1">
      <c r="A122" s="389"/>
      <c r="B122" s="422" t="s">
        <v>591</v>
      </c>
      <c r="C122" s="423" t="s">
        <v>1238</v>
      </c>
      <c r="D122" s="422" t="s">
        <v>1239</v>
      </c>
      <c r="E122" s="424" t="s">
        <v>1240</v>
      </c>
      <c r="F122" s="500" t="s">
        <v>1246</v>
      </c>
      <c r="G122" s="500"/>
      <c r="H122" s="425" t="s">
        <v>1241</v>
      </c>
      <c r="I122" s="426" t="s">
        <v>1242</v>
      </c>
      <c r="J122" s="426" t="s">
        <v>1247</v>
      </c>
      <c r="K122" s="426" t="s">
        <v>1248</v>
      </c>
      <c r="L122" s="426" t="s">
        <v>1243</v>
      </c>
      <c r="M122" s="404"/>
      <c r="N122" s="404"/>
    </row>
    <row r="123" spans="1:14" ht="35.549999999999997" customHeight="1">
      <c r="A123" s="389"/>
      <c r="B123" s="427" t="s">
        <v>1249</v>
      </c>
      <c r="C123" s="428" t="s">
        <v>592</v>
      </c>
      <c r="D123" s="427" t="s">
        <v>115</v>
      </c>
      <c r="E123" s="429" t="s">
        <v>593</v>
      </c>
      <c r="F123" s="501" t="s">
        <v>1264</v>
      </c>
      <c r="G123" s="501"/>
      <c r="H123" s="430" t="s">
        <v>29</v>
      </c>
      <c r="I123" s="431">
        <v>1</v>
      </c>
      <c r="J123" s="432"/>
      <c r="K123" s="432"/>
      <c r="L123" s="432"/>
      <c r="M123" s="404"/>
      <c r="N123" s="404"/>
    </row>
    <row r="124" spans="1:14" ht="24" customHeight="1">
      <c r="A124" s="389"/>
      <c r="B124" s="433" t="s">
        <v>1266</v>
      </c>
      <c r="C124" s="434" t="s">
        <v>1340</v>
      </c>
      <c r="D124" s="433" t="s">
        <v>27</v>
      </c>
      <c r="E124" s="435" t="s">
        <v>1341</v>
      </c>
      <c r="F124" s="502" t="s">
        <v>1269</v>
      </c>
      <c r="G124" s="502"/>
      <c r="H124" s="436" t="s">
        <v>1279</v>
      </c>
      <c r="I124" s="437">
        <v>5.26</v>
      </c>
      <c r="J124" s="437">
        <v>0</v>
      </c>
      <c r="K124" s="438">
        <v>22.52</v>
      </c>
      <c r="L124" s="438">
        <f>K124*I124</f>
        <v>118.45519999999999</v>
      </c>
      <c r="M124" s="404"/>
      <c r="N124" s="404"/>
    </row>
    <row r="125" spans="1:14" ht="24" customHeight="1">
      <c r="A125" s="389"/>
      <c r="B125" s="433" t="s">
        <v>1266</v>
      </c>
      <c r="C125" s="434" t="s">
        <v>1342</v>
      </c>
      <c r="D125" s="433" t="s">
        <v>27</v>
      </c>
      <c r="E125" s="435" t="s">
        <v>1343</v>
      </c>
      <c r="F125" s="502" t="s">
        <v>1269</v>
      </c>
      <c r="G125" s="502"/>
      <c r="H125" s="436" t="s">
        <v>1279</v>
      </c>
      <c r="I125" s="437">
        <v>3.5059999999999998</v>
      </c>
      <c r="J125" s="437">
        <v>0</v>
      </c>
      <c r="K125" s="438">
        <v>27.88</v>
      </c>
      <c r="L125" s="438">
        <f>K125*I125</f>
        <v>97.747279999999989</v>
      </c>
      <c r="M125" s="404"/>
      <c r="N125" s="404"/>
    </row>
    <row r="126" spans="1:14" ht="15" customHeight="1">
      <c r="A126" s="389"/>
      <c r="B126" s="433" t="s">
        <v>1253</v>
      </c>
      <c r="C126" s="434" t="s">
        <v>1352</v>
      </c>
      <c r="D126" s="433" t="s">
        <v>115</v>
      </c>
      <c r="E126" s="435" t="s">
        <v>593</v>
      </c>
      <c r="F126" s="502" t="s">
        <v>1293</v>
      </c>
      <c r="G126" s="502"/>
      <c r="H126" s="436" t="s">
        <v>29</v>
      </c>
      <c r="I126" s="437">
        <v>1</v>
      </c>
      <c r="J126" s="437">
        <v>0</v>
      </c>
      <c r="K126" s="438">
        <v>11872.32</v>
      </c>
      <c r="L126" s="438">
        <f>K126*I126</f>
        <v>11872.32</v>
      </c>
      <c r="M126" s="404"/>
      <c r="N126" s="404"/>
    </row>
    <row r="127" spans="1:14" ht="24" customHeight="1">
      <c r="A127" s="389"/>
      <c r="B127" s="439"/>
      <c r="C127" s="439"/>
      <c r="D127" s="439"/>
      <c r="E127" s="440"/>
      <c r="F127" s="503" t="s">
        <v>1256</v>
      </c>
      <c r="G127" s="503"/>
      <c r="H127" s="441">
        <f>L127</f>
        <v>12088.52</v>
      </c>
      <c r="I127" s="440" t="s">
        <v>1257</v>
      </c>
      <c r="J127" s="441">
        <v>0</v>
      </c>
      <c r="K127" s="440" t="s">
        <v>1258</v>
      </c>
      <c r="L127" s="441">
        <v>12088.52</v>
      </c>
      <c r="M127" s="404"/>
      <c r="N127" s="404"/>
    </row>
    <row r="128" spans="1:14" ht="15" customHeight="1">
      <c r="A128" s="389"/>
      <c r="B128" s="439"/>
      <c r="C128" s="439"/>
      <c r="D128" s="439"/>
      <c r="E128" s="440"/>
      <c r="F128" s="503" t="s">
        <v>1259</v>
      </c>
      <c r="G128" s="503"/>
      <c r="H128" s="441">
        <f>H127*'BDI DESONERADO'!E35</f>
        <v>2963.9480418756962</v>
      </c>
      <c r="I128" s="503"/>
      <c r="J128" s="503" t="s">
        <v>1260</v>
      </c>
      <c r="K128" s="440"/>
      <c r="L128" s="441"/>
      <c r="M128" s="404"/>
      <c r="N128" s="404"/>
    </row>
    <row r="129" spans="1:14" ht="15">
      <c r="A129" s="389"/>
      <c r="B129" s="420"/>
      <c r="C129" s="420"/>
      <c r="D129" s="420"/>
      <c r="E129" s="421"/>
      <c r="F129" s="421"/>
      <c r="G129" s="421"/>
      <c r="H129" s="421"/>
      <c r="I129" s="421"/>
      <c r="J129" s="421"/>
      <c r="K129" s="421"/>
      <c r="L129" s="421"/>
      <c r="M129" s="404"/>
      <c r="N129" s="404"/>
    </row>
    <row r="130" spans="1:14" ht="15" customHeight="1">
      <c r="A130" s="389"/>
      <c r="B130" s="422" t="s">
        <v>759</v>
      </c>
      <c r="C130" s="423" t="s">
        <v>1238</v>
      </c>
      <c r="D130" s="422" t="s">
        <v>1239</v>
      </c>
      <c r="E130" s="424" t="s">
        <v>1240</v>
      </c>
      <c r="F130" s="500" t="s">
        <v>1246</v>
      </c>
      <c r="G130" s="500"/>
      <c r="H130" s="425" t="s">
        <v>1241</v>
      </c>
      <c r="I130" s="426" t="s">
        <v>1242</v>
      </c>
      <c r="J130" s="426" t="s">
        <v>1247</v>
      </c>
      <c r="K130" s="426" t="s">
        <v>1248</v>
      </c>
      <c r="L130" s="426" t="s">
        <v>1243</v>
      </c>
      <c r="M130" s="404"/>
      <c r="N130" s="404"/>
    </row>
    <row r="131" spans="1:14" ht="35.549999999999997" customHeight="1">
      <c r="A131" s="389"/>
      <c r="B131" s="427" t="s">
        <v>1249</v>
      </c>
      <c r="C131" s="428" t="s">
        <v>760</v>
      </c>
      <c r="D131" s="427" t="s">
        <v>115</v>
      </c>
      <c r="E131" s="429" t="s">
        <v>761</v>
      </c>
      <c r="F131" s="501" t="s">
        <v>1264</v>
      </c>
      <c r="G131" s="501"/>
      <c r="H131" s="430" t="s">
        <v>29</v>
      </c>
      <c r="I131" s="431">
        <v>1</v>
      </c>
      <c r="J131" s="432"/>
      <c r="K131" s="432"/>
      <c r="L131" s="432"/>
      <c r="M131" s="404"/>
      <c r="N131" s="404"/>
    </row>
    <row r="132" spans="1:14" ht="24" customHeight="1">
      <c r="A132" s="389"/>
      <c r="B132" s="433" t="s">
        <v>1266</v>
      </c>
      <c r="C132" s="434" t="s">
        <v>1342</v>
      </c>
      <c r="D132" s="433" t="s">
        <v>27</v>
      </c>
      <c r="E132" s="435" t="s">
        <v>1343</v>
      </c>
      <c r="F132" s="502" t="s">
        <v>1269</v>
      </c>
      <c r="G132" s="502"/>
      <c r="H132" s="436" t="s">
        <v>1279</v>
      </c>
      <c r="I132" s="437">
        <v>0.7</v>
      </c>
      <c r="J132" s="437">
        <v>0</v>
      </c>
      <c r="K132" s="438">
        <v>27.88</v>
      </c>
      <c r="L132" s="438">
        <f>K132*I132</f>
        <v>19.515999999999998</v>
      </c>
      <c r="M132" s="404"/>
      <c r="N132" s="404"/>
    </row>
    <row r="133" spans="1:14" ht="24" customHeight="1">
      <c r="A133" s="389"/>
      <c r="B133" s="433" t="s">
        <v>1266</v>
      </c>
      <c r="C133" s="434" t="s">
        <v>1340</v>
      </c>
      <c r="D133" s="433" t="s">
        <v>27</v>
      </c>
      <c r="E133" s="435" t="s">
        <v>1341</v>
      </c>
      <c r="F133" s="502" t="s">
        <v>1269</v>
      </c>
      <c r="G133" s="502"/>
      <c r="H133" s="436" t="s">
        <v>1279</v>
      </c>
      <c r="I133" s="437">
        <v>0.7</v>
      </c>
      <c r="J133" s="437">
        <v>0</v>
      </c>
      <c r="K133" s="438">
        <v>22.52</v>
      </c>
      <c r="L133" s="438">
        <f>K133*I133</f>
        <v>15.763999999999999</v>
      </c>
      <c r="M133" s="404"/>
      <c r="N133" s="404"/>
    </row>
    <row r="134" spans="1:14" ht="24" customHeight="1">
      <c r="A134" s="389"/>
      <c r="B134" s="433" t="s">
        <v>1253</v>
      </c>
      <c r="C134" s="434" t="s">
        <v>1353</v>
      </c>
      <c r="D134" s="433" t="s">
        <v>27</v>
      </c>
      <c r="E134" s="435" t="s">
        <v>1354</v>
      </c>
      <c r="F134" s="502" t="s">
        <v>1293</v>
      </c>
      <c r="G134" s="502"/>
      <c r="H134" s="436" t="s">
        <v>29</v>
      </c>
      <c r="I134" s="437">
        <v>8.7499999999999994E-2</v>
      </c>
      <c r="J134" s="437">
        <v>0</v>
      </c>
      <c r="K134" s="438">
        <v>25.4</v>
      </c>
      <c r="L134" s="438">
        <f>K134*I134</f>
        <v>2.2224999999999997</v>
      </c>
      <c r="M134" s="404"/>
      <c r="N134" s="404"/>
    </row>
    <row r="135" spans="1:14" ht="15" customHeight="1">
      <c r="A135" s="389"/>
      <c r="B135" s="433" t="s">
        <v>1253</v>
      </c>
      <c r="C135" s="434" t="s">
        <v>1355</v>
      </c>
      <c r="D135" s="433" t="s">
        <v>176</v>
      </c>
      <c r="E135" s="435" t="s">
        <v>1356</v>
      </c>
      <c r="F135" s="502" t="s">
        <v>1293</v>
      </c>
      <c r="G135" s="502"/>
      <c r="H135" s="436" t="s">
        <v>1357</v>
      </c>
      <c r="I135" s="437">
        <v>1</v>
      </c>
      <c r="J135" s="437">
        <v>0</v>
      </c>
      <c r="K135" s="438">
        <v>312.12</v>
      </c>
      <c r="L135" s="438">
        <f>K135*I135</f>
        <v>312.12</v>
      </c>
      <c r="M135" s="404"/>
      <c r="N135" s="404"/>
    </row>
    <row r="136" spans="1:14" ht="15" customHeight="1">
      <c r="A136" s="389"/>
      <c r="B136" s="433" t="s">
        <v>1253</v>
      </c>
      <c r="C136" s="434" t="s">
        <v>1358</v>
      </c>
      <c r="D136" s="433" t="s">
        <v>27</v>
      </c>
      <c r="E136" s="435" t="s">
        <v>1359</v>
      </c>
      <c r="F136" s="502" t="s">
        <v>1293</v>
      </c>
      <c r="G136" s="502"/>
      <c r="H136" s="436" t="s">
        <v>29</v>
      </c>
      <c r="I136" s="437">
        <v>2</v>
      </c>
      <c r="J136" s="437">
        <v>0</v>
      </c>
      <c r="K136" s="438">
        <v>15.43</v>
      </c>
      <c r="L136" s="438">
        <f>K136*I136</f>
        <v>30.86</v>
      </c>
      <c r="M136" s="404"/>
      <c r="N136" s="404"/>
    </row>
    <row r="137" spans="1:14" ht="24" customHeight="1">
      <c r="A137" s="389"/>
      <c r="B137" s="439"/>
      <c r="C137" s="439"/>
      <c r="D137" s="439"/>
      <c r="E137" s="440"/>
      <c r="F137" s="503" t="s">
        <v>1256</v>
      </c>
      <c r="G137" s="503"/>
      <c r="H137" s="441">
        <f>L137</f>
        <v>380.48</v>
      </c>
      <c r="I137" s="440" t="s">
        <v>1257</v>
      </c>
      <c r="J137" s="441">
        <v>0</v>
      </c>
      <c r="K137" s="440" t="s">
        <v>1258</v>
      </c>
      <c r="L137" s="441">
        <v>380.48</v>
      </c>
      <c r="M137" s="404"/>
      <c r="N137" s="404"/>
    </row>
    <row r="138" spans="1:14" ht="15" customHeight="1">
      <c r="A138" s="389"/>
      <c r="B138" s="439"/>
      <c r="C138" s="439"/>
      <c r="D138" s="439"/>
      <c r="E138" s="440"/>
      <c r="F138" s="503" t="s">
        <v>1259</v>
      </c>
      <c r="G138" s="503"/>
      <c r="H138" s="441">
        <f>H137*'BDI DESONERADO'!E35</f>
        <v>93.288752549763316</v>
      </c>
      <c r="I138" s="503"/>
      <c r="J138" s="503" t="s">
        <v>1260</v>
      </c>
      <c r="K138" s="440"/>
      <c r="L138" s="441"/>
      <c r="M138" s="404"/>
      <c r="N138" s="404"/>
    </row>
    <row r="139" spans="1:14" ht="15">
      <c r="A139" s="389"/>
      <c r="B139" s="420"/>
      <c r="C139" s="420"/>
      <c r="D139" s="420"/>
      <c r="E139" s="421"/>
      <c r="F139" s="421"/>
      <c r="G139" s="421"/>
      <c r="H139" s="421"/>
      <c r="I139" s="421"/>
      <c r="J139" s="421"/>
      <c r="K139" s="421"/>
      <c r="L139" s="421"/>
      <c r="M139" s="404"/>
      <c r="N139" s="404"/>
    </row>
    <row r="140" spans="1:14" ht="15" customHeight="1">
      <c r="A140" s="389"/>
      <c r="B140" s="422" t="s">
        <v>1142</v>
      </c>
      <c r="C140" s="423" t="s">
        <v>1238</v>
      </c>
      <c r="D140" s="422" t="s">
        <v>1239</v>
      </c>
      <c r="E140" s="424" t="s">
        <v>1240</v>
      </c>
      <c r="F140" s="500" t="s">
        <v>1246</v>
      </c>
      <c r="G140" s="500"/>
      <c r="H140" s="425" t="s">
        <v>1241</v>
      </c>
      <c r="I140" s="426" t="s">
        <v>1242</v>
      </c>
      <c r="J140" s="426" t="s">
        <v>1247</v>
      </c>
      <c r="K140" s="426" t="s">
        <v>1248</v>
      </c>
      <c r="L140" s="426" t="s">
        <v>1243</v>
      </c>
      <c r="M140" s="404"/>
      <c r="N140" s="404"/>
    </row>
    <row r="141" spans="1:14" ht="15" customHeight="1">
      <c r="A141" s="389"/>
      <c r="B141" s="427" t="s">
        <v>1249</v>
      </c>
      <c r="C141" s="428" t="s">
        <v>1143</v>
      </c>
      <c r="D141" s="427" t="s">
        <v>115</v>
      </c>
      <c r="E141" s="429" t="s">
        <v>1144</v>
      </c>
      <c r="F141" s="501" t="s">
        <v>1360</v>
      </c>
      <c r="G141" s="501"/>
      <c r="H141" s="430" t="s">
        <v>29</v>
      </c>
      <c r="I141" s="431">
        <v>1</v>
      </c>
      <c r="J141" s="432"/>
      <c r="K141" s="432"/>
      <c r="L141" s="432"/>
      <c r="M141" s="404"/>
      <c r="N141" s="404"/>
    </row>
    <row r="142" spans="1:14" ht="24" customHeight="1">
      <c r="A142" s="389"/>
      <c r="B142" s="433" t="s">
        <v>1266</v>
      </c>
      <c r="C142" s="434" t="s">
        <v>1361</v>
      </c>
      <c r="D142" s="433" t="s">
        <v>27</v>
      </c>
      <c r="E142" s="435" t="s">
        <v>1362</v>
      </c>
      <c r="F142" s="502" t="s">
        <v>1269</v>
      </c>
      <c r="G142" s="502"/>
      <c r="H142" s="436" t="s">
        <v>1279</v>
      </c>
      <c r="I142" s="437">
        <v>0.25</v>
      </c>
      <c r="J142" s="437">
        <v>0</v>
      </c>
      <c r="K142" s="438">
        <v>28.98</v>
      </c>
      <c r="L142" s="438">
        <f>K142*I142</f>
        <v>7.2450000000000001</v>
      </c>
      <c r="M142" s="404"/>
      <c r="N142" s="404"/>
    </row>
    <row r="143" spans="1:14" ht="15" customHeight="1">
      <c r="A143" s="389"/>
      <c r="B143" s="433" t="s">
        <v>1253</v>
      </c>
      <c r="C143" s="434" t="s">
        <v>1363</v>
      </c>
      <c r="D143" s="433" t="s">
        <v>93</v>
      </c>
      <c r="E143" s="435" t="s">
        <v>1364</v>
      </c>
      <c r="F143" s="502" t="s">
        <v>1293</v>
      </c>
      <c r="G143" s="502"/>
      <c r="H143" s="436" t="s">
        <v>29</v>
      </c>
      <c r="I143" s="437">
        <v>1</v>
      </c>
      <c r="J143" s="437">
        <v>0</v>
      </c>
      <c r="K143" s="438">
        <v>5</v>
      </c>
      <c r="L143" s="438">
        <f>K143*I143</f>
        <v>5</v>
      </c>
      <c r="M143" s="404"/>
      <c r="N143" s="404"/>
    </row>
    <row r="144" spans="1:14" ht="15" customHeight="1">
      <c r="A144" s="389"/>
      <c r="B144" s="433" t="s">
        <v>1253</v>
      </c>
      <c r="C144" s="434" t="s">
        <v>1365</v>
      </c>
      <c r="D144" s="433" t="s">
        <v>1366</v>
      </c>
      <c r="E144" s="435" t="s">
        <v>1367</v>
      </c>
      <c r="F144" s="502" t="s">
        <v>1293</v>
      </c>
      <c r="G144" s="502"/>
      <c r="H144" s="436" t="s">
        <v>1368</v>
      </c>
      <c r="I144" s="437">
        <v>1</v>
      </c>
      <c r="J144" s="437">
        <v>0</v>
      </c>
      <c r="K144" s="438">
        <v>87.72</v>
      </c>
      <c r="L144" s="438">
        <f>K144*I144</f>
        <v>87.72</v>
      </c>
      <c r="M144" s="404"/>
      <c r="N144" s="404"/>
    </row>
    <row r="145" spans="1:14" ht="24" customHeight="1">
      <c r="A145" s="389"/>
      <c r="B145" s="439"/>
      <c r="C145" s="439"/>
      <c r="D145" s="439"/>
      <c r="E145" s="440"/>
      <c r="F145" s="503" t="s">
        <v>1256</v>
      </c>
      <c r="G145" s="503"/>
      <c r="H145" s="441">
        <f>L145</f>
        <v>99.97</v>
      </c>
      <c r="I145" s="440" t="s">
        <v>1257</v>
      </c>
      <c r="J145" s="441">
        <v>0</v>
      </c>
      <c r="K145" s="440" t="s">
        <v>1258</v>
      </c>
      <c r="L145" s="441">
        <v>99.97</v>
      </c>
      <c r="M145" s="404"/>
      <c r="N145" s="404"/>
    </row>
    <row r="146" spans="1:14" ht="15" customHeight="1">
      <c r="A146" s="389"/>
      <c r="B146" s="439"/>
      <c r="C146" s="439"/>
      <c r="D146" s="439"/>
      <c r="E146" s="440"/>
      <c r="F146" s="503" t="s">
        <v>1259</v>
      </c>
      <c r="G146" s="503"/>
      <c r="H146" s="441">
        <f>H145*'BDI DESONERADO'!E35</f>
        <v>24.511345123002098</v>
      </c>
      <c r="I146" s="503"/>
      <c r="J146" s="503" t="s">
        <v>1260</v>
      </c>
      <c r="K146" s="440"/>
      <c r="L146" s="441"/>
      <c r="M146" s="404"/>
      <c r="N146" s="404"/>
    </row>
    <row r="147" spans="1:14" ht="15">
      <c r="A147" s="389"/>
      <c r="B147" s="450"/>
      <c r="C147" s="450"/>
      <c r="D147" s="450"/>
      <c r="E147" s="404"/>
      <c r="F147" s="404"/>
      <c r="G147" s="404"/>
      <c r="H147" s="404"/>
      <c r="I147" s="404"/>
      <c r="J147" s="404"/>
      <c r="K147" s="404"/>
      <c r="L147" s="404"/>
      <c r="M147" s="404"/>
      <c r="N147" s="404"/>
    </row>
    <row r="148" spans="1:14" ht="15">
      <c r="A148" s="389"/>
      <c r="B148" s="450"/>
      <c r="C148" s="450"/>
      <c r="D148" s="450"/>
      <c r="E148" s="404"/>
      <c r="F148" s="404"/>
      <c r="G148" s="404"/>
      <c r="H148" s="404"/>
      <c r="I148" s="404"/>
      <c r="J148" s="404"/>
      <c r="K148" s="404"/>
      <c r="L148" s="404"/>
      <c r="M148" s="404"/>
      <c r="N148" s="404"/>
    </row>
    <row r="149" spans="1:14" ht="15">
      <c r="A149" s="389"/>
      <c r="B149" s="450"/>
      <c r="C149" s="450"/>
      <c r="D149" s="450"/>
      <c r="E149" s="404"/>
      <c r="F149" s="404"/>
      <c r="G149" s="404"/>
      <c r="H149" s="404"/>
      <c r="I149" s="404"/>
      <c r="J149" s="404"/>
      <c r="K149" s="404"/>
      <c r="L149" s="404"/>
      <c r="M149" s="404"/>
      <c r="N149" s="404"/>
    </row>
    <row r="150" spans="1:14" ht="15">
      <c r="A150" s="389"/>
      <c r="B150" s="450"/>
      <c r="C150" s="450"/>
      <c r="D150" s="450"/>
      <c r="E150" s="404"/>
      <c r="F150" s="404"/>
      <c r="G150" s="404"/>
      <c r="H150" s="404"/>
      <c r="I150" s="404"/>
      <c r="J150" s="404"/>
      <c r="K150" s="404"/>
      <c r="L150" s="404"/>
      <c r="M150" s="404"/>
      <c r="N150" s="404"/>
    </row>
    <row r="151" spans="1:14" ht="15">
      <c r="A151" s="389"/>
      <c r="B151" s="450"/>
      <c r="C151" s="450"/>
      <c r="D151" s="450"/>
      <c r="E151" s="404"/>
      <c r="F151" s="404"/>
      <c r="G151" s="404"/>
      <c r="H151" s="404"/>
      <c r="I151" s="404"/>
      <c r="J151" s="404"/>
      <c r="K151" s="404"/>
      <c r="L151" s="404"/>
      <c r="M151" s="404"/>
      <c r="N151" s="404"/>
    </row>
    <row r="152" spans="1:14" ht="15">
      <c r="A152" s="389"/>
      <c r="B152" s="450"/>
      <c r="C152" s="450"/>
      <c r="D152" s="450"/>
      <c r="E152" s="404"/>
      <c r="F152" s="404"/>
      <c r="G152" s="404"/>
      <c r="H152" s="404"/>
      <c r="I152" s="404"/>
      <c r="J152" s="404"/>
      <c r="K152" s="404"/>
      <c r="L152" s="404"/>
      <c r="M152" s="404"/>
      <c r="N152" s="404"/>
    </row>
    <row r="153" spans="1:14" ht="15">
      <c r="A153" s="389"/>
      <c r="B153" s="450"/>
      <c r="C153" s="450"/>
      <c r="D153" s="450"/>
      <c r="E153" s="404"/>
      <c r="F153" s="404"/>
      <c r="G153" s="404"/>
      <c r="H153" s="404"/>
      <c r="I153" s="404"/>
      <c r="J153" s="404"/>
      <c r="K153" s="404"/>
      <c r="L153" s="404"/>
      <c r="M153" s="404"/>
      <c r="N153" s="404"/>
    </row>
    <row r="154" spans="1:14" ht="15">
      <c r="A154" s="389"/>
      <c r="B154" s="450"/>
      <c r="C154" s="450"/>
      <c r="D154" s="450"/>
      <c r="E154" s="404"/>
      <c r="F154" s="404"/>
      <c r="G154" s="404"/>
      <c r="H154" s="404"/>
      <c r="I154" s="404"/>
      <c r="J154" s="404"/>
      <c r="K154" s="404"/>
      <c r="L154" s="404"/>
      <c r="M154" s="404"/>
      <c r="N154" s="404"/>
    </row>
    <row r="155" spans="1:14" ht="15">
      <c r="A155" s="389"/>
      <c r="B155" s="450"/>
      <c r="C155" s="450"/>
      <c r="D155" s="450"/>
      <c r="E155" s="404"/>
      <c r="F155" s="404"/>
      <c r="G155" s="404"/>
      <c r="H155" s="404"/>
      <c r="I155" s="404"/>
      <c r="J155" s="404"/>
      <c r="K155" s="404"/>
      <c r="L155" s="404"/>
      <c r="M155" s="404"/>
      <c r="N155" s="404"/>
    </row>
    <row r="156" spans="1:14" ht="15">
      <c r="A156" s="389"/>
      <c r="B156" s="450"/>
      <c r="C156" s="450"/>
      <c r="D156" s="450"/>
      <c r="E156" s="404"/>
      <c r="F156" s="404"/>
      <c r="G156" s="404"/>
      <c r="H156" s="404"/>
      <c r="I156" s="404"/>
      <c r="J156" s="404"/>
      <c r="K156" s="404"/>
      <c r="L156" s="404"/>
      <c r="M156" s="404"/>
      <c r="N156" s="404"/>
    </row>
    <row r="157" spans="1:14" ht="15">
      <c r="A157" s="389"/>
      <c r="B157" s="450"/>
      <c r="C157" s="450"/>
      <c r="D157" s="450"/>
      <c r="E157" s="404"/>
      <c r="F157" s="404"/>
      <c r="G157" s="404"/>
      <c r="H157" s="404"/>
      <c r="I157" s="404"/>
      <c r="J157" s="404"/>
      <c r="K157" s="404"/>
      <c r="L157" s="404"/>
      <c r="M157" s="404"/>
      <c r="N157" s="404"/>
    </row>
    <row r="158" spans="1:14" ht="15">
      <c r="A158" s="389"/>
      <c r="B158" s="450"/>
      <c r="C158" s="450"/>
      <c r="D158" s="450"/>
      <c r="E158" s="404"/>
      <c r="F158" s="404"/>
      <c r="G158" s="404"/>
      <c r="H158" s="404"/>
      <c r="I158" s="404"/>
      <c r="J158" s="404"/>
      <c r="K158" s="404"/>
      <c r="L158" s="404"/>
      <c r="M158" s="404"/>
      <c r="N158" s="404"/>
    </row>
    <row r="159" spans="1:14" ht="15">
      <c r="A159" s="389"/>
      <c r="B159" s="450"/>
      <c r="C159" s="450"/>
      <c r="D159" s="450"/>
      <c r="E159" s="404"/>
      <c r="F159" s="404"/>
      <c r="G159" s="404"/>
      <c r="H159" s="404"/>
      <c r="I159" s="404"/>
      <c r="J159" s="404"/>
      <c r="K159" s="404"/>
      <c r="L159" s="404"/>
      <c r="M159" s="404"/>
      <c r="N159" s="404"/>
    </row>
    <row r="160" spans="1:14" ht="15">
      <c r="A160" s="389"/>
      <c r="B160" s="450"/>
      <c r="C160" s="450"/>
      <c r="D160" s="450"/>
      <c r="E160" s="404"/>
      <c r="F160" s="404"/>
      <c r="G160" s="404"/>
      <c r="H160" s="404"/>
      <c r="I160" s="404"/>
      <c r="J160" s="404"/>
      <c r="K160" s="404"/>
      <c r="L160" s="404"/>
      <c r="M160" s="404"/>
      <c r="N160" s="404"/>
    </row>
    <row r="161" spans="1:14" ht="15">
      <c r="A161" s="389"/>
      <c r="B161" s="450"/>
      <c r="C161" s="450"/>
      <c r="D161" s="450"/>
      <c r="E161" s="404"/>
      <c r="F161" s="404"/>
      <c r="G161" s="404"/>
      <c r="H161" s="404"/>
      <c r="I161" s="404"/>
      <c r="J161" s="404"/>
      <c r="K161" s="404"/>
      <c r="L161" s="404"/>
      <c r="M161" s="404"/>
      <c r="N161" s="404"/>
    </row>
    <row r="162" spans="1:14" ht="15">
      <c r="A162" s="389"/>
      <c r="B162" s="450"/>
      <c r="C162" s="450"/>
      <c r="D162" s="450"/>
      <c r="E162" s="404"/>
      <c r="F162" s="404"/>
      <c r="G162" s="404"/>
      <c r="H162" s="404"/>
      <c r="I162" s="404"/>
      <c r="J162" s="404"/>
      <c r="K162" s="404"/>
      <c r="L162" s="404"/>
      <c r="M162" s="404"/>
      <c r="N162" s="404"/>
    </row>
    <row r="163" spans="1:14" ht="15">
      <c r="A163" s="389"/>
      <c r="B163" s="450"/>
      <c r="C163" s="450"/>
      <c r="D163" s="450"/>
      <c r="E163" s="404"/>
      <c r="F163" s="404"/>
      <c r="G163" s="404"/>
      <c r="H163" s="404"/>
      <c r="I163" s="404"/>
      <c r="J163" s="404"/>
      <c r="K163" s="404"/>
      <c r="L163" s="404"/>
      <c r="M163" s="404"/>
      <c r="N163" s="404"/>
    </row>
    <row r="164" spans="1:14" ht="15">
      <c r="A164" s="389"/>
      <c r="B164" s="450"/>
      <c r="C164" s="450"/>
      <c r="D164" s="450"/>
      <c r="E164" s="404"/>
      <c r="F164" s="404"/>
      <c r="G164" s="404"/>
      <c r="H164" s="404"/>
      <c r="I164" s="404"/>
      <c r="J164" s="404"/>
      <c r="K164" s="404"/>
      <c r="L164" s="404"/>
      <c r="M164" s="404"/>
      <c r="N164" s="404"/>
    </row>
    <row r="165" spans="1:14" ht="15">
      <c r="A165" s="389"/>
      <c r="B165" s="450"/>
      <c r="C165" s="450"/>
      <c r="D165" s="450"/>
      <c r="E165" s="404"/>
      <c r="F165" s="404"/>
      <c r="G165" s="404"/>
      <c r="H165" s="404"/>
      <c r="I165" s="404"/>
      <c r="J165" s="404"/>
      <c r="K165" s="404"/>
      <c r="L165" s="404"/>
      <c r="M165" s="404"/>
      <c r="N165" s="404"/>
    </row>
    <row r="166" spans="1:14" ht="15">
      <c r="A166" s="389"/>
      <c r="B166" s="450"/>
      <c r="C166" s="450"/>
      <c r="D166" s="450"/>
      <c r="E166" s="404"/>
      <c r="F166" s="404"/>
      <c r="G166" s="404"/>
      <c r="H166" s="404"/>
      <c r="I166" s="404"/>
      <c r="J166" s="404"/>
      <c r="K166" s="404"/>
      <c r="L166" s="404"/>
      <c r="M166" s="404"/>
      <c r="N166" s="404"/>
    </row>
    <row r="167" spans="1:14" ht="15">
      <c r="A167" s="389"/>
      <c r="B167" s="450"/>
      <c r="C167" s="450"/>
      <c r="D167" s="450"/>
      <c r="E167" s="404"/>
      <c r="F167" s="404"/>
      <c r="G167" s="404"/>
      <c r="H167" s="404"/>
      <c r="I167" s="404"/>
      <c r="J167" s="404"/>
      <c r="K167" s="404"/>
      <c r="L167" s="404"/>
      <c r="M167" s="404"/>
      <c r="N167" s="404"/>
    </row>
    <row r="168" spans="1:14" ht="15">
      <c r="A168" s="389"/>
      <c r="B168" s="450"/>
      <c r="C168" s="450"/>
      <c r="D168" s="450"/>
      <c r="E168" s="404"/>
      <c r="F168" s="404"/>
      <c r="G168" s="404"/>
      <c r="H168" s="404"/>
      <c r="I168" s="404"/>
      <c r="J168" s="404"/>
      <c r="K168" s="404"/>
      <c r="L168" s="404"/>
      <c r="M168" s="404"/>
      <c r="N168" s="404"/>
    </row>
    <row r="169" spans="1:14" ht="15">
      <c r="A169" s="389"/>
      <c r="B169" s="450"/>
      <c r="C169" s="450"/>
      <c r="D169" s="450"/>
      <c r="E169" s="404"/>
      <c r="F169" s="404"/>
      <c r="G169" s="404"/>
      <c r="H169" s="404"/>
      <c r="I169" s="404"/>
      <c r="J169" s="404"/>
      <c r="K169" s="404"/>
      <c r="L169" s="404"/>
      <c r="M169" s="404"/>
      <c r="N169" s="404"/>
    </row>
    <row r="170" spans="1:14" ht="15">
      <c r="A170" s="389"/>
      <c r="B170" s="450"/>
      <c r="C170" s="450"/>
      <c r="D170" s="450"/>
      <c r="E170" s="404"/>
      <c r="F170" s="404"/>
      <c r="G170" s="404"/>
      <c r="H170" s="404"/>
      <c r="I170" s="404"/>
      <c r="J170" s="404"/>
      <c r="K170" s="404"/>
      <c r="L170" s="404"/>
      <c r="M170" s="404"/>
      <c r="N170" s="404"/>
    </row>
    <row r="171" spans="1:14" ht="15">
      <c r="A171" s="389"/>
      <c r="B171" s="450"/>
      <c r="C171" s="450"/>
      <c r="D171" s="450"/>
      <c r="E171" s="404"/>
      <c r="F171" s="404"/>
      <c r="G171" s="404"/>
      <c r="H171" s="404"/>
      <c r="I171" s="404"/>
      <c r="J171" s="404"/>
      <c r="K171" s="404"/>
      <c r="L171" s="404"/>
      <c r="M171" s="404"/>
      <c r="N171" s="404"/>
    </row>
    <row r="172" spans="1:14" ht="15">
      <c r="A172" s="389"/>
      <c r="B172" s="450"/>
      <c r="C172" s="450"/>
      <c r="D172" s="450"/>
      <c r="E172" s="404"/>
      <c r="F172" s="404"/>
      <c r="G172" s="404"/>
      <c r="H172" s="404"/>
      <c r="I172" s="404"/>
      <c r="J172" s="404"/>
      <c r="K172" s="404"/>
      <c r="L172" s="404"/>
      <c r="M172" s="404"/>
      <c r="N172" s="404"/>
    </row>
    <row r="173" spans="1:14" ht="15">
      <c r="A173" s="389"/>
      <c r="B173" s="450"/>
      <c r="C173" s="450"/>
      <c r="D173" s="450"/>
      <c r="E173" s="404"/>
      <c r="F173" s="404"/>
      <c r="G173" s="404"/>
      <c r="H173" s="404"/>
      <c r="I173" s="404"/>
      <c r="J173" s="404"/>
      <c r="K173" s="404"/>
      <c r="L173" s="404"/>
      <c r="M173" s="404"/>
      <c r="N173" s="404"/>
    </row>
    <row r="174" spans="1:14" ht="15">
      <c r="A174" s="389"/>
      <c r="B174" s="450"/>
      <c r="C174" s="450"/>
      <c r="D174" s="450"/>
      <c r="E174" s="404"/>
      <c r="F174" s="404"/>
      <c r="G174" s="404"/>
      <c r="H174" s="404"/>
      <c r="I174" s="404"/>
      <c r="J174" s="404"/>
      <c r="K174" s="404"/>
      <c r="L174" s="404"/>
      <c r="M174" s="404"/>
      <c r="N174" s="404"/>
    </row>
    <row r="175" spans="1:14" ht="15">
      <c r="A175" s="389"/>
      <c r="B175" s="450"/>
      <c r="C175" s="450"/>
      <c r="D175" s="450"/>
      <c r="E175" s="404"/>
      <c r="F175" s="404"/>
      <c r="G175" s="404"/>
      <c r="H175" s="404"/>
      <c r="I175" s="404"/>
      <c r="J175" s="404"/>
      <c r="K175" s="404"/>
      <c r="L175" s="404"/>
      <c r="M175" s="404"/>
      <c r="N175" s="404"/>
    </row>
    <row r="176" spans="1:14" ht="15">
      <c r="A176" s="389"/>
      <c r="B176" s="450"/>
      <c r="C176" s="450"/>
      <c r="D176" s="450"/>
      <c r="E176" s="404"/>
      <c r="F176" s="404"/>
      <c r="G176" s="404"/>
      <c r="H176" s="404"/>
      <c r="I176" s="404"/>
      <c r="J176" s="404"/>
      <c r="K176" s="404"/>
      <c r="L176" s="404"/>
      <c r="M176" s="404"/>
      <c r="N176" s="404"/>
    </row>
    <row r="177" spans="1:14" ht="15">
      <c r="A177" s="389"/>
      <c r="B177" s="450"/>
      <c r="C177" s="450"/>
      <c r="D177" s="450"/>
      <c r="E177" s="404"/>
      <c r="F177" s="404"/>
      <c r="G177" s="404"/>
      <c r="H177" s="404"/>
      <c r="I177" s="404"/>
      <c r="J177" s="404"/>
      <c r="K177" s="404"/>
      <c r="L177" s="404"/>
      <c r="M177" s="404"/>
      <c r="N177" s="404"/>
    </row>
    <row r="178" spans="1:14" ht="15">
      <c r="A178" s="389"/>
      <c r="B178" s="450"/>
      <c r="C178" s="450"/>
      <c r="D178" s="450"/>
      <c r="E178" s="404"/>
      <c r="F178" s="404"/>
      <c r="G178" s="404"/>
      <c r="H178" s="404"/>
      <c r="I178" s="404"/>
      <c r="J178" s="404"/>
      <c r="K178" s="404"/>
      <c r="L178" s="404"/>
      <c r="M178" s="404"/>
      <c r="N178" s="404"/>
    </row>
    <row r="179" spans="1:14" ht="15">
      <c r="A179" s="389"/>
      <c r="B179" s="450"/>
      <c r="C179" s="450"/>
      <c r="D179" s="450"/>
      <c r="E179" s="404"/>
      <c r="F179" s="404"/>
      <c r="G179" s="404"/>
      <c r="H179" s="404"/>
      <c r="I179" s="404"/>
      <c r="J179" s="404"/>
      <c r="K179" s="404"/>
      <c r="L179" s="404"/>
      <c r="M179" s="404"/>
      <c r="N179" s="404"/>
    </row>
    <row r="180" spans="1:14" ht="15">
      <c r="A180" s="389"/>
      <c r="B180" s="450"/>
      <c r="C180" s="450"/>
      <c r="D180" s="450"/>
      <c r="E180" s="404"/>
      <c r="F180" s="404"/>
      <c r="G180" s="404"/>
      <c r="H180" s="404"/>
      <c r="I180" s="404"/>
      <c r="J180" s="404"/>
      <c r="K180" s="404"/>
      <c r="L180" s="404"/>
      <c r="M180" s="404"/>
      <c r="N180" s="404"/>
    </row>
    <row r="181" spans="1:14" ht="15">
      <c r="A181" s="389"/>
      <c r="B181" s="450"/>
      <c r="C181" s="450"/>
      <c r="D181" s="450"/>
      <c r="E181" s="404"/>
      <c r="F181" s="404"/>
      <c r="G181" s="404"/>
      <c r="H181" s="404"/>
      <c r="I181" s="404"/>
      <c r="J181" s="404"/>
      <c r="K181" s="404"/>
      <c r="L181" s="404"/>
      <c r="M181" s="404"/>
      <c r="N181" s="404"/>
    </row>
    <row r="182" spans="1:14" ht="15">
      <c r="A182" s="389"/>
      <c r="B182" s="450"/>
      <c r="C182" s="450"/>
      <c r="D182" s="450"/>
      <c r="E182" s="404"/>
      <c r="F182" s="404"/>
      <c r="G182" s="404"/>
      <c r="H182" s="404"/>
      <c r="I182" s="404"/>
      <c r="J182" s="404"/>
      <c r="K182" s="404"/>
      <c r="L182" s="404"/>
      <c r="M182" s="404"/>
      <c r="N182" s="404"/>
    </row>
    <row r="183" spans="1:14" ht="15">
      <c r="A183" s="389"/>
      <c r="B183" s="450"/>
      <c r="C183" s="450"/>
      <c r="D183" s="450"/>
      <c r="E183" s="404"/>
      <c r="F183" s="404"/>
      <c r="G183" s="404"/>
      <c r="H183" s="404"/>
      <c r="I183" s="404"/>
      <c r="J183" s="404"/>
      <c r="K183" s="404"/>
      <c r="L183" s="404"/>
      <c r="M183" s="404"/>
      <c r="N183" s="404"/>
    </row>
    <row r="184" spans="1:14" ht="15">
      <c r="A184" s="389"/>
      <c r="B184" s="450"/>
      <c r="C184" s="450"/>
      <c r="D184" s="450"/>
      <c r="E184" s="404"/>
      <c r="F184" s="404"/>
      <c r="G184" s="404"/>
      <c r="H184" s="404"/>
      <c r="I184" s="404"/>
      <c r="J184" s="404"/>
      <c r="K184" s="404"/>
      <c r="L184" s="404"/>
      <c r="M184" s="404"/>
      <c r="N184" s="404"/>
    </row>
    <row r="185" spans="1:14" ht="15">
      <c r="A185" s="389"/>
      <c r="B185" s="450"/>
      <c r="C185" s="450"/>
      <c r="D185" s="450"/>
      <c r="E185" s="404"/>
      <c r="F185" s="404"/>
      <c r="G185" s="404"/>
      <c r="H185" s="404"/>
      <c r="I185" s="404"/>
      <c r="J185" s="404"/>
      <c r="K185" s="404"/>
      <c r="L185" s="404"/>
      <c r="M185" s="404"/>
      <c r="N185" s="404"/>
    </row>
    <row r="186" spans="1:14" ht="15">
      <c r="A186" s="389"/>
      <c r="B186" s="450"/>
      <c r="C186" s="450"/>
      <c r="D186" s="450"/>
      <c r="E186" s="404"/>
      <c r="F186" s="404"/>
      <c r="G186" s="404"/>
      <c r="H186" s="404"/>
      <c r="I186" s="404"/>
      <c r="J186" s="404"/>
      <c r="K186" s="404"/>
      <c r="L186" s="404"/>
      <c r="M186" s="404"/>
      <c r="N186" s="404"/>
    </row>
    <row r="187" spans="1:14" ht="15">
      <c r="A187" s="389"/>
      <c r="B187" s="450"/>
      <c r="C187" s="450"/>
      <c r="D187" s="450"/>
      <c r="E187" s="404"/>
      <c r="F187" s="404"/>
      <c r="G187" s="404"/>
      <c r="H187" s="404"/>
      <c r="I187" s="404"/>
      <c r="J187" s="404"/>
      <c r="K187" s="404"/>
      <c r="L187" s="404"/>
      <c r="M187" s="404"/>
      <c r="N187" s="404"/>
    </row>
    <row r="188" spans="1:14" ht="15">
      <c r="A188" s="389"/>
      <c r="B188" s="450"/>
      <c r="C188" s="450"/>
      <c r="D188" s="450"/>
      <c r="E188" s="404"/>
      <c r="F188" s="404"/>
      <c r="G188" s="404"/>
      <c r="H188" s="404"/>
      <c r="I188" s="404"/>
      <c r="J188" s="404"/>
      <c r="K188" s="404"/>
      <c r="L188" s="404"/>
      <c r="M188" s="404"/>
      <c r="N188" s="404"/>
    </row>
    <row r="189" spans="1:14" ht="15">
      <c r="A189" s="389"/>
      <c r="B189" s="450"/>
      <c r="C189" s="450"/>
      <c r="D189" s="450"/>
      <c r="E189" s="404"/>
      <c r="F189" s="404"/>
      <c r="G189" s="404"/>
      <c r="H189" s="404"/>
      <c r="I189" s="404"/>
      <c r="J189" s="404"/>
      <c r="K189" s="404"/>
      <c r="L189" s="404"/>
      <c r="M189" s="404"/>
      <c r="N189" s="404"/>
    </row>
    <row r="190" spans="1:14" ht="15">
      <c r="A190" s="389"/>
      <c r="B190" s="450"/>
      <c r="C190" s="450"/>
      <c r="D190" s="450"/>
      <c r="E190" s="404"/>
      <c r="F190" s="404"/>
      <c r="G190" s="404"/>
      <c r="H190" s="404"/>
      <c r="I190" s="404"/>
      <c r="J190" s="404"/>
      <c r="K190" s="404"/>
      <c r="L190" s="404"/>
      <c r="M190" s="404"/>
      <c r="N190" s="404"/>
    </row>
    <row r="191" spans="1:14" ht="15">
      <c r="A191" s="389"/>
      <c r="B191" s="450"/>
      <c r="C191" s="450"/>
      <c r="D191" s="450"/>
      <c r="E191" s="404"/>
      <c r="F191" s="404"/>
      <c r="G191" s="404"/>
      <c r="H191" s="404"/>
      <c r="I191" s="404"/>
      <c r="J191" s="404"/>
      <c r="K191" s="404"/>
      <c r="L191" s="404"/>
      <c r="M191" s="404"/>
      <c r="N191" s="404"/>
    </row>
    <row r="192" spans="1:14" ht="15">
      <c r="A192" s="389"/>
      <c r="B192" s="450"/>
      <c r="C192" s="450"/>
      <c r="D192" s="450"/>
      <c r="E192" s="404"/>
      <c r="F192" s="404"/>
      <c r="G192" s="404"/>
      <c r="H192" s="404"/>
      <c r="I192" s="404"/>
      <c r="J192" s="404"/>
      <c r="K192" s="404"/>
      <c r="L192" s="404"/>
      <c r="M192" s="404"/>
      <c r="N192" s="404"/>
    </row>
    <row r="193" spans="1:14" ht="15">
      <c r="A193" s="389"/>
      <c r="B193" s="450"/>
      <c r="C193" s="450"/>
      <c r="D193" s="450"/>
      <c r="E193" s="404"/>
      <c r="F193" s="404"/>
      <c r="G193" s="404"/>
      <c r="H193" s="404"/>
      <c r="I193" s="404"/>
      <c r="J193" s="404"/>
      <c r="K193" s="404"/>
      <c r="L193" s="404"/>
      <c r="M193" s="404"/>
      <c r="N193" s="404"/>
    </row>
    <row r="194" spans="1:14" ht="15">
      <c r="A194" s="389"/>
      <c r="B194" s="450"/>
      <c r="C194" s="450"/>
      <c r="D194" s="450"/>
      <c r="E194" s="404"/>
      <c r="F194" s="404"/>
      <c r="G194" s="404"/>
      <c r="H194" s="404"/>
      <c r="I194" s="404"/>
      <c r="J194" s="404"/>
      <c r="K194" s="404"/>
      <c r="L194" s="404"/>
      <c r="M194" s="404"/>
      <c r="N194" s="404"/>
    </row>
    <row r="195" spans="1:14" ht="15">
      <c r="A195" s="389"/>
      <c r="B195" s="450"/>
      <c r="C195" s="450"/>
      <c r="D195" s="450"/>
      <c r="E195" s="404"/>
      <c r="F195" s="404"/>
      <c r="G195" s="404"/>
      <c r="H195" s="404"/>
      <c r="I195" s="404"/>
      <c r="J195" s="404"/>
      <c r="K195" s="404"/>
      <c r="L195" s="404"/>
      <c r="M195" s="404"/>
      <c r="N195" s="404"/>
    </row>
    <row r="196" spans="1:14" ht="15">
      <c r="A196" s="389"/>
      <c r="B196" s="450"/>
      <c r="C196" s="450"/>
      <c r="D196" s="450"/>
      <c r="E196" s="404"/>
      <c r="F196" s="404"/>
      <c r="G196" s="404"/>
      <c r="H196" s="404"/>
      <c r="I196" s="404"/>
      <c r="J196" s="404"/>
      <c r="K196" s="404"/>
      <c r="L196" s="404"/>
      <c r="M196" s="404"/>
      <c r="N196" s="404"/>
    </row>
    <row r="197" spans="1:14" ht="15">
      <c r="A197" s="389"/>
      <c r="B197" s="450"/>
      <c r="C197" s="450"/>
      <c r="D197" s="450"/>
      <c r="E197" s="404"/>
      <c r="F197" s="404"/>
      <c r="G197" s="404"/>
      <c r="H197" s="404"/>
      <c r="I197" s="404"/>
      <c r="J197" s="404"/>
      <c r="K197" s="404"/>
      <c r="L197" s="404"/>
      <c r="M197" s="404"/>
      <c r="N197" s="404"/>
    </row>
    <row r="198" spans="1:14" ht="15">
      <c r="A198" s="389"/>
      <c r="B198" s="450"/>
      <c r="C198" s="450"/>
      <c r="D198" s="450"/>
      <c r="E198" s="404"/>
      <c r="F198" s="404"/>
      <c r="G198" s="404"/>
      <c r="H198" s="404"/>
      <c r="I198" s="404"/>
      <c r="J198" s="404"/>
      <c r="K198" s="404"/>
      <c r="L198" s="404"/>
      <c r="M198" s="404"/>
      <c r="N198" s="404"/>
    </row>
    <row r="199" spans="1:14" ht="15">
      <c r="A199" s="389"/>
      <c r="B199" s="450"/>
      <c r="C199" s="450"/>
      <c r="D199" s="450"/>
      <c r="E199" s="404"/>
      <c r="F199" s="404"/>
      <c r="G199" s="404"/>
      <c r="H199" s="404"/>
      <c r="I199" s="404"/>
      <c r="J199" s="404"/>
      <c r="K199" s="404"/>
      <c r="L199" s="404"/>
      <c r="M199" s="404"/>
      <c r="N199" s="404"/>
    </row>
    <row r="200" spans="1:14" ht="15">
      <c r="A200" s="389"/>
      <c r="B200" s="450"/>
      <c r="C200" s="450"/>
      <c r="D200" s="450"/>
      <c r="E200" s="404"/>
      <c r="F200" s="404"/>
      <c r="G200" s="404"/>
      <c r="H200" s="404"/>
      <c r="I200" s="404"/>
      <c r="J200" s="404"/>
      <c r="K200" s="404"/>
      <c r="L200" s="404"/>
      <c r="M200" s="404"/>
      <c r="N200" s="404"/>
    </row>
    <row r="201" spans="1:14" ht="15">
      <c r="A201" s="389"/>
      <c r="B201" s="450"/>
      <c r="C201" s="450"/>
      <c r="D201" s="450"/>
      <c r="E201" s="404"/>
      <c r="F201" s="404"/>
      <c r="G201" s="404"/>
      <c r="H201" s="404"/>
      <c r="I201" s="404"/>
      <c r="J201" s="404"/>
      <c r="K201" s="404"/>
      <c r="L201" s="404"/>
      <c r="M201" s="404"/>
      <c r="N201" s="404"/>
    </row>
    <row r="202" spans="1:14" ht="15">
      <c r="A202" s="389"/>
      <c r="B202" s="450"/>
      <c r="C202" s="450"/>
      <c r="D202" s="450"/>
      <c r="E202" s="404"/>
      <c r="F202" s="404"/>
      <c r="G202" s="404"/>
      <c r="H202" s="404"/>
      <c r="I202" s="404"/>
      <c r="J202" s="404"/>
      <c r="K202" s="404"/>
      <c r="L202" s="404"/>
      <c r="M202" s="404"/>
      <c r="N202" s="404"/>
    </row>
    <row r="203" spans="1:14" ht="15">
      <c r="A203" s="389"/>
      <c r="B203" s="450"/>
      <c r="C203" s="450"/>
      <c r="D203" s="450"/>
      <c r="E203" s="404"/>
      <c r="F203" s="404"/>
      <c r="G203" s="404"/>
      <c r="H203" s="404"/>
      <c r="I203" s="404"/>
      <c r="J203" s="404"/>
      <c r="K203" s="404"/>
      <c r="L203" s="404"/>
      <c r="M203" s="404"/>
      <c r="N203" s="404"/>
    </row>
    <row r="204" spans="1:14" ht="15">
      <c r="A204" s="389"/>
      <c r="B204" s="450"/>
      <c r="C204" s="450"/>
      <c r="D204" s="450"/>
      <c r="E204" s="404"/>
      <c r="F204" s="404"/>
      <c r="G204" s="404"/>
      <c r="H204" s="404"/>
      <c r="I204" s="404"/>
      <c r="J204" s="404"/>
      <c r="K204" s="404"/>
      <c r="L204" s="404"/>
      <c r="M204" s="404"/>
      <c r="N204" s="404"/>
    </row>
    <row r="205" spans="1:14" ht="15">
      <c r="A205" s="389"/>
      <c r="B205" s="450"/>
      <c r="C205" s="450"/>
      <c r="D205" s="450"/>
      <c r="E205" s="404"/>
      <c r="F205" s="404"/>
      <c r="G205" s="404"/>
      <c r="H205" s="404"/>
      <c r="I205" s="404"/>
      <c r="J205" s="404"/>
      <c r="K205" s="404"/>
      <c r="L205" s="404"/>
      <c r="M205" s="404"/>
      <c r="N205" s="404"/>
    </row>
    <row r="206" spans="1:14" ht="15">
      <c r="A206" s="389"/>
      <c r="B206" s="450"/>
      <c r="C206" s="450"/>
      <c r="D206" s="450"/>
      <c r="E206" s="404"/>
      <c r="F206" s="404"/>
      <c r="G206" s="404"/>
      <c r="H206" s="404"/>
      <c r="I206" s="404"/>
      <c r="J206" s="404"/>
      <c r="K206" s="404"/>
      <c r="L206" s="404"/>
      <c r="M206" s="404"/>
      <c r="N206" s="404"/>
    </row>
    <row r="207" spans="1:14" ht="15">
      <c r="A207" s="389"/>
      <c r="B207" s="450"/>
      <c r="C207" s="450"/>
      <c r="D207" s="450"/>
      <c r="E207" s="404"/>
      <c r="F207" s="404"/>
      <c r="G207" s="404"/>
      <c r="H207" s="404"/>
      <c r="I207" s="404"/>
      <c r="J207" s="404"/>
      <c r="K207" s="404"/>
      <c r="L207" s="404"/>
      <c r="M207" s="404"/>
      <c r="N207" s="404"/>
    </row>
    <row r="208" spans="1:14" ht="15">
      <c r="A208" s="389"/>
      <c r="B208" s="450"/>
      <c r="C208" s="450"/>
      <c r="D208" s="450"/>
      <c r="E208" s="404"/>
      <c r="F208" s="404"/>
      <c r="G208" s="404"/>
      <c r="H208" s="404"/>
      <c r="I208" s="404"/>
      <c r="J208" s="404"/>
      <c r="K208" s="404"/>
      <c r="L208" s="404"/>
      <c r="M208" s="404"/>
      <c r="N208" s="404"/>
    </row>
    <row r="209" spans="1:14" ht="15">
      <c r="A209" s="389"/>
      <c r="B209" s="450"/>
      <c r="C209" s="450"/>
      <c r="D209" s="450"/>
      <c r="E209" s="404"/>
      <c r="F209" s="404"/>
      <c r="G209" s="404"/>
      <c r="H209" s="404"/>
      <c r="I209" s="404"/>
      <c r="J209" s="404"/>
      <c r="K209" s="404"/>
      <c r="L209" s="404"/>
      <c r="M209" s="404"/>
      <c r="N209" s="404"/>
    </row>
    <row r="210" spans="1:14" ht="15">
      <c r="A210" s="389"/>
      <c r="B210" s="450"/>
      <c r="C210" s="450"/>
      <c r="D210" s="450"/>
      <c r="E210" s="404"/>
      <c r="F210" s="404"/>
      <c r="G210" s="404"/>
      <c r="H210" s="404"/>
      <c r="I210" s="404"/>
      <c r="J210" s="404"/>
      <c r="K210" s="404"/>
      <c r="L210" s="404"/>
      <c r="M210" s="404"/>
      <c r="N210" s="404"/>
    </row>
    <row r="211" spans="1:14" ht="15">
      <c r="A211" s="389"/>
      <c r="B211" s="450"/>
      <c r="C211" s="450"/>
      <c r="D211" s="450"/>
      <c r="E211" s="404"/>
      <c r="F211" s="404"/>
      <c r="G211" s="404"/>
      <c r="H211" s="404"/>
      <c r="I211" s="404"/>
      <c r="J211" s="404"/>
      <c r="K211" s="404"/>
      <c r="L211" s="404"/>
      <c r="M211" s="404"/>
      <c r="N211" s="404"/>
    </row>
    <row r="212" spans="1:14" ht="15">
      <c r="A212" s="389"/>
      <c r="B212" s="450"/>
      <c r="C212" s="450"/>
      <c r="D212" s="450"/>
      <c r="E212" s="404"/>
      <c r="F212" s="404"/>
      <c r="G212" s="404"/>
      <c r="H212" s="404"/>
      <c r="I212" s="404"/>
      <c r="J212" s="404"/>
      <c r="K212" s="404"/>
      <c r="L212" s="404"/>
      <c r="M212" s="404"/>
      <c r="N212" s="404"/>
    </row>
    <row r="213" spans="1:14" ht="15">
      <c r="A213" s="389"/>
      <c r="B213" s="450"/>
      <c r="C213" s="450"/>
      <c r="D213" s="450"/>
      <c r="E213" s="404"/>
      <c r="F213" s="404"/>
      <c r="G213" s="404"/>
      <c r="H213" s="404"/>
      <c r="I213" s="404"/>
      <c r="J213" s="404"/>
      <c r="K213" s="404"/>
      <c r="L213" s="404"/>
      <c r="M213" s="404"/>
      <c r="N213" s="404"/>
    </row>
    <row r="214" spans="1:14" ht="15">
      <c r="A214" s="389"/>
      <c r="B214" s="450"/>
      <c r="C214" s="450"/>
      <c r="D214" s="450"/>
      <c r="E214" s="404"/>
      <c r="F214" s="404"/>
      <c r="G214" s="404"/>
      <c r="H214" s="404"/>
      <c r="I214" s="404"/>
      <c r="J214" s="404"/>
      <c r="K214" s="404"/>
      <c r="L214" s="404"/>
      <c r="M214" s="404"/>
      <c r="N214" s="404"/>
    </row>
    <row r="215" spans="1:14" ht="15">
      <c r="A215" s="389"/>
      <c r="B215" s="450"/>
      <c r="C215" s="450"/>
      <c r="D215" s="450"/>
      <c r="E215" s="404"/>
      <c r="F215" s="404"/>
      <c r="G215" s="404"/>
      <c r="H215" s="404"/>
      <c r="I215" s="404"/>
      <c r="J215" s="404"/>
      <c r="K215" s="404"/>
      <c r="L215" s="404"/>
      <c r="M215" s="404"/>
      <c r="N215" s="404"/>
    </row>
    <row r="216" spans="1:14" ht="15">
      <c r="A216" s="389"/>
      <c r="B216" s="450"/>
      <c r="C216" s="450"/>
      <c r="D216" s="450"/>
      <c r="E216" s="404"/>
      <c r="F216" s="404"/>
      <c r="G216" s="404"/>
      <c r="H216" s="404"/>
      <c r="I216" s="404"/>
      <c r="J216" s="404"/>
      <c r="K216" s="404"/>
      <c r="L216" s="404"/>
      <c r="M216" s="404"/>
      <c r="N216" s="404"/>
    </row>
    <row r="217" spans="1:14" ht="15">
      <c r="A217" s="389"/>
      <c r="B217" s="450"/>
      <c r="C217" s="450"/>
      <c r="D217" s="450"/>
      <c r="E217" s="404"/>
      <c r="F217" s="404"/>
      <c r="G217" s="404"/>
      <c r="H217" s="404"/>
      <c r="I217" s="404"/>
      <c r="J217" s="404"/>
      <c r="K217" s="404"/>
      <c r="L217" s="404"/>
      <c r="M217" s="404"/>
      <c r="N217" s="404"/>
    </row>
    <row r="218" spans="1:14" ht="15">
      <c r="A218" s="389"/>
      <c r="B218" s="450"/>
      <c r="C218" s="450"/>
      <c r="D218" s="450"/>
      <c r="E218" s="404"/>
      <c r="F218" s="404"/>
      <c r="G218" s="404"/>
      <c r="H218" s="404"/>
      <c r="I218" s="404"/>
      <c r="J218" s="404"/>
      <c r="K218" s="404"/>
      <c r="L218" s="404"/>
      <c r="M218" s="404"/>
      <c r="N218" s="404"/>
    </row>
    <row r="219" spans="1:14" ht="15">
      <c r="A219" s="389"/>
      <c r="B219" s="450"/>
      <c r="C219" s="450"/>
      <c r="D219" s="450"/>
      <c r="E219" s="404"/>
      <c r="F219" s="404"/>
      <c r="G219" s="404"/>
      <c r="H219" s="404"/>
      <c r="I219" s="404"/>
      <c r="J219" s="404"/>
      <c r="K219" s="404"/>
      <c r="L219" s="404"/>
      <c r="M219" s="404"/>
      <c r="N219" s="404"/>
    </row>
    <row r="220" spans="1:14" ht="15">
      <c r="A220" s="389"/>
      <c r="B220" s="450"/>
      <c r="C220" s="450"/>
      <c r="D220" s="450"/>
      <c r="E220" s="404"/>
      <c r="F220" s="404"/>
      <c r="G220" s="404"/>
      <c r="H220" s="404"/>
      <c r="I220" s="404"/>
      <c r="J220" s="404"/>
      <c r="K220" s="404"/>
      <c r="L220" s="404"/>
      <c r="M220" s="404"/>
      <c r="N220" s="404"/>
    </row>
    <row r="221" spans="1:14" ht="15">
      <c r="A221" s="389"/>
      <c r="B221" s="450"/>
      <c r="C221" s="450"/>
      <c r="D221" s="450"/>
      <c r="E221" s="404"/>
      <c r="F221" s="404"/>
      <c r="G221" s="404"/>
      <c r="H221" s="404"/>
      <c r="I221" s="404"/>
      <c r="J221" s="404"/>
      <c r="K221" s="404"/>
      <c r="L221" s="404"/>
      <c r="M221" s="404"/>
      <c r="N221" s="404"/>
    </row>
    <row r="222" spans="1:14" ht="15">
      <c r="A222" s="389"/>
      <c r="B222" s="450"/>
      <c r="C222" s="450"/>
      <c r="D222" s="450"/>
      <c r="E222" s="404"/>
      <c r="F222" s="404"/>
      <c r="G222" s="404"/>
      <c r="H222" s="404"/>
      <c r="I222" s="404"/>
      <c r="J222" s="404"/>
      <c r="K222" s="404"/>
      <c r="L222" s="404"/>
      <c r="M222" s="404"/>
      <c r="N222" s="404"/>
    </row>
    <row r="223" spans="1:14">
      <c r="B223" s="450"/>
      <c r="C223" s="450"/>
      <c r="D223" s="450"/>
      <c r="E223" s="404"/>
      <c r="F223" s="404"/>
      <c r="G223" s="404"/>
      <c r="H223" s="404"/>
      <c r="I223" s="404"/>
      <c r="J223" s="404"/>
      <c r="K223" s="404"/>
      <c r="L223" s="404"/>
      <c r="M223" s="404"/>
      <c r="N223" s="404"/>
    </row>
    <row r="224" spans="1:14">
      <c r="B224" s="450"/>
      <c r="C224" s="450"/>
      <c r="D224" s="450"/>
      <c r="E224" s="404"/>
      <c r="F224" s="404"/>
      <c r="G224" s="404"/>
      <c r="H224" s="404"/>
      <c r="I224" s="404"/>
      <c r="J224" s="404"/>
      <c r="K224" s="404"/>
      <c r="L224" s="404"/>
      <c r="M224" s="404"/>
      <c r="N224" s="404"/>
    </row>
  </sheetData>
  <mergeCells count="139">
    <mergeCell ref="F145:G145"/>
    <mergeCell ref="F146:G146"/>
    <mergeCell ref="I146:J146"/>
    <mergeCell ref="F136:G136"/>
    <mergeCell ref="F137:G137"/>
    <mergeCell ref="F138:G138"/>
    <mergeCell ref="I138:J138"/>
    <mergeCell ref="F140:G140"/>
    <mergeCell ref="F141:G141"/>
    <mergeCell ref="F142:G142"/>
    <mergeCell ref="F143:G143"/>
    <mergeCell ref="F144:G144"/>
    <mergeCell ref="F127:G127"/>
    <mergeCell ref="F128:G128"/>
    <mergeCell ref="I128:J128"/>
    <mergeCell ref="F130:G130"/>
    <mergeCell ref="F131:G131"/>
    <mergeCell ref="F132:G132"/>
    <mergeCell ref="F133:G133"/>
    <mergeCell ref="F134:G134"/>
    <mergeCell ref="F135:G135"/>
    <mergeCell ref="F118:G118"/>
    <mergeCell ref="F119:G119"/>
    <mergeCell ref="F120:G120"/>
    <mergeCell ref="I120:J120"/>
    <mergeCell ref="F122:G122"/>
    <mergeCell ref="F123:G123"/>
    <mergeCell ref="F124:G124"/>
    <mergeCell ref="F125:G125"/>
    <mergeCell ref="F126:G126"/>
    <mergeCell ref="F109:G109"/>
    <mergeCell ref="I109:J109"/>
    <mergeCell ref="F111:G111"/>
    <mergeCell ref="F112:G112"/>
    <mergeCell ref="F113:G113"/>
    <mergeCell ref="F114:G114"/>
    <mergeCell ref="F115:G115"/>
    <mergeCell ref="F116:G116"/>
    <mergeCell ref="F117:G117"/>
    <mergeCell ref="F100:G100"/>
    <mergeCell ref="F101:G101"/>
    <mergeCell ref="F102:G102"/>
    <mergeCell ref="F103:G103"/>
    <mergeCell ref="I103:J103"/>
    <mergeCell ref="F105:G105"/>
    <mergeCell ref="F106:G106"/>
    <mergeCell ref="F107:G107"/>
    <mergeCell ref="F108:G108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82:G82"/>
    <mergeCell ref="F83:G83"/>
    <mergeCell ref="F84:G84"/>
    <mergeCell ref="F85:G85"/>
    <mergeCell ref="F86:G86"/>
    <mergeCell ref="I86:J86"/>
    <mergeCell ref="F88:G88"/>
    <mergeCell ref="F89:G89"/>
    <mergeCell ref="F90:G90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64:G64"/>
    <mergeCell ref="F65:G65"/>
    <mergeCell ref="F66:G66"/>
    <mergeCell ref="F67:G67"/>
    <mergeCell ref="F68:G68"/>
    <mergeCell ref="F69:G69"/>
    <mergeCell ref="I69:J69"/>
    <mergeCell ref="F71:G71"/>
    <mergeCell ref="F72:G72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43:G43"/>
    <mergeCell ref="I45:J45"/>
    <mergeCell ref="F47:G47"/>
    <mergeCell ref="F48:G48"/>
    <mergeCell ref="F49:G49"/>
    <mergeCell ref="F50:G50"/>
    <mergeCell ref="F51:G51"/>
    <mergeCell ref="F52:G52"/>
    <mergeCell ref="F53:G53"/>
    <mergeCell ref="I53:J53"/>
    <mergeCell ref="F34:G34"/>
    <mergeCell ref="F35:G35"/>
    <mergeCell ref="F36:G36"/>
    <mergeCell ref="F37:G37"/>
    <mergeCell ref="I37:J37"/>
    <mergeCell ref="F39:G39"/>
    <mergeCell ref="F40:G40"/>
    <mergeCell ref="F41:G41"/>
    <mergeCell ref="F42:G42"/>
    <mergeCell ref="F25:G25"/>
    <mergeCell ref="F26:G26"/>
    <mergeCell ref="F27:G27"/>
    <mergeCell ref="F28:G28"/>
    <mergeCell ref="F29:G29"/>
    <mergeCell ref="I29:J29"/>
    <mergeCell ref="F31:G31"/>
    <mergeCell ref="F32:G32"/>
    <mergeCell ref="F33:G33"/>
    <mergeCell ref="F16:G16"/>
    <mergeCell ref="F17:G17"/>
    <mergeCell ref="F18:G18"/>
    <mergeCell ref="I18:J18"/>
    <mergeCell ref="F20:G20"/>
    <mergeCell ref="F21:G21"/>
    <mergeCell ref="F22:G22"/>
    <mergeCell ref="F23:G23"/>
    <mergeCell ref="F24:G24"/>
    <mergeCell ref="B1:L1"/>
    <mergeCell ref="B7:J7"/>
    <mergeCell ref="F9:G9"/>
    <mergeCell ref="F10:G10"/>
    <mergeCell ref="F11:G11"/>
    <mergeCell ref="F12:G12"/>
    <mergeCell ref="F13:G13"/>
    <mergeCell ref="F14:G14"/>
    <mergeCell ref="F15:G15"/>
  </mergeCells>
  <printOptions horizontalCentered="1"/>
  <pageMargins left="0.39374999999999999" right="0.39374999999999999" top="0.118055555555556" bottom="0.39374999999999999" header="0.511811023622047" footer="0.511811023622047"/>
  <pageSetup paperSize="9" scale="6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pageSetUpPr fitToPage="1"/>
  </sheetPr>
  <dimension ref="A1:XFD552"/>
  <sheetViews>
    <sheetView showGridLines="0" zoomScaleNormal="100" workbookViewId="0">
      <selection activeCell="A15" sqref="A15"/>
    </sheetView>
  </sheetViews>
  <sheetFormatPr defaultColWidth="12.59765625" defaultRowHeight="13.8"/>
  <cols>
    <col min="1" max="1" width="8.3984375" style="15" customWidth="1"/>
    <col min="2" max="2" width="8.5" style="15" customWidth="1"/>
    <col min="3" max="3" width="9.19921875" style="15" customWidth="1"/>
    <col min="4" max="4" width="50.8984375" style="16" customWidth="1"/>
    <col min="5" max="5" width="8.5" style="17" customWidth="1"/>
    <col min="6" max="6" width="11.3984375" style="18" customWidth="1"/>
    <col min="7" max="7" width="10.09765625" style="17" customWidth="1"/>
    <col min="8" max="8" width="12" style="17" customWidth="1"/>
    <col min="9" max="9" width="14.796875" style="17" customWidth="1"/>
    <col min="10" max="10" width="11.3984375" style="17" customWidth="1"/>
    <col min="11" max="12" width="10.5" style="16" hidden="1" customWidth="1"/>
    <col min="13" max="13" width="12.59765625" style="16" hidden="1"/>
    <col min="14" max="15" width="10.5" style="16" hidden="1" customWidth="1"/>
    <col min="16" max="16" width="16.3984375" style="19" hidden="1" customWidth="1"/>
    <col min="17" max="17" width="16.5" style="16" customWidth="1"/>
    <col min="18" max="16334" width="12.59765625" style="16"/>
    <col min="16335" max="16384" width="10.5" style="16" customWidth="1"/>
  </cols>
  <sheetData>
    <row r="1" spans="1:36 16335:16384" ht="94.5" customHeight="1">
      <c r="A1" s="14"/>
      <c r="B1" s="14">
        <v>9</v>
      </c>
      <c r="C1" s="14"/>
      <c r="D1" s="14"/>
      <c r="E1" s="14"/>
      <c r="F1" s="14"/>
      <c r="G1" s="14"/>
      <c r="H1" s="14"/>
      <c r="I1" s="14"/>
      <c r="J1" s="14"/>
      <c r="XDG1" s="21"/>
      <c r="XDH1" s="21"/>
      <c r="XDI1" s="21"/>
      <c r="XDJ1" s="21"/>
      <c r="XDK1" s="21"/>
      <c r="XDL1" s="21"/>
      <c r="XDM1" s="21"/>
      <c r="XDN1" s="21"/>
      <c r="XDO1" s="21"/>
      <c r="XDP1" s="21"/>
      <c r="XDQ1" s="21"/>
      <c r="XDR1" s="21"/>
      <c r="XDS1" s="21"/>
      <c r="XDT1" s="21"/>
      <c r="XDU1" s="21"/>
      <c r="XDV1" s="21"/>
      <c r="XDW1" s="21"/>
      <c r="XDX1" s="21"/>
      <c r="XDY1" s="21"/>
      <c r="XDZ1" s="21"/>
      <c r="XEA1" s="21"/>
      <c r="XEB1" s="21"/>
      <c r="XEC1" s="21"/>
      <c r="XED1" s="21"/>
      <c r="XEE1" s="21"/>
      <c r="XEF1" s="21"/>
      <c r="XEG1" s="21"/>
      <c r="XEH1" s="21"/>
      <c r="XEI1" s="21"/>
      <c r="XEJ1" s="21"/>
      <c r="XEK1" s="21"/>
      <c r="XEL1" s="21"/>
      <c r="XEM1" s="21"/>
      <c r="XEN1" s="21"/>
      <c r="XEO1" s="21"/>
      <c r="XEP1" s="21"/>
      <c r="XEQ1" s="21"/>
      <c r="XER1" s="21"/>
      <c r="XES1" s="21"/>
      <c r="XET1" s="21"/>
      <c r="XEU1" s="21"/>
      <c r="XEV1" s="21"/>
      <c r="XEW1" s="21"/>
      <c r="XEX1" s="21"/>
      <c r="XEY1" s="21"/>
      <c r="XEZ1" s="21"/>
      <c r="XFA1" s="21"/>
      <c r="XFB1" s="21"/>
      <c r="XFC1" s="21"/>
      <c r="XFD1" s="21"/>
    </row>
    <row r="2" spans="1:36 16335:16384" s="21" customFormat="1" ht="19.95" customHeight="1">
      <c r="A2" s="504" t="s">
        <v>0</v>
      </c>
      <c r="B2" s="504"/>
      <c r="C2" s="504"/>
      <c r="D2" s="504"/>
      <c r="E2" s="504"/>
      <c r="F2" s="504"/>
      <c r="G2" s="504"/>
      <c r="H2" s="504"/>
      <c r="I2" s="504"/>
      <c r="J2" s="504"/>
      <c r="P2" s="22"/>
      <c r="XDG2" s="16"/>
      <c r="XDH2" s="16"/>
      <c r="XDI2" s="16"/>
      <c r="XDJ2" s="16"/>
      <c r="XDK2" s="16"/>
      <c r="XDL2" s="16"/>
      <c r="XDM2" s="16"/>
      <c r="XDN2" s="16"/>
      <c r="XDO2" s="16"/>
      <c r="XDP2" s="16"/>
      <c r="XDQ2" s="16"/>
      <c r="XDR2" s="16"/>
      <c r="XDS2" s="16"/>
      <c r="XDT2" s="16"/>
      <c r="XDU2" s="16"/>
      <c r="XDV2" s="16"/>
      <c r="XDW2" s="16"/>
      <c r="XDX2" s="16"/>
      <c r="XDY2" s="16"/>
      <c r="XDZ2" s="16"/>
      <c r="XEA2" s="16"/>
      <c r="XEB2" s="16"/>
      <c r="XEC2" s="16"/>
      <c r="XED2" s="16"/>
      <c r="XEE2" s="16"/>
      <c r="XEF2" s="16"/>
      <c r="XEG2" s="16"/>
      <c r="XEH2" s="16"/>
      <c r="XEI2" s="16"/>
      <c r="XEJ2" s="16"/>
      <c r="XEK2" s="16"/>
      <c r="XEL2" s="16"/>
      <c r="XEM2" s="16"/>
      <c r="XEN2" s="16"/>
      <c r="XEO2" s="16"/>
      <c r="XEP2" s="16"/>
      <c r="XEQ2" s="16"/>
      <c r="XER2" s="16"/>
      <c r="XES2" s="16"/>
      <c r="XET2" s="16"/>
      <c r="XEU2" s="16"/>
      <c r="XEV2" s="16"/>
      <c r="XEW2" s="16"/>
      <c r="XEX2" s="16"/>
      <c r="XEY2" s="16"/>
      <c r="XEZ2" s="16"/>
      <c r="XFA2" s="16"/>
      <c r="XFB2" s="16"/>
      <c r="XFC2" s="16"/>
      <c r="XFD2" s="16"/>
    </row>
    <row r="3" spans="1:36 16335:16384" s="21" customFormat="1" ht="15.15" customHeight="1">
      <c r="A3" s="23"/>
      <c r="B3" s="24"/>
      <c r="C3" s="24"/>
      <c r="D3" s="25"/>
      <c r="E3" s="26"/>
      <c r="F3" s="26"/>
      <c r="G3" s="26"/>
      <c r="H3" s="27"/>
      <c r="I3" s="28" t="s">
        <v>1</v>
      </c>
      <c r="J3" s="29" t="str">
        <f>'DADOS GERAIS'!$B$22</f>
        <v>Data:</v>
      </c>
      <c r="P3" s="22"/>
      <c r="Q3" s="30">
        <v>2012825</v>
      </c>
      <c r="R3" s="21" t="s">
        <v>2</v>
      </c>
      <c r="XDG3" s="16"/>
      <c r="XDH3" s="16"/>
      <c r="XDI3" s="16"/>
      <c r="XDJ3" s="16"/>
      <c r="XDK3" s="16"/>
      <c r="XDL3" s="16"/>
      <c r="XDM3" s="16"/>
      <c r="XDN3" s="16"/>
      <c r="XDO3" s="16"/>
      <c r="XDP3" s="16"/>
      <c r="XDQ3" s="16"/>
      <c r="XDR3" s="16"/>
      <c r="XDS3" s="16"/>
      <c r="XDT3" s="16"/>
      <c r="XDU3" s="16"/>
      <c r="XDV3" s="16"/>
      <c r="XDW3" s="16"/>
      <c r="XDX3" s="16"/>
      <c r="XDY3" s="16"/>
      <c r="XDZ3" s="16"/>
      <c r="XEA3" s="16"/>
      <c r="XEB3" s="16"/>
      <c r="XEC3" s="16"/>
      <c r="XED3" s="16"/>
      <c r="XEE3" s="16"/>
      <c r="XEF3" s="16"/>
      <c r="XEG3" s="16"/>
      <c r="XEH3" s="16"/>
      <c r="XEI3" s="16"/>
      <c r="XEJ3" s="16"/>
      <c r="XEK3" s="16"/>
      <c r="XEL3" s="16"/>
      <c r="XEM3" s="16"/>
      <c r="XEN3" s="16"/>
      <c r="XEO3" s="16"/>
      <c r="XEP3" s="16"/>
      <c r="XEQ3" s="16"/>
      <c r="XER3" s="16"/>
      <c r="XES3" s="16"/>
      <c r="XET3" s="16"/>
      <c r="XEU3" s="16"/>
      <c r="XEV3" s="16"/>
      <c r="XEW3" s="16"/>
      <c r="XEX3" s="16"/>
      <c r="XEY3" s="16"/>
      <c r="XEZ3" s="16"/>
      <c r="XFA3" s="16"/>
      <c r="XFB3" s="16"/>
      <c r="XFC3" s="16"/>
      <c r="XFD3" s="16"/>
    </row>
    <row r="4" spans="1:36 16335:16384" s="21" customFormat="1" ht="15.15" customHeight="1">
      <c r="A4" s="12" t="s">
        <v>3</v>
      </c>
      <c r="B4" s="11" t="s">
        <v>4</v>
      </c>
      <c r="C4" s="11"/>
      <c r="D4" s="11"/>
      <c r="E4" s="11"/>
      <c r="F4" s="26"/>
      <c r="G4" s="26"/>
      <c r="H4" s="31"/>
      <c r="I4" s="31">
        <f>'BDI DESONERADO'!E35</f>
        <v>0.24518700733222065</v>
      </c>
      <c r="J4" s="32">
        <v>45709</v>
      </c>
      <c r="P4" s="22"/>
      <c r="Q4" s="30">
        <f>I449</f>
        <v>2077388.08</v>
      </c>
      <c r="R4" s="21" t="s">
        <v>5</v>
      </c>
      <c r="XDG4" s="16"/>
      <c r="XDH4" s="16"/>
      <c r="XDI4" s="16"/>
      <c r="XDJ4" s="16"/>
      <c r="XDK4" s="16"/>
      <c r="XDL4" s="16"/>
      <c r="XDM4" s="16"/>
      <c r="XDN4" s="16"/>
      <c r="XDO4" s="16"/>
      <c r="XDP4" s="16"/>
      <c r="XDQ4" s="16"/>
      <c r="XDR4" s="16"/>
      <c r="XDS4" s="16"/>
      <c r="XDT4" s="16"/>
      <c r="XDU4" s="16"/>
      <c r="XDV4" s="16"/>
      <c r="XDW4" s="16"/>
      <c r="XDX4" s="16"/>
      <c r="XDY4" s="16"/>
      <c r="XDZ4" s="16"/>
      <c r="XEA4" s="16"/>
      <c r="XEB4" s="16"/>
      <c r="XEC4" s="16"/>
      <c r="XED4" s="16"/>
      <c r="XEE4" s="16"/>
      <c r="XEF4" s="16"/>
      <c r="XEG4" s="16"/>
      <c r="XEH4" s="16"/>
      <c r="XEI4" s="16"/>
      <c r="XEJ4" s="16"/>
      <c r="XEK4" s="16"/>
      <c r="XEL4" s="16"/>
      <c r="XEM4" s="16"/>
      <c r="XEN4" s="16"/>
      <c r="XEO4" s="16"/>
      <c r="XEP4" s="16"/>
      <c r="XEQ4" s="16"/>
      <c r="XER4" s="16"/>
      <c r="XES4" s="16"/>
      <c r="XET4" s="16"/>
      <c r="XEU4" s="16"/>
      <c r="XEV4" s="16"/>
      <c r="XEW4" s="16"/>
      <c r="XEX4" s="16"/>
      <c r="XEY4" s="16"/>
      <c r="XEZ4" s="16"/>
      <c r="XFA4" s="16"/>
      <c r="XFB4" s="16"/>
      <c r="XFC4" s="16"/>
      <c r="XFD4" s="16"/>
    </row>
    <row r="5" spans="1:36 16335:16384" s="21" customFormat="1" ht="15.15" customHeight="1">
      <c r="A5" s="12"/>
      <c r="B5" s="11"/>
      <c r="C5" s="11"/>
      <c r="D5" s="11"/>
      <c r="E5" s="11"/>
      <c r="F5" s="26"/>
      <c r="G5" s="26"/>
      <c r="H5" s="27"/>
      <c r="I5" s="27"/>
      <c r="J5" s="33"/>
      <c r="P5" s="22"/>
      <c r="Q5" s="30">
        <f>Q4-Q3</f>
        <v>64563.080000000075</v>
      </c>
      <c r="R5" s="21" t="s">
        <v>6</v>
      </c>
      <c r="XDG5" s="16"/>
      <c r="XDH5" s="16"/>
      <c r="XDI5" s="16"/>
      <c r="XDJ5" s="16"/>
      <c r="XDK5" s="16"/>
      <c r="XDL5" s="16"/>
      <c r="XDM5" s="16"/>
      <c r="XDN5" s="16"/>
      <c r="XDO5" s="16"/>
      <c r="XDP5" s="16"/>
      <c r="XDQ5" s="16"/>
      <c r="XDR5" s="16"/>
      <c r="XDS5" s="16"/>
      <c r="XDT5" s="16"/>
      <c r="XDU5" s="16"/>
      <c r="XDV5" s="16"/>
      <c r="XDW5" s="16"/>
      <c r="XDX5" s="16"/>
      <c r="XDY5" s="16"/>
      <c r="XDZ5" s="16"/>
      <c r="XEA5" s="16"/>
      <c r="XEB5" s="16"/>
      <c r="XEC5" s="16"/>
      <c r="XED5" s="16"/>
      <c r="XEE5" s="16"/>
      <c r="XEF5" s="16"/>
      <c r="XEG5" s="16"/>
      <c r="XEH5" s="16"/>
      <c r="XEI5" s="16"/>
      <c r="XEJ5" s="16"/>
      <c r="XEK5" s="16"/>
      <c r="XEL5" s="16"/>
      <c r="XEM5" s="16"/>
      <c r="XEN5" s="16"/>
      <c r="XEO5" s="16"/>
      <c r="XEP5" s="16"/>
      <c r="XEQ5" s="16"/>
      <c r="XER5" s="16"/>
      <c r="XES5" s="16"/>
      <c r="XET5" s="16"/>
      <c r="XEU5" s="16"/>
      <c r="XEV5" s="16"/>
      <c r="XEW5" s="16"/>
      <c r="XEX5" s="16"/>
      <c r="XEY5" s="16"/>
      <c r="XEZ5" s="16"/>
      <c r="XFA5" s="16"/>
      <c r="XFB5" s="16"/>
      <c r="XFC5" s="16"/>
      <c r="XFD5" s="16"/>
    </row>
    <row r="6" spans="1:36 16335:16384" s="21" customFormat="1" ht="15.15" customHeight="1">
      <c r="A6" s="35" t="s">
        <v>7</v>
      </c>
      <c r="B6" s="36"/>
      <c r="C6" s="24"/>
      <c r="D6" s="25"/>
      <c r="E6" s="26"/>
      <c r="F6" s="26"/>
      <c r="G6" s="26"/>
      <c r="H6" s="27"/>
      <c r="I6" s="27"/>
      <c r="J6" s="33"/>
      <c r="P6" s="22"/>
      <c r="XDG6" s="16"/>
      <c r="XDH6" s="16"/>
      <c r="XDI6" s="16"/>
      <c r="XDJ6" s="16"/>
      <c r="XDK6" s="16"/>
      <c r="XDL6" s="16"/>
      <c r="XDM6" s="16"/>
      <c r="XDN6" s="16"/>
      <c r="XDO6" s="16"/>
      <c r="XDP6" s="16"/>
      <c r="XDQ6" s="16"/>
      <c r="XDR6" s="16"/>
      <c r="XDS6" s="16"/>
      <c r="XDT6" s="16"/>
      <c r="XDU6" s="16"/>
      <c r="XDV6" s="16"/>
      <c r="XDW6" s="16"/>
      <c r="XDX6" s="16"/>
      <c r="XDY6" s="16"/>
      <c r="XDZ6" s="16"/>
      <c r="XEA6" s="16"/>
      <c r="XEB6" s="16"/>
      <c r="XEC6" s="16"/>
      <c r="XED6" s="16"/>
      <c r="XEE6" s="16"/>
      <c r="XEF6" s="16"/>
      <c r="XEG6" s="16"/>
      <c r="XEH6" s="16"/>
      <c r="XEI6" s="16"/>
      <c r="XEJ6" s="16"/>
      <c r="XEK6" s="16"/>
      <c r="XEL6" s="16"/>
      <c r="XEM6" s="16"/>
      <c r="XEN6" s="16"/>
      <c r="XEO6" s="16"/>
      <c r="XEP6" s="16"/>
      <c r="XEQ6" s="16"/>
      <c r="XER6" s="16"/>
      <c r="XES6" s="16"/>
      <c r="XET6" s="16"/>
      <c r="XEU6" s="16"/>
      <c r="XEV6" s="16"/>
      <c r="XEW6" s="16"/>
      <c r="XEX6" s="16"/>
      <c r="XEY6" s="16"/>
      <c r="XEZ6" s="16"/>
      <c r="XFA6" s="16"/>
      <c r="XFB6" s="16"/>
      <c r="XFC6" s="16"/>
      <c r="XFD6" s="16"/>
    </row>
    <row r="7" spans="1:36 16335:16384" s="21" customFormat="1" ht="15.15" customHeight="1">
      <c r="A7" s="23"/>
      <c r="B7" s="24"/>
      <c r="C7" s="24"/>
      <c r="D7" s="25"/>
      <c r="E7" s="26"/>
      <c r="F7" s="26"/>
      <c r="G7" s="26"/>
      <c r="H7" s="27"/>
      <c r="I7" s="27"/>
      <c r="J7" s="33"/>
      <c r="P7" s="22"/>
      <c r="XDG7" s="16"/>
      <c r="XDH7" s="16"/>
      <c r="XDI7" s="16"/>
      <c r="XDJ7" s="16"/>
      <c r="XDK7" s="16"/>
      <c r="XDL7" s="16"/>
      <c r="XDM7" s="16"/>
      <c r="XDN7" s="16"/>
      <c r="XDO7" s="16"/>
      <c r="XDP7" s="16"/>
      <c r="XDQ7" s="16"/>
      <c r="XDR7" s="16"/>
      <c r="XDS7" s="16"/>
      <c r="XDT7" s="16"/>
      <c r="XDU7" s="16"/>
      <c r="XDV7" s="16"/>
      <c r="XDW7" s="16"/>
      <c r="XDX7" s="16"/>
      <c r="XDY7" s="16"/>
      <c r="XDZ7" s="16"/>
      <c r="XEA7" s="16"/>
      <c r="XEB7" s="16"/>
      <c r="XEC7" s="16"/>
      <c r="XED7" s="16"/>
      <c r="XEE7" s="16"/>
      <c r="XEF7" s="16"/>
      <c r="XEG7" s="16"/>
      <c r="XEH7" s="16"/>
      <c r="XEI7" s="16"/>
      <c r="XEJ7" s="16"/>
      <c r="XEK7" s="16"/>
      <c r="XEL7" s="16"/>
      <c r="XEM7" s="16"/>
      <c r="XEN7" s="16"/>
      <c r="XEO7" s="16"/>
      <c r="XEP7" s="16"/>
      <c r="XEQ7" s="16"/>
      <c r="XER7" s="16"/>
      <c r="XES7" s="16"/>
      <c r="XET7" s="16"/>
      <c r="XEU7" s="16"/>
      <c r="XEV7" s="16"/>
      <c r="XEW7" s="16"/>
      <c r="XEX7" s="16"/>
      <c r="XEY7" s="16"/>
      <c r="XEZ7" s="16"/>
      <c r="XFA7" s="16"/>
      <c r="XFB7" s="16"/>
      <c r="XFC7" s="16"/>
      <c r="XFD7" s="16"/>
    </row>
    <row r="8" spans="1:36 16335:16384" s="21" customFormat="1" ht="15.15" customHeight="1">
      <c r="A8" s="37" t="s">
        <v>8</v>
      </c>
      <c r="B8" s="10" t="s">
        <v>9</v>
      </c>
      <c r="C8" s="10"/>
      <c r="D8" s="10"/>
      <c r="E8" s="10"/>
      <c r="F8" s="10"/>
      <c r="G8" s="10"/>
      <c r="H8" s="10"/>
      <c r="I8" s="27"/>
      <c r="J8" s="33"/>
      <c r="P8" s="22"/>
      <c r="XDG8" s="16"/>
      <c r="XDH8" s="16"/>
      <c r="XDI8" s="16"/>
      <c r="XDJ8" s="16"/>
      <c r="XDK8" s="16"/>
      <c r="XDL8" s="16"/>
      <c r="XDM8" s="16"/>
      <c r="XDN8" s="16"/>
      <c r="XDO8" s="16"/>
      <c r="XDP8" s="16"/>
      <c r="XDQ8" s="16"/>
      <c r="XDR8" s="16"/>
      <c r="XDS8" s="16"/>
      <c r="XDT8" s="16"/>
      <c r="XDU8" s="16"/>
      <c r="XDV8" s="16"/>
      <c r="XDW8" s="16"/>
      <c r="XDX8" s="16"/>
      <c r="XDY8" s="16"/>
      <c r="XDZ8" s="16"/>
      <c r="XEA8" s="16"/>
      <c r="XEB8" s="16"/>
      <c r="XEC8" s="16"/>
      <c r="XED8" s="16"/>
      <c r="XEE8" s="16"/>
      <c r="XEF8" s="16"/>
      <c r="XEG8" s="16"/>
      <c r="XEH8" s="16"/>
      <c r="XEI8" s="16"/>
      <c r="XEJ8" s="16"/>
      <c r="XEK8" s="16"/>
      <c r="XEL8" s="16"/>
      <c r="XEM8" s="16"/>
      <c r="XEN8" s="16"/>
      <c r="XEO8" s="16"/>
      <c r="XEP8" s="16"/>
      <c r="XEQ8" s="16"/>
      <c r="XER8" s="16"/>
      <c r="XES8" s="16"/>
      <c r="XET8" s="16"/>
      <c r="XEU8" s="16"/>
      <c r="XEV8" s="16"/>
      <c r="XEW8" s="16"/>
      <c r="XEX8" s="16"/>
      <c r="XEY8" s="16"/>
      <c r="XEZ8" s="16"/>
      <c r="XFA8" s="16"/>
      <c r="XFB8" s="16"/>
      <c r="XFC8" s="16"/>
      <c r="XFD8" s="16"/>
    </row>
    <row r="9" spans="1:36 16335:16384" s="21" customFormat="1" ht="15.15" customHeight="1">
      <c r="A9" s="38"/>
      <c r="B9" s="39"/>
      <c r="C9" s="39"/>
      <c r="D9" s="40"/>
      <c r="E9" s="41"/>
      <c r="F9" s="41"/>
      <c r="G9" s="41"/>
      <c r="H9" s="42"/>
      <c r="I9" s="42"/>
      <c r="J9" s="43"/>
      <c r="P9" s="22"/>
      <c r="XDG9" s="16"/>
      <c r="XDH9" s="16"/>
      <c r="XDI9" s="16"/>
      <c r="XDJ9" s="16"/>
      <c r="XDK9" s="16"/>
      <c r="XDL9" s="16"/>
      <c r="XDM9" s="16"/>
      <c r="XDN9" s="16"/>
      <c r="XDO9" s="16"/>
      <c r="XDP9" s="16"/>
      <c r="XDQ9" s="16"/>
      <c r="XDR9" s="16"/>
      <c r="XDS9" s="16"/>
      <c r="XDT9" s="16"/>
      <c r="XDU9" s="16"/>
      <c r="XDV9" s="16"/>
      <c r="XDW9" s="16"/>
      <c r="XDX9" s="16"/>
      <c r="XDY9" s="16"/>
      <c r="XDZ9" s="16"/>
      <c r="XEA9" s="16"/>
      <c r="XEB9" s="16"/>
      <c r="XEC9" s="16"/>
      <c r="XED9" s="16"/>
      <c r="XEE9" s="16"/>
      <c r="XEF9" s="16"/>
      <c r="XEG9" s="16"/>
      <c r="XEH9" s="16"/>
      <c r="XEI9" s="16"/>
      <c r="XEJ9" s="16"/>
      <c r="XEK9" s="16"/>
      <c r="XEL9" s="16"/>
      <c r="XEM9" s="16"/>
      <c r="XEN9" s="16"/>
      <c r="XEO9" s="16"/>
      <c r="XEP9" s="16"/>
      <c r="XEQ9" s="16"/>
      <c r="XER9" s="16"/>
      <c r="XES9" s="16"/>
      <c r="XET9" s="16"/>
      <c r="XEU9" s="16"/>
      <c r="XEV9" s="16"/>
      <c r="XEW9" s="16"/>
      <c r="XEX9" s="16"/>
      <c r="XEY9" s="16"/>
      <c r="XEZ9" s="16"/>
      <c r="XFA9" s="16"/>
      <c r="XFB9" s="16"/>
      <c r="XFC9" s="16"/>
      <c r="XFD9" s="16"/>
    </row>
    <row r="10" spans="1:36 16335:16384" s="49" customFormat="1" ht="26.7" customHeight="1">
      <c r="A10" s="44" t="s">
        <v>10</v>
      </c>
      <c r="B10" s="45" t="s">
        <v>11</v>
      </c>
      <c r="C10" s="45" t="s">
        <v>12</v>
      </c>
      <c r="D10" s="46" t="s">
        <v>13</v>
      </c>
      <c r="E10" s="46" t="s">
        <v>14</v>
      </c>
      <c r="F10" s="47" t="s">
        <v>15</v>
      </c>
      <c r="G10" s="46" t="s">
        <v>16</v>
      </c>
      <c r="H10" s="46" t="s">
        <v>17</v>
      </c>
      <c r="I10" s="46" t="s">
        <v>18</v>
      </c>
      <c r="J10" s="48" t="s">
        <v>19</v>
      </c>
      <c r="L10" s="50" t="s">
        <v>1</v>
      </c>
      <c r="M10" s="50" t="s">
        <v>20</v>
      </c>
      <c r="N10" s="50" t="s">
        <v>21</v>
      </c>
      <c r="P10" s="51"/>
      <c r="XDG10" s="16"/>
      <c r="XDH10" s="16"/>
      <c r="XDI10" s="16"/>
      <c r="XDJ10" s="16"/>
      <c r="XDK10" s="16"/>
      <c r="XDL10" s="16"/>
      <c r="XDM10" s="16"/>
      <c r="XDN10" s="16"/>
      <c r="XDO10" s="16"/>
      <c r="XDP10" s="16"/>
      <c r="XDQ10" s="16"/>
      <c r="XDR10" s="16"/>
      <c r="XDS10" s="16"/>
      <c r="XDT10" s="16"/>
      <c r="XDU10" s="16"/>
      <c r="XDV10" s="16"/>
      <c r="XDW10" s="16"/>
      <c r="XDX10" s="16"/>
      <c r="XDY10" s="16"/>
      <c r="XDZ10" s="16"/>
      <c r="XEA10" s="16"/>
      <c r="XEB10" s="16"/>
      <c r="XEC10" s="16"/>
      <c r="XED10" s="16"/>
      <c r="XEE10" s="16"/>
      <c r="XEF10" s="16"/>
      <c r="XEG10" s="16"/>
      <c r="XEH10" s="16"/>
      <c r="XEI10" s="16"/>
      <c r="XEJ10" s="16"/>
      <c r="XEK10" s="16"/>
      <c r="XEL10" s="16"/>
      <c r="XEM10" s="16"/>
      <c r="XEN10" s="16"/>
      <c r="XEO10" s="16"/>
      <c r="XEP10" s="16"/>
      <c r="XEQ10" s="16"/>
      <c r="XER10" s="16"/>
      <c r="XES10" s="16"/>
      <c r="XET10" s="16"/>
      <c r="XEU10" s="16"/>
      <c r="XEV10" s="16"/>
      <c r="XEW10" s="16"/>
      <c r="XEX10" s="16"/>
      <c r="XEY10" s="16"/>
      <c r="XEZ10" s="16"/>
      <c r="XFA10" s="16"/>
      <c r="XFB10" s="16"/>
      <c r="XFC10" s="16"/>
      <c r="XFD10" s="16"/>
    </row>
    <row r="11" spans="1:36 16335:16384" ht="15.15" customHeight="1">
      <c r="A11" s="52"/>
      <c r="B11" s="53"/>
      <c r="C11" s="53"/>
      <c r="D11" s="54"/>
      <c r="E11" s="55"/>
      <c r="F11" s="56"/>
      <c r="G11" s="55"/>
      <c r="H11" s="55"/>
      <c r="I11" s="55"/>
      <c r="J11" s="57"/>
    </row>
    <row r="12" spans="1:36 16335:16384" ht="15.15" customHeight="1">
      <c r="A12" s="451">
        <v>1</v>
      </c>
      <c r="B12" s="452"/>
      <c r="C12" s="452"/>
      <c r="D12" s="453" t="s">
        <v>22</v>
      </c>
      <c r="E12" s="454"/>
      <c r="F12" s="455"/>
      <c r="G12" s="454"/>
      <c r="H12" s="454"/>
      <c r="I12" s="456">
        <f>SUM(I14:I20)</f>
        <v>84953.85</v>
      </c>
      <c r="J12" s="457">
        <f>I12/$I$449</f>
        <v>4.089454965968612E-2</v>
      </c>
      <c r="K12" s="69">
        <f>SUM(I12:I444)</f>
        <v>4154776.1600000006</v>
      </c>
    </row>
    <row r="13" spans="1:36 16335:16384" ht="15.15" customHeight="1">
      <c r="A13" s="52" t="s">
        <v>23</v>
      </c>
      <c r="B13" s="53"/>
      <c r="C13" s="53"/>
      <c r="D13" s="54" t="s">
        <v>24</v>
      </c>
      <c r="E13" s="55"/>
      <c r="F13" s="56"/>
      <c r="G13" s="55"/>
      <c r="H13" s="55"/>
      <c r="I13" s="55"/>
      <c r="J13" s="68"/>
      <c r="K13" s="69">
        <f>K12-I12-I21-I38-I68-I83-I93-I96-I127-I134-I142-I145-I151-I163-I165-I191-I306-I399-I413-I422-I434-I443</f>
        <v>2077388.0800000005</v>
      </c>
      <c r="O13" s="69">
        <f>SUM(O14:O20)</f>
        <v>84953.85</v>
      </c>
    </row>
    <row r="14" spans="1:36 16335:16384" ht="15.15" customHeight="1">
      <c r="A14" s="70" t="s">
        <v>1650</v>
      </c>
      <c r="B14" s="71">
        <v>12225</v>
      </c>
      <c r="C14" s="78" t="s">
        <v>93</v>
      </c>
      <c r="D14" s="75" t="s">
        <v>1651</v>
      </c>
      <c r="E14" s="55" t="s">
        <v>1652</v>
      </c>
      <c r="F14" s="73">
        <v>10</v>
      </c>
      <c r="G14" s="73">
        <v>1171.0899999999999</v>
      </c>
      <c r="H14" s="73">
        <f>TRUNC(G14+(G14*$I$4),2)</f>
        <v>1458.22</v>
      </c>
      <c r="I14" s="73">
        <f>TRUNC(H14*F14,2)</f>
        <v>14582.2</v>
      </c>
      <c r="J14" s="68">
        <f>I14/$I$449</f>
        <v>7.0194876635664531E-3</v>
      </c>
      <c r="K14" s="69"/>
      <c r="L14" s="69">
        <f t="shared" ref="L14:L77" si="0">TRUNC(G14*$I$4,2)</f>
        <v>287.13</v>
      </c>
      <c r="M14" s="69">
        <f>TRUNC(F14*L14,2)</f>
        <v>2871.3</v>
      </c>
      <c r="N14" s="69">
        <f>TRUNC(F14*G14,2)</f>
        <v>11710.9</v>
      </c>
      <c r="O14" s="69">
        <f t="shared" ref="O14:O20" si="1">TRUNC(N14+M14,2)</f>
        <v>14582.2</v>
      </c>
      <c r="P14" s="19">
        <f t="shared" ref="P14:P77" si="2">I14-O14</f>
        <v>0</v>
      </c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</row>
    <row r="15" spans="1:36 16335:16384" ht="26.7" customHeight="1">
      <c r="A15" s="70" t="s">
        <v>1653</v>
      </c>
      <c r="B15" s="78" t="s">
        <v>1654</v>
      </c>
      <c r="C15" s="458" t="s">
        <v>1655</v>
      </c>
      <c r="D15" s="75" t="s">
        <v>1656</v>
      </c>
      <c r="E15" s="55" t="s">
        <v>1657</v>
      </c>
      <c r="F15" s="73">
        <v>10</v>
      </c>
      <c r="G15" s="73">
        <v>950</v>
      </c>
      <c r="H15" s="73">
        <f>TRUNC(G15+(G15*$I$4),2)</f>
        <v>1182.92</v>
      </c>
      <c r="I15" s="73">
        <f>TRUNC(H15*F15,2)</f>
        <v>11829.2</v>
      </c>
      <c r="J15" s="68">
        <f>I15/$I$449</f>
        <v>5.6942658494507203E-3</v>
      </c>
      <c r="K15" s="69"/>
      <c r="L15" s="69">
        <f t="shared" si="0"/>
        <v>232.92</v>
      </c>
      <c r="M15" s="69">
        <f t="shared" ref="M15:M78" si="3">F15*L15</f>
        <v>2329.1999999999998</v>
      </c>
      <c r="N15" s="69">
        <f t="shared" ref="N15:N78" si="4">F15*G15</f>
        <v>9500</v>
      </c>
      <c r="O15" s="69">
        <f t="shared" si="1"/>
        <v>11829.2</v>
      </c>
      <c r="P15" s="19">
        <f t="shared" si="2"/>
        <v>0</v>
      </c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</row>
    <row r="16" spans="1:36 16335:16384" ht="50.7" customHeight="1">
      <c r="A16" s="70" t="s">
        <v>1658</v>
      </c>
      <c r="B16" s="71" t="s">
        <v>26</v>
      </c>
      <c r="C16" s="71" t="s">
        <v>27</v>
      </c>
      <c r="D16" s="72" t="s">
        <v>28</v>
      </c>
      <c r="E16" s="55" t="s">
        <v>29</v>
      </c>
      <c r="F16" s="73">
        <v>1</v>
      </c>
      <c r="G16" s="73">
        <v>613.37</v>
      </c>
      <c r="H16" s="73">
        <f>TRUNC(G16+(G16*$I$4),2)</f>
        <v>763.76</v>
      </c>
      <c r="I16" s="73">
        <f>TRUNC(H16*F16,2)</f>
        <v>763.76</v>
      </c>
      <c r="J16" s="68">
        <f>I16/$I$449</f>
        <v>3.6765398211007351E-4</v>
      </c>
      <c r="K16" s="69"/>
      <c r="L16" s="69">
        <f t="shared" si="0"/>
        <v>150.38999999999999</v>
      </c>
      <c r="M16" s="69">
        <f t="shared" si="3"/>
        <v>150.38999999999999</v>
      </c>
      <c r="N16" s="69">
        <f t="shared" si="4"/>
        <v>613.37</v>
      </c>
      <c r="O16" s="69">
        <f t="shared" si="1"/>
        <v>763.76</v>
      </c>
      <c r="P16" s="19">
        <f t="shared" si="2"/>
        <v>0</v>
      </c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</row>
    <row r="17" spans="1:36" ht="50.7" customHeight="1">
      <c r="A17" s="70" t="s">
        <v>1659</v>
      </c>
      <c r="B17" s="71" t="s">
        <v>31</v>
      </c>
      <c r="C17" s="71" t="s">
        <v>27</v>
      </c>
      <c r="D17" s="72" t="s">
        <v>32</v>
      </c>
      <c r="E17" s="55" t="s">
        <v>29</v>
      </c>
      <c r="F17" s="73">
        <v>1</v>
      </c>
      <c r="G17" s="73">
        <v>1967.73</v>
      </c>
      <c r="H17" s="73">
        <f>TRUNC(G17+(G17*$I$4),2)</f>
        <v>2450.19</v>
      </c>
      <c r="I17" s="73">
        <f>TRUNC(H17*F17,2)</f>
        <v>2450.19</v>
      </c>
      <c r="J17" s="68">
        <f>I17/$I$449</f>
        <v>1.1794570420371334E-3</v>
      </c>
      <c r="K17" s="69"/>
      <c r="L17" s="69">
        <f t="shared" si="0"/>
        <v>482.46</v>
      </c>
      <c r="M17" s="69">
        <f t="shared" si="3"/>
        <v>482.46</v>
      </c>
      <c r="N17" s="69">
        <f t="shared" si="4"/>
        <v>1967.73</v>
      </c>
      <c r="O17" s="69">
        <f t="shared" si="1"/>
        <v>2450.19</v>
      </c>
      <c r="P17" s="19">
        <f t="shared" si="2"/>
        <v>0</v>
      </c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</row>
    <row r="18" spans="1:36" ht="38.700000000000003" customHeight="1">
      <c r="A18" s="70" t="s">
        <v>1660</v>
      </c>
      <c r="B18" s="71" t="s">
        <v>34</v>
      </c>
      <c r="C18" s="71" t="s">
        <v>27</v>
      </c>
      <c r="D18" s="72" t="s">
        <v>35</v>
      </c>
      <c r="E18" s="55" t="s">
        <v>36</v>
      </c>
      <c r="F18" s="73">
        <v>6</v>
      </c>
      <c r="G18" s="73">
        <v>498.89</v>
      </c>
      <c r="H18" s="73">
        <f>TRUNC(G18+(G18*$I$4),2)</f>
        <v>621.21</v>
      </c>
      <c r="I18" s="73">
        <f>TRUNC(H18*F18,2)</f>
        <v>3727.26</v>
      </c>
      <c r="J18" s="68">
        <f>I18/$I$449</f>
        <v>1.7942049614533267E-3</v>
      </c>
      <c r="K18" s="69"/>
      <c r="L18" s="69">
        <f t="shared" si="0"/>
        <v>122.32</v>
      </c>
      <c r="M18" s="69">
        <f t="shared" si="3"/>
        <v>733.92</v>
      </c>
      <c r="N18" s="69">
        <f t="shared" si="4"/>
        <v>2993.34</v>
      </c>
      <c r="O18" s="69">
        <f t="shared" si="1"/>
        <v>3727.26</v>
      </c>
      <c r="P18" s="19">
        <f t="shared" si="2"/>
        <v>0</v>
      </c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</row>
    <row r="19" spans="1:36" ht="15.15" customHeight="1">
      <c r="A19" s="52" t="s">
        <v>37</v>
      </c>
      <c r="B19" s="53"/>
      <c r="C19" s="53"/>
      <c r="D19" s="54" t="s">
        <v>38</v>
      </c>
      <c r="E19" s="55"/>
      <c r="F19" s="73"/>
      <c r="G19" s="73"/>
      <c r="H19" s="73"/>
      <c r="I19" s="73"/>
      <c r="J19" s="68"/>
      <c r="K19" s="69"/>
      <c r="L19" s="69">
        <f t="shared" si="0"/>
        <v>0</v>
      </c>
      <c r="M19" s="69">
        <f t="shared" si="3"/>
        <v>0</v>
      </c>
      <c r="N19" s="69">
        <f t="shared" si="4"/>
        <v>0</v>
      </c>
      <c r="O19" s="69">
        <f t="shared" si="1"/>
        <v>0</v>
      </c>
      <c r="P19" s="19">
        <f t="shared" si="2"/>
        <v>0</v>
      </c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ht="26.7" customHeight="1">
      <c r="A20" s="70" t="s">
        <v>39</v>
      </c>
      <c r="B20" s="71" t="s">
        <v>40</v>
      </c>
      <c r="C20" s="71" t="s">
        <v>27</v>
      </c>
      <c r="D20" s="72" t="s">
        <v>41</v>
      </c>
      <c r="E20" s="55" t="s">
        <v>1661</v>
      </c>
      <c r="F20" s="73">
        <v>2</v>
      </c>
      <c r="G20" s="73">
        <v>20720.28</v>
      </c>
      <c r="H20" s="73">
        <f>TRUNC(G20+(G20*$I$4),2)</f>
        <v>25800.62</v>
      </c>
      <c r="I20" s="73">
        <f>TRUNC(H20*F20,2)</f>
        <v>51601.24</v>
      </c>
      <c r="J20" s="68">
        <f t="shared" ref="J20:J38" si="5">I20/$I$449</f>
        <v>2.4839480161068409E-2</v>
      </c>
      <c r="K20" s="69"/>
      <c r="L20" s="69">
        <f t="shared" si="0"/>
        <v>5080.34</v>
      </c>
      <c r="M20" s="69">
        <f t="shared" si="3"/>
        <v>10160.68</v>
      </c>
      <c r="N20" s="69">
        <f t="shared" si="4"/>
        <v>41440.559999999998</v>
      </c>
      <c r="O20" s="69">
        <f t="shared" si="1"/>
        <v>51601.24</v>
      </c>
      <c r="P20" s="19">
        <f t="shared" si="2"/>
        <v>0</v>
      </c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ht="15.15" customHeight="1">
      <c r="A21" s="451">
        <v>2</v>
      </c>
      <c r="B21" s="452"/>
      <c r="C21" s="452"/>
      <c r="D21" s="453" t="s">
        <v>42</v>
      </c>
      <c r="E21" s="454"/>
      <c r="F21" s="459"/>
      <c r="G21" s="459"/>
      <c r="H21" s="459"/>
      <c r="I21" s="456">
        <f>SUM(I22:I37)</f>
        <v>218124.06999999998</v>
      </c>
      <c r="J21" s="457">
        <f t="shared" si="5"/>
        <v>0.10499919206237092</v>
      </c>
      <c r="K21" s="69"/>
      <c r="L21" s="69">
        <f t="shared" si="0"/>
        <v>0</v>
      </c>
      <c r="M21" s="69">
        <f t="shared" si="3"/>
        <v>0</v>
      </c>
      <c r="N21" s="69">
        <f t="shared" si="4"/>
        <v>0</v>
      </c>
      <c r="O21" s="69">
        <f>SUM(O22:O37)</f>
        <v>218124.06999999998</v>
      </c>
      <c r="P21" s="19">
        <f t="shared" si="2"/>
        <v>0</v>
      </c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</row>
    <row r="22" spans="1:36" ht="38.700000000000003" customHeight="1">
      <c r="A22" s="70" t="s">
        <v>43</v>
      </c>
      <c r="B22" s="71" t="s">
        <v>44</v>
      </c>
      <c r="C22" s="71" t="s">
        <v>27</v>
      </c>
      <c r="D22" s="72" t="s">
        <v>45</v>
      </c>
      <c r="E22" s="55" t="s">
        <v>46</v>
      </c>
      <c r="F22" s="73">
        <v>125</v>
      </c>
      <c r="G22" s="73">
        <v>69.89</v>
      </c>
      <c r="H22" s="73">
        <f t="shared" ref="H22:H37" si="6">TRUNC(G22+(G22*$I$4),2)</f>
        <v>87.02</v>
      </c>
      <c r="I22" s="73">
        <f t="shared" ref="I22:I37" si="7">TRUNC(H22*F22,2)</f>
        <v>10877.5</v>
      </c>
      <c r="J22" s="68">
        <f t="shared" si="5"/>
        <v>5.2361424929327598E-3</v>
      </c>
      <c r="K22" s="69"/>
      <c r="L22" s="69">
        <f t="shared" si="0"/>
        <v>17.13</v>
      </c>
      <c r="M22" s="69">
        <f t="shared" si="3"/>
        <v>2141.25</v>
      </c>
      <c r="N22" s="69">
        <f t="shared" si="4"/>
        <v>8736.25</v>
      </c>
      <c r="O22" s="69">
        <f t="shared" ref="O22:O85" si="8">TRUNC(N22+M22,2)</f>
        <v>10877.5</v>
      </c>
      <c r="P22" s="19">
        <f t="shared" si="2"/>
        <v>0</v>
      </c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</row>
    <row r="23" spans="1:36" ht="62.85" customHeight="1">
      <c r="A23" s="70" t="s">
        <v>47</v>
      </c>
      <c r="B23" s="71" t="s">
        <v>48</v>
      </c>
      <c r="C23" s="71" t="s">
        <v>27</v>
      </c>
      <c r="D23" s="72" t="s">
        <v>49</v>
      </c>
      <c r="E23" s="55" t="s">
        <v>50</v>
      </c>
      <c r="F23" s="73">
        <v>203.88</v>
      </c>
      <c r="G23" s="73">
        <v>13.56</v>
      </c>
      <c r="H23" s="73">
        <f t="shared" si="6"/>
        <v>16.88</v>
      </c>
      <c r="I23" s="73">
        <f t="shared" si="7"/>
        <v>3441.49</v>
      </c>
      <c r="J23" s="68">
        <f t="shared" si="5"/>
        <v>1.6566427973342369E-3</v>
      </c>
      <c r="K23" s="69"/>
      <c r="L23" s="69">
        <f t="shared" si="0"/>
        <v>3.32</v>
      </c>
      <c r="M23" s="69">
        <f t="shared" si="3"/>
        <v>676.88159999999993</v>
      </c>
      <c r="N23" s="69">
        <f t="shared" si="4"/>
        <v>2764.6127999999999</v>
      </c>
      <c r="O23" s="69">
        <f t="shared" si="8"/>
        <v>3441.49</v>
      </c>
      <c r="P23" s="19">
        <f t="shared" si="2"/>
        <v>0</v>
      </c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</row>
    <row r="24" spans="1:36" ht="26.7" customHeight="1">
      <c r="A24" s="70" t="s">
        <v>51</v>
      </c>
      <c r="B24" s="71" t="s">
        <v>52</v>
      </c>
      <c r="C24" s="71" t="s">
        <v>27</v>
      </c>
      <c r="D24" s="72" t="s">
        <v>53</v>
      </c>
      <c r="E24" s="55" t="s">
        <v>50</v>
      </c>
      <c r="F24" s="73">
        <v>23.341999999999999</v>
      </c>
      <c r="G24" s="73">
        <v>82.75</v>
      </c>
      <c r="H24" s="73">
        <f t="shared" si="6"/>
        <v>103.03</v>
      </c>
      <c r="I24" s="73">
        <f t="shared" si="7"/>
        <v>2404.92</v>
      </c>
      <c r="J24" s="68">
        <f t="shared" si="5"/>
        <v>1.157665254341885E-3</v>
      </c>
      <c r="K24" s="69"/>
      <c r="L24" s="69">
        <f t="shared" si="0"/>
        <v>20.28</v>
      </c>
      <c r="M24" s="69">
        <f t="shared" si="3"/>
        <v>473.37576000000001</v>
      </c>
      <c r="N24" s="69">
        <f t="shared" si="4"/>
        <v>1931.5504999999998</v>
      </c>
      <c r="O24" s="69">
        <f t="shared" si="8"/>
        <v>2404.92</v>
      </c>
      <c r="P24" s="19">
        <f t="shared" si="2"/>
        <v>0</v>
      </c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</row>
    <row r="25" spans="1:36" ht="38.700000000000003" customHeight="1">
      <c r="A25" s="70" t="s">
        <v>54</v>
      </c>
      <c r="B25" s="71" t="s">
        <v>55</v>
      </c>
      <c r="C25" s="71" t="s">
        <v>27</v>
      </c>
      <c r="D25" s="72" t="s">
        <v>56</v>
      </c>
      <c r="E25" s="55" t="s">
        <v>50</v>
      </c>
      <c r="F25" s="73">
        <v>36.186</v>
      </c>
      <c r="G25" s="73">
        <v>212.93</v>
      </c>
      <c r="H25" s="73">
        <f t="shared" si="6"/>
        <v>265.13</v>
      </c>
      <c r="I25" s="73">
        <f t="shared" si="7"/>
        <v>9593.99</v>
      </c>
      <c r="J25" s="68">
        <f t="shared" si="5"/>
        <v>4.6182945268464235E-3</v>
      </c>
      <c r="K25" s="69"/>
      <c r="L25" s="69">
        <f t="shared" si="0"/>
        <v>52.2</v>
      </c>
      <c r="M25" s="69">
        <f t="shared" si="3"/>
        <v>1888.9092000000001</v>
      </c>
      <c r="N25" s="69">
        <f t="shared" si="4"/>
        <v>7705.0849800000005</v>
      </c>
      <c r="O25" s="69">
        <f t="shared" si="8"/>
        <v>9593.99</v>
      </c>
      <c r="P25" s="19">
        <f t="shared" si="2"/>
        <v>0</v>
      </c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</row>
    <row r="26" spans="1:36" ht="38.700000000000003" customHeight="1">
      <c r="A26" s="70" t="s">
        <v>57</v>
      </c>
      <c r="B26" s="71" t="s">
        <v>58</v>
      </c>
      <c r="C26" s="71" t="s">
        <v>27</v>
      </c>
      <c r="D26" s="72" t="s">
        <v>59</v>
      </c>
      <c r="E26" s="55" t="s">
        <v>36</v>
      </c>
      <c r="F26" s="73">
        <v>392.1</v>
      </c>
      <c r="G26" s="73">
        <v>78.180000000000007</v>
      </c>
      <c r="H26" s="73">
        <f t="shared" si="6"/>
        <v>97.34</v>
      </c>
      <c r="I26" s="73">
        <f t="shared" si="7"/>
        <v>38167.01</v>
      </c>
      <c r="J26" s="68">
        <f t="shared" si="5"/>
        <v>1.8372595071403316E-2</v>
      </c>
      <c r="K26" s="69"/>
      <c r="L26" s="69">
        <f t="shared" si="0"/>
        <v>19.16</v>
      </c>
      <c r="M26" s="69">
        <f t="shared" si="3"/>
        <v>7512.6360000000004</v>
      </c>
      <c r="N26" s="69">
        <f t="shared" si="4"/>
        <v>30654.378000000004</v>
      </c>
      <c r="O26" s="69">
        <f t="shared" si="8"/>
        <v>38167.01</v>
      </c>
      <c r="P26" s="19">
        <f t="shared" si="2"/>
        <v>0</v>
      </c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</row>
    <row r="27" spans="1:36" ht="26.7" customHeight="1">
      <c r="A27" s="70" t="s">
        <v>60</v>
      </c>
      <c r="B27" s="71" t="s">
        <v>61</v>
      </c>
      <c r="C27" s="71" t="s">
        <v>27</v>
      </c>
      <c r="D27" s="72" t="s">
        <v>62</v>
      </c>
      <c r="E27" s="55" t="s">
        <v>63</v>
      </c>
      <c r="F27" s="73">
        <v>440.3</v>
      </c>
      <c r="G27" s="73">
        <v>19.93</v>
      </c>
      <c r="H27" s="73">
        <f t="shared" si="6"/>
        <v>24.81</v>
      </c>
      <c r="I27" s="73">
        <f t="shared" si="7"/>
        <v>10923.84</v>
      </c>
      <c r="J27" s="68">
        <f t="shared" si="5"/>
        <v>5.2584493504940107E-3</v>
      </c>
      <c r="K27" s="69"/>
      <c r="L27" s="69">
        <f t="shared" si="0"/>
        <v>4.88</v>
      </c>
      <c r="M27" s="69">
        <f t="shared" si="3"/>
        <v>2148.6640000000002</v>
      </c>
      <c r="N27" s="69">
        <f t="shared" si="4"/>
        <v>8775.1790000000001</v>
      </c>
      <c r="O27" s="69">
        <f t="shared" si="8"/>
        <v>10923.84</v>
      </c>
      <c r="P27" s="19">
        <f t="shared" si="2"/>
        <v>0</v>
      </c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</row>
    <row r="28" spans="1:36" ht="26.7" customHeight="1">
      <c r="A28" s="70" t="s">
        <v>64</v>
      </c>
      <c r="B28" s="71" t="s">
        <v>65</v>
      </c>
      <c r="C28" s="71" t="s">
        <v>27</v>
      </c>
      <c r="D28" s="72" t="s">
        <v>66</v>
      </c>
      <c r="E28" s="55" t="s">
        <v>63</v>
      </c>
      <c r="F28" s="73">
        <v>139.1</v>
      </c>
      <c r="G28" s="73">
        <v>17.809999999999999</v>
      </c>
      <c r="H28" s="73">
        <f t="shared" si="6"/>
        <v>22.17</v>
      </c>
      <c r="I28" s="73">
        <f t="shared" si="7"/>
        <v>3083.84</v>
      </c>
      <c r="J28" s="68">
        <f t="shared" si="5"/>
        <v>1.4844794911887623E-3</v>
      </c>
      <c r="K28" s="69"/>
      <c r="L28" s="69">
        <f t="shared" si="0"/>
        <v>4.3600000000000003</v>
      </c>
      <c r="M28" s="69">
        <f t="shared" si="3"/>
        <v>606.476</v>
      </c>
      <c r="N28" s="69">
        <f t="shared" si="4"/>
        <v>2477.3709999999996</v>
      </c>
      <c r="O28" s="69">
        <f t="shared" si="8"/>
        <v>3083.84</v>
      </c>
      <c r="P28" s="19">
        <f t="shared" si="2"/>
        <v>0</v>
      </c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</row>
    <row r="29" spans="1:36" ht="26.7" customHeight="1">
      <c r="A29" s="70" t="s">
        <v>67</v>
      </c>
      <c r="B29" s="71" t="s">
        <v>68</v>
      </c>
      <c r="C29" s="71" t="s">
        <v>27</v>
      </c>
      <c r="D29" s="72" t="s">
        <v>69</v>
      </c>
      <c r="E29" s="55" t="s">
        <v>63</v>
      </c>
      <c r="F29" s="73">
        <v>1010.5</v>
      </c>
      <c r="G29" s="73">
        <v>15.93</v>
      </c>
      <c r="H29" s="73">
        <f t="shared" si="6"/>
        <v>19.829999999999998</v>
      </c>
      <c r="I29" s="73">
        <f t="shared" si="7"/>
        <v>20038.21</v>
      </c>
      <c r="J29" s="68">
        <f t="shared" si="5"/>
        <v>9.6458674202077824E-3</v>
      </c>
      <c r="K29" s="69"/>
      <c r="L29" s="69">
        <f t="shared" si="0"/>
        <v>3.9</v>
      </c>
      <c r="M29" s="69">
        <f t="shared" si="3"/>
        <v>3940.95</v>
      </c>
      <c r="N29" s="69">
        <f t="shared" si="4"/>
        <v>16097.264999999999</v>
      </c>
      <c r="O29" s="69">
        <f t="shared" si="8"/>
        <v>20038.21</v>
      </c>
      <c r="P29" s="19">
        <f t="shared" si="2"/>
        <v>0</v>
      </c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</row>
    <row r="30" spans="1:36" ht="26.7" customHeight="1">
      <c r="A30" s="70" t="s">
        <v>70</v>
      </c>
      <c r="B30" s="71" t="s">
        <v>71</v>
      </c>
      <c r="C30" s="71" t="s">
        <v>27</v>
      </c>
      <c r="D30" s="72" t="s">
        <v>72</v>
      </c>
      <c r="E30" s="55" t="s">
        <v>63</v>
      </c>
      <c r="F30" s="73">
        <v>650</v>
      </c>
      <c r="G30" s="73">
        <v>13.89</v>
      </c>
      <c r="H30" s="73">
        <f t="shared" si="6"/>
        <v>17.29</v>
      </c>
      <c r="I30" s="73">
        <f t="shared" si="7"/>
        <v>11238.5</v>
      </c>
      <c r="J30" s="68">
        <f t="shared" si="5"/>
        <v>5.4099184009951569E-3</v>
      </c>
      <c r="K30" s="69"/>
      <c r="L30" s="69">
        <f t="shared" si="0"/>
        <v>3.4</v>
      </c>
      <c r="M30" s="69">
        <f t="shared" si="3"/>
        <v>2210</v>
      </c>
      <c r="N30" s="69">
        <f t="shared" si="4"/>
        <v>9028.5</v>
      </c>
      <c r="O30" s="69">
        <f t="shared" si="8"/>
        <v>11238.5</v>
      </c>
      <c r="P30" s="19">
        <f t="shared" si="2"/>
        <v>0</v>
      </c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</row>
    <row r="31" spans="1:36" ht="38.700000000000003" customHeight="1">
      <c r="A31" s="70" t="s">
        <v>73</v>
      </c>
      <c r="B31" s="71" t="s">
        <v>74</v>
      </c>
      <c r="C31" s="71" t="s">
        <v>27</v>
      </c>
      <c r="D31" s="72" t="s">
        <v>75</v>
      </c>
      <c r="E31" s="55" t="s">
        <v>63</v>
      </c>
      <c r="F31" s="73">
        <v>724.4</v>
      </c>
      <c r="G31" s="73">
        <v>10.63</v>
      </c>
      <c r="H31" s="73">
        <f t="shared" si="6"/>
        <v>13.23</v>
      </c>
      <c r="I31" s="73">
        <f t="shared" si="7"/>
        <v>9583.81</v>
      </c>
      <c r="J31" s="68">
        <f t="shared" si="5"/>
        <v>4.6133941425138044E-3</v>
      </c>
      <c r="K31" s="69"/>
      <c r="L31" s="69">
        <f t="shared" si="0"/>
        <v>2.6</v>
      </c>
      <c r="M31" s="69">
        <f t="shared" si="3"/>
        <v>1883.44</v>
      </c>
      <c r="N31" s="69">
        <f t="shared" si="4"/>
        <v>7700.3720000000003</v>
      </c>
      <c r="O31" s="69">
        <f t="shared" si="8"/>
        <v>9583.81</v>
      </c>
      <c r="P31" s="19">
        <f t="shared" si="2"/>
        <v>0</v>
      </c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</row>
    <row r="32" spans="1:36" ht="38.700000000000003" customHeight="1">
      <c r="A32" s="70" t="s">
        <v>76</v>
      </c>
      <c r="B32" s="71" t="s">
        <v>77</v>
      </c>
      <c r="C32" s="71" t="s">
        <v>27</v>
      </c>
      <c r="D32" s="72" t="s">
        <v>78</v>
      </c>
      <c r="E32" s="55" t="s">
        <v>63</v>
      </c>
      <c r="F32" s="73">
        <v>655.8</v>
      </c>
      <c r="G32" s="73">
        <v>9.99</v>
      </c>
      <c r="H32" s="73">
        <f t="shared" si="6"/>
        <v>12.43</v>
      </c>
      <c r="I32" s="73">
        <f t="shared" si="7"/>
        <v>8151.59</v>
      </c>
      <c r="J32" s="68">
        <f t="shared" si="5"/>
        <v>3.9239610925273045E-3</v>
      </c>
      <c r="K32" s="69"/>
      <c r="L32" s="69">
        <f t="shared" si="0"/>
        <v>2.44</v>
      </c>
      <c r="M32" s="69">
        <f t="shared" si="3"/>
        <v>1600.1519999999998</v>
      </c>
      <c r="N32" s="69">
        <f t="shared" si="4"/>
        <v>6551.442</v>
      </c>
      <c r="O32" s="69">
        <f t="shared" si="8"/>
        <v>8151.59</v>
      </c>
      <c r="P32" s="19">
        <f t="shared" si="2"/>
        <v>0</v>
      </c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</row>
    <row r="33" spans="1:36" ht="50.7" customHeight="1">
      <c r="A33" s="70" t="s">
        <v>79</v>
      </c>
      <c r="B33" s="71" t="s">
        <v>80</v>
      </c>
      <c r="C33" s="71" t="s">
        <v>27</v>
      </c>
      <c r="D33" s="72" t="s">
        <v>81</v>
      </c>
      <c r="E33" s="55" t="s">
        <v>50</v>
      </c>
      <c r="F33" s="73">
        <v>56.9</v>
      </c>
      <c r="G33" s="73">
        <v>796.88</v>
      </c>
      <c r="H33" s="73">
        <f t="shared" si="6"/>
        <v>992.26</v>
      </c>
      <c r="I33" s="73">
        <f t="shared" si="7"/>
        <v>56459.59</v>
      </c>
      <c r="J33" s="68">
        <f t="shared" si="5"/>
        <v>2.7178162108256632E-2</v>
      </c>
      <c r="K33" s="69"/>
      <c r="L33" s="69">
        <f t="shared" si="0"/>
        <v>195.38</v>
      </c>
      <c r="M33" s="69">
        <f t="shared" si="3"/>
        <v>11117.121999999999</v>
      </c>
      <c r="N33" s="69">
        <f t="shared" si="4"/>
        <v>45342.472000000002</v>
      </c>
      <c r="O33" s="69">
        <f t="shared" si="8"/>
        <v>56459.59</v>
      </c>
      <c r="P33" s="19">
        <f t="shared" si="2"/>
        <v>0</v>
      </c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</row>
    <row r="34" spans="1:36" ht="26.7" customHeight="1">
      <c r="A34" s="70" t="s">
        <v>82</v>
      </c>
      <c r="B34" s="71" t="s">
        <v>83</v>
      </c>
      <c r="C34" s="71" t="s">
        <v>27</v>
      </c>
      <c r="D34" s="72" t="s">
        <v>84</v>
      </c>
      <c r="E34" s="55" t="s">
        <v>50</v>
      </c>
      <c r="F34" s="73">
        <v>167.23500000000001</v>
      </c>
      <c r="G34" s="73">
        <v>1.42</v>
      </c>
      <c r="H34" s="73">
        <f t="shared" si="6"/>
        <v>1.76</v>
      </c>
      <c r="I34" s="73">
        <f t="shared" si="7"/>
        <v>294.33</v>
      </c>
      <c r="J34" s="68">
        <f t="shared" si="5"/>
        <v>1.4168272304710634E-4</v>
      </c>
      <c r="K34" s="69"/>
      <c r="L34" s="69">
        <f t="shared" si="0"/>
        <v>0.34</v>
      </c>
      <c r="M34" s="69">
        <f t="shared" si="3"/>
        <v>56.85990000000001</v>
      </c>
      <c r="N34" s="69">
        <f t="shared" si="4"/>
        <v>237.47370000000001</v>
      </c>
      <c r="O34" s="69">
        <f t="shared" si="8"/>
        <v>294.33</v>
      </c>
      <c r="P34" s="19">
        <f t="shared" si="2"/>
        <v>0</v>
      </c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</row>
    <row r="35" spans="1:36" ht="26.7" customHeight="1">
      <c r="A35" s="70" t="s">
        <v>85</v>
      </c>
      <c r="B35" s="71" t="s">
        <v>86</v>
      </c>
      <c r="C35" s="71" t="s">
        <v>27</v>
      </c>
      <c r="D35" s="72" t="s">
        <v>87</v>
      </c>
      <c r="E35" s="55" t="s">
        <v>50</v>
      </c>
      <c r="F35" s="73">
        <v>221.86</v>
      </c>
      <c r="G35" s="73">
        <v>26.27</v>
      </c>
      <c r="H35" s="73">
        <f t="shared" si="6"/>
        <v>32.71</v>
      </c>
      <c r="I35" s="73">
        <f t="shared" si="7"/>
        <v>7257.04</v>
      </c>
      <c r="J35" s="68">
        <f t="shared" si="5"/>
        <v>3.4933482433383363E-3</v>
      </c>
      <c r="K35" s="69"/>
      <c r="L35" s="69">
        <f t="shared" si="0"/>
        <v>6.44</v>
      </c>
      <c r="M35" s="69">
        <f t="shared" si="3"/>
        <v>1428.7784000000001</v>
      </c>
      <c r="N35" s="69">
        <f t="shared" si="4"/>
        <v>5828.2622000000001</v>
      </c>
      <c r="O35" s="69">
        <f t="shared" si="8"/>
        <v>7257.04</v>
      </c>
      <c r="P35" s="19">
        <f t="shared" si="2"/>
        <v>0</v>
      </c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</row>
    <row r="36" spans="1:36" ht="26.7" customHeight="1">
      <c r="A36" s="70" t="s">
        <v>88</v>
      </c>
      <c r="B36" s="71" t="s">
        <v>89</v>
      </c>
      <c r="C36" s="71" t="s">
        <v>27</v>
      </c>
      <c r="D36" s="72" t="s">
        <v>90</v>
      </c>
      <c r="E36" s="55" t="s">
        <v>36</v>
      </c>
      <c r="F36" s="73">
        <v>388.18</v>
      </c>
      <c r="G36" s="73">
        <v>41.52</v>
      </c>
      <c r="H36" s="73">
        <f t="shared" si="6"/>
        <v>51.7</v>
      </c>
      <c r="I36" s="73">
        <f t="shared" si="7"/>
        <v>20068.900000000001</v>
      </c>
      <c r="J36" s="68">
        <f t="shared" si="5"/>
        <v>9.6606407792616204E-3</v>
      </c>
      <c r="K36" s="69"/>
      <c r="L36" s="69">
        <f t="shared" si="0"/>
        <v>10.18</v>
      </c>
      <c r="M36" s="69">
        <f t="shared" si="3"/>
        <v>3951.6723999999999</v>
      </c>
      <c r="N36" s="69">
        <f t="shared" si="4"/>
        <v>16117.233600000001</v>
      </c>
      <c r="O36" s="69">
        <f t="shared" si="8"/>
        <v>20068.900000000001</v>
      </c>
      <c r="P36" s="19">
        <f t="shared" si="2"/>
        <v>0</v>
      </c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</row>
    <row r="37" spans="1:36" ht="15.15" customHeight="1">
      <c r="A37" s="70" t="s">
        <v>91</v>
      </c>
      <c r="B37" s="71" t="s">
        <v>92</v>
      </c>
      <c r="C37" s="71" t="s">
        <v>93</v>
      </c>
      <c r="D37" s="72" t="s">
        <v>94</v>
      </c>
      <c r="E37" s="55" t="s">
        <v>50</v>
      </c>
      <c r="F37" s="73">
        <v>56.9</v>
      </c>
      <c r="G37" s="73">
        <v>92.3</v>
      </c>
      <c r="H37" s="73">
        <f t="shared" si="6"/>
        <v>114.93</v>
      </c>
      <c r="I37" s="73">
        <f t="shared" si="7"/>
        <v>6539.51</v>
      </c>
      <c r="J37" s="68">
        <f t="shared" si="5"/>
        <v>3.147948167681794E-3</v>
      </c>
      <c r="K37" s="69"/>
      <c r="L37" s="69">
        <f t="shared" si="0"/>
        <v>22.63</v>
      </c>
      <c r="M37" s="69">
        <f t="shared" si="3"/>
        <v>1287.6469999999999</v>
      </c>
      <c r="N37" s="69">
        <f t="shared" si="4"/>
        <v>5251.87</v>
      </c>
      <c r="O37" s="69">
        <f t="shared" si="8"/>
        <v>6539.51</v>
      </c>
      <c r="P37" s="19">
        <f t="shared" si="2"/>
        <v>0</v>
      </c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</row>
    <row r="38" spans="1:36" ht="15.15" customHeight="1">
      <c r="A38" s="451">
        <v>3</v>
      </c>
      <c r="B38" s="452"/>
      <c r="C38" s="452"/>
      <c r="D38" s="453" t="s">
        <v>95</v>
      </c>
      <c r="E38" s="454"/>
      <c r="F38" s="459"/>
      <c r="G38" s="459"/>
      <c r="H38" s="459"/>
      <c r="I38" s="456">
        <f>SUM(I40:I67)</f>
        <v>289726.94</v>
      </c>
      <c r="J38" s="457">
        <f t="shared" si="5"/>
        <v>0.13946693099346175</v>
      </c>
      <c r="K38" s="69"/>
      <c r="L38" s="69">
        <f t="shared" si="0"/>
        <v>0</v>
      </c>
      <c r="M38" s="69">
        <f t="shared" si="3"/>
        <v>0</v>
      </c>
      <c r="N38" s="69">
        <f t="shared" si="4"/>
        <v>0</v>
      </c>
      <c r="O38" s="69">
        <f t="shared" si="8"/>
        <v>0</v>
      </c>
      <c r="P38" s="19">
        <f t="shared" si="2"/>
        <v>289726.94</v>
      </c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</row>
    <row r="39" spans="1:36" ht="15.15" customHeight="1">
      <c r="A39" s="52" t="s">
        <v>96</v>
      </c>
      <c r="B39" s="53"/>
      <c r="C39" s="53"/>
      <c r="D39" s="54" t="s">
        <v>97</v>
      </c>
      <c r="E39" s="55"/>
      <c r="F39" s="73"/>
      <c r="G39" s="73"/>
      <c r="H39" s="73"/>
      <c r="I39" s="73"/>
      <c r="J39" s="68"/>
      <c r="K39" s="69"/>
      <c r="L39" s="69">
        <f t="shared" si="0"/>
        <v>0</v>
      </c>
      <c r="M39" s="69">
        <f t="shared" si="3"/>
        <v>0</v>
      </c>
      <c r="N39" s="69">
        <f t="shared" si="4"/>
        <v>0</v>
      </c>
      <c r="O39" s="69">
        <f t="shared" si="8"/>
        <v>0</v>
      </c>
      <c r="P39" s="19">
        <f t="shared" si="2"/>
        <v>0</v>
      </c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</row>
    <row r="40" spans="1:36" ht="50.7" customHeight="1">
      <c r="A40" s="70" t="s">
        <v>98</v>
      </c>
      <c r="B40" s="71" t="s">
        <v>99</v>
      </c>
      <c r="C40" s="71" t="s">
        <v>27</v>
      </c>
      <c r="D40" s="72" t="s">
        <v>100</v>
      </c>
      <c r="E40" s="55" t="s">
        <v>36</v>
      </c>
      <c r="F40" s="73">
        <v>283</v>
      </c>
      <c r="G40" s="73">
        <v>71.95</v>
      </c>
      <c r="H40" s="73">
        <f t="shared" ref="H40:H46" si="9">TRUNC(G40+(G40*$I$4),2)</f>
        <v>89.59</v>
      </c>
      <c r="I40" s="73">
        <f t="shared" ref="I40:I46" si="10">TRUNC(H40*F40,2)</f>
        <v>25353.97</v>
      </c>
      <c r="J40" s="68">
        <f t="shared" ref="J40:J46" si="11">I40/$I$449</f>
        <v>1.2204734514506313E-2</v>
      </c>
      <c r="K40" s="69"/>
      <c r="L40" s="69">
        <f t="shared" si="0"/>
        <v>17.64</v>
      </c>
      <c r="M40" s="69">
        <f t="shared" si="3"/>
        <v>4992.12</v>
      </c>
      <c r="N40" s="69">
        <f t="shared" si="4"/>
        <v>20361.850000000002</v>
      </c>
      <c r="O40" s="69">
        <f t="shared" si="8"/>
        <v>25353.97</v>
      </c>
      <c r="P40" s="19">
        <f t="shared" si="2"/>
        <v>0</v>
      </c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</row>
    <row r="41" spans="1:36" ht="38.700000000000003" customHeight="1">
      <c r="A41" s="70" t="s">
        <v>101</v>
      </c>
      <c r="B41" s="71" t="s">
        <v>102</v>
      </c>
      <c r="C41" s="71" t="s">
        <v>27</v>
      </c>
      <c r="D41" s="72" t="s">
        <v>103</v>
      </c>
      <c r="E41" s="55" t="s">
        <v>63</v>
      </c>
      <c r="F41" s="73">
        <v>680.7</v>
      </c>
      <c r="G41" s="73">
        <v>10.85</v>
      </c>
      <c r="H41" s="73">
        <f t="shared" si="9"/>
        <v>13.51</v>
      </c>
      <c r="I41" s="73">
        <f t="shared" si="10"/>
        <v>9196.25</v>
      </c>
      <c r="J41" s="68">
        <f t="shared" si="11"/>
        <v>4.4268329488055978E-3</v>
      </c>
      <c r="K41" s="69"/>
      <c r="L41" s="69">
        <f t="shared" si="0"/>
        <v>2.66</v>
      </c>
      <c r="M41" s="69">
        <f t="shared" si="3"/>
        <v>1810.6620000000003</v>
      </c>
      <c r="N41" s="69">
        <f t="shared" si="4"/>
        <v>7385.5950000000003</v>
      </c>
      <c r="O41" s="69">
        <f t="shared" si="8"/>
        <v>9196.25</v>
      </c>
      <c r="P41" s="19">
        <f t="shared" si="2"/>
        <v>0</v>
      </c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</row>
    <row r="42" spans="1:36" ht="38.700000000000003" customHeight="1">
      <c r="A42" s="70" t="s">
        <v>104</v>
      </c>
      <c r="B42" s="71" t="s">
        <v>105</v>
      </c>
      <c r="C42" s="71" t="s">
        <v>27</v>
      </c>
      <c r="D42" s="72" t="s">
        <v>106</v>
      </c>
      <c r="E42" s="55" t="s">
        <v>63</v>
      </c>
      <c r="F42" s="73">
        <v>214.4</v>
      </c>
      <c r="G42" s="73">
        <v>9.08</v>
      </c>
      <c r="H42" s="73">
        <f t="shared" si="9"/>
        <v>11.3</v>
      </c>
      <c r="I42" s="73">
        <f t="shared" si="10"/>
        <v>2422.7199999999998</v>
      </c>
      <c r="J42" s="68">
        <f t="shared" si="11"/>
        <v>1.1662337063183686E-3</v>
      </c>
      <c r="K42" s="69"/>
      <c r="L42" s="69">
        <f t="shared" si="0"/>
        <v>2.2200000000000002</v>
      </c>
      <c r="M42" s="69">
        <f t="shared" si="3"/>
        <v>475.96800000000007</v>
      </c>
      <c r="N42" s="69">
        <f t="shared" si="4"/>
        <v>1946.7520000000002</v>
      </c>
      <c r="O42" s="69">
        <f t="shared" si="8"/>
        <v>2422.7199999999998</v>
      </c>
      <c r="P42" s="19">
        <f t="shared" si="2"/>
        <v>0</v>
      </c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</row>
    <row r="43" spans="1:36" ht="38.700000000000003" customHeight="1">
      <c r="A43" s="70" t="s">
        <v>107</v>
      </c>
      <c r="B43" s="71" t="s">
        <v>108</v>
      </c>
      <c r="C43" s="71" t="s">
        <v>27</v>
      </c>
      <c r="D43" s="72" t="s">
        <v>109</v>
      </c>
      <c r="E43" s="55" t="s">
        <v>63</v>
      </c>
      <c r="F43" s="73">
        <v>145</v>
      </c>
      <c r="G43" s="73">
        <v>8.7799999999999994</v>
      </c>
      <c r="H43" s="73">
        <f t="shared" si="9"/>
        <v>10.93</v>
      </c>
      <c r="I43" s="73">
        <f t="shared" si="10"/>
        <v>1584.85</v>
      </c>
      <c r="J43" s="68">
        <f t="shared" si="11"/>
        <v>7.6290511881631662E-4</v>
      </c>
      <c r="K43" s="69"/>
      <c r="L43" s="69">
        <f t="shared" si="0"/>
        <v>2.15</v>
      </c>
      <c r="M43" s="69">
        <f t="shared" si="3"/>
        <v>311.75</v>
      </c>
      <c r="N43" s="69">
        <f t="shared" si="4"/>
        <v>1273.0999999999999</v>
      </c>
      <c r="O43" s="69">
        <f t="shared" si="8"/>
        <v>1584.85</v>
      </c>
      <c r="P43" s="19">
        <f t="shared" si="2"/>
        <v>0</v>
      </c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</row>
    <row r="44" spans="1:36" ht="38.700000000000003" customHeight="1">
      <c r="A44" s="70" t="s">
        <v>110</v>
      </c>
      <c r="B44" s="71" t="s">
        <v>111</v>
      </c>
      <c r="C44" s="71" t="s">
        <v>27</v>
      </c>
      <c r="D44" s="72" t="s">
        <v>112</v>
      </c>
      <c r="E44" s="55" t="s">
        <v>63</v>
      </c>
      <c r="F44" s="73">
        <v>403.7</v>
      </c>
      <c r="G44" s="73">
        <v>13.99</v>
      </c>
      <c r="H44" s="73">
        <f t="shared" si="9"/>
        <v>17.420000000000002</v>
      </c>
      <c r="I44" s="73">
        <f t="shared" si="10"/>
        <v>7032.45</v>
      </c>
      <c r="J44" s="68">
        <f t="shared" si="11"/>
        <v>3.3852365225856113E-3</v>
      </c>
      <c r="K44" s="69"/>
      <c r="L44" s="69">
        <f t="shared" si="0"/>
        <v>3.43</v>
      </c>
      <c r="M44" s="69">
        <f t="shared" si="3"/>
        <v>1384.691</v>
      </c>
      <c r="N44" s="69">
        <f t="shared" si="4"/>
        <v>5647.7629999999999</v>
      </c>
      <c r="O44" s="69">
        <f t="shared" si="8"/>
        <v>7032.45</v>
      </c>
      <c r="P44" s="19">
        <f t="shared" si="2"/>
        <v>0</v>
      </c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</row>
    <row r="45" spans="1:36" ht="38.700000000000003" customHeight="1">
      <c r="A45" s="70" t="s">
        <v>113</v>
      </c>
      <c r="B45" s="71" t="s">
        <v>114</v>
      </c>
      <c r="C45" s="71" t="s">
        <v>115</v>
      </c>
      <c r="D45" s="75" t="s">
        <v>116</v>
      </c>
      <c r="E45" s="55" t="s">
        <v>50</v>
      </c>
      <c r="F45" s="73">
        <v>18.600000000000001</v>
      </c>
      <c r="G45" s="73">
        <f>COMPOSIÇÃO!L17</f>
        <v>737.56</v>
      </c>
      <c r="H45" s="73">
        <f t="shared" si="9"/>
        <v>918.4</v>
      </c>
      <c r="I45" s="73">
        <f t="shared" si="10"/>
        <v>17082.240000000002</v>
      </c>
      <c r="J45" s="68">
        <f t="shared" si="11"/>
        <v>8.2229411848748074E-3</v>
      </c>
      <c r="K45" s="69"/>
      <c r="L45" s="69">
        <f t="shared" si="0"/>
        <v>180.84</v>
      </c>
      <c r="M45" s="69">
        <f t="shared" si="3"/>
        <v>3363.6240000000003</v>
      </c>
      <c r="N45" s="69">
        <f t="shared" si="4"/>
        <v>13718.616</v>
      </c>
      <c r="O45" s="69">
        <f t="shared" si="8"/>
        <v>17082.240000000002</v>
      </c>
      <c r="P45" s="19">
        <f t="shared" si="2"/>
        <v>0</v>
      </c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</row>
    <row r="46" spans="1:36" ht="15.15" customHeight="1">
      <c r="A46" s="70" t="s">
        <v>117</v>
      </c>
      <c r="B46" s="71" t="s">
        <v>92</v>
      </c>
      <c r="C46" s="71" t="s">
        <v>93</v>
      </c>
      <c r="D46" s="72" t="s">
        <v>94</v>
      </c>
      <c r="E46" s="55" t="s">
        <v>50</v>
      </c>
      <c r="F46" s="73">
        <v>18.600000000000001</v>
      </c>
      <c r="G46" s="73">
        <v>92.3</v>
      </c>
      <c r="H46" s="73">
        <f t="shared" si="9"/>
        <v>114.93</v>
      </c>
      <c r="I46" s="73">
        <f t="shared" si="10"/>
        <v>2137.69</v>
      </c>
      <c r="J46" s="68">
        <f t="shared" si="11"/>
        <v>1.0290277587421219E-3</v>
      </c>
      <c r="K46" s="69"/>
      <c r="L46" s="69">
        <f t="shared" si="0"/>
        <v>22.63</v>
      </c>
      <c r="M46" s="69">
        <f t="shared" si="3"/>
        <v>420.91800000000001</v>
      </c>
      <c r="N46" s="69">
        <f t="shared" si="4"/>
        <v>1716.78</v>
      </c>
      <c r="O46" s="69">
        <f t="shared" si="8"/>
        <v>2137.69</v>
      </c>
      <c r="P46" s="19">
        <f t="shared" si="2"/>
        <v>0</v>
      </c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</row>
    <row r="47" spans="1:36" ht="15.15" customHeight="1">
      <c r="A47" s="52" t="s">
        <v>118</v>
      </c>
      <c r="B47" s="53"/>
      <c r="C47" s="53"/>
      <c r="D47" s="54" t="s">
        <v>119</v>
      </c>
      <c r="E47" s="55"/>
      <c r="F47" s="73"/>
      <c r="G47" s="73"/>
      <c r="H47" s="73"/>
      <c r="I47" s="73"/>
      <c r="J47" s="68"/>
      <c r="K47" s="69"/>
      <c r="L47" s="69">
        <f t="shared" si="0"/>
        <v>0</v>
      </c>
      <c r="M47" s="69">
        <f t="shared" si="3"/>
        <v>0</v>
      </c>
      <c r="N47" s="69">
        <f t="shared" si="4"/>
        <v>0</v>
      </c>
      <c r="O47" s="69">
        <f t="shared" si="8"/>
        <v>0</v>
      </c>
      <c r="P47" s="19">
        <f t="shared" si="2"/>
        <v>0</v>
      </c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</row>
    <row r="48" spans="1:36" ht="50.7" customHeight="1">
      <c r="A48" s="70" t="s">
        <v>120</v>
      </c>
      <c r="B48" s="71" t="s">
        <v>121</v>
      </c>
      <c r="C48" s="71" t="s">
        <v>27</v>
      </c>
      <c r="D48" s="72" t="s">
        <v>122</v>
      </c>
      <c r="E48" s="55" t="s">
        <v>36</v>
      </c>
      <c r="F48" s="73">
        <v>292</v>
      </c>
      <c r="G48" s="73">
        <v>124.5</v>
      </c>
      <c r="H48" s="73">
        <f t="shared" ref="H48:H56" si="12">TRUNC(G48+(G48*$I$4),2)</f>
        <v>155.02000000000001</v>
      </c>
      <c r="I48" s="73">
        <f t="shared" ref="I48:I56" si="13">TRUNC(H48*F48,2)</f>
        <v>45265.84</v>
      </c>
      <c r="J48" s="68">
        <f t="shared" ref="J48:J56" si="14">I48/$I$449</f>
        <v>2.178978518062932E-2</v>
      </c>
      <c r="K48" s="69"/>
      <c r="L48" s="69">
        <f t="shared" si="0"/>
        <v>30.52</v>
      </c>
      <c r="M48" s="69">
        <f t="shared" si="3"/>
        <v>8911.84</v>
      </c>
      <c r="N48" s="69">
        <f t="shared" si="4"/>
        <v>36354</v>
      </c>
      <c r="O48" s="69">
        <f t="shared" si="8"/>
        <v>45265.84</v>
      </c>
      <c r="P48" s="19">
        <f t="shared" si="2"/>
        <v>0</v>
      </c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</row>
    <row r="49" spans="1:36" ht="38.700000000000003" customHeight="1">
      <c r="A49" s="70" t="s">
        <v>123</v>
      </c>
      <c r="B49" s="71" t="s">
        <v>124</v>
      </c>
      <c r="C49" s="71" t="s">
        <v>27</v>
      </c>
      <c r="D49" s="72" t="s">
        <v>125</v>
      </c>
      <c r="E49" s="55" t="s">
        <v>63</v>
      </c>
      <c r="F49" s="73">
        <v>403.8</v>
      </c>
      <c r="G49" s="73">
        <v>13.09</v>
      </c>
      <c r="H49" s="73">
        <f t="shared" si="12"/>
        <v>16.29</v>
      </c>
      <c r="I49" s="73">
        <f t="shared" si="13"/>
        <v>6577.9</v>
      </c>
      <c r="J49" s="68">
        <f t="shared" si="14"/>
        <v>3.1664281042760195E-3</v>
      </c>
      <c r="K49" s="69"/>
      <c r="L49" s="69">
        <f t="shared" si="0"/>
        <v>3.2</v>
      </c>
      <c r="M49" s="69">
        <f t="shared" si="3"/>
        <v>1292.1600000000001</v>
      </c>
      <c r="N49" s="69">
        <f t="shared" si="4"/>
        <v>5285.7420000000002</v>
      </c>
      <c r="O49" s="69">
        <f t="shared" si="8"/>
        <v>6577.9</v>
      </c>
      <c r="P49" s="19">
        <f t="shared" si="2"/>
        <v>0</v>
      </c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</row>
    <row r="50" spans="1:36" ht="38.700000000000003" customHeight="1">
      <c r="A50" s="70" t="s">
        <v>126</v>
      </c>
      <c r="B50" s="71" t="s">
        <v>127</v>
      </c>
      <c r="C50" s="71" t="s">
        <v>27</v>
      </c>
      <c r="D50" s="72" t="s">
        <v>128</v>
      </c>
      <c r="E50" s="55" t="s">
        <v>63</v>
      </c>
      <c r="F50" s="73">
        <v>143.5</v>
      </c>
      <c r="G50" s="73">
        <v>12.2</v>
      </c>
      <c r="H50" s="73">
        <f t="shared" si="12"/>
        <v>15.19</v>
      </c>
      <c r="I50" s="73">
        <f t="shared" si="13"/>
        <v>2179.7600000000002</v>
      </c>
      <c r="J50" s="68">
        <f t="shared" si="14"/>
        <v>1.0492791505764298E-3</v>
      </c>
      <c r="K50" s="69"/>
      <c r="L50" s="69">
        <f t="shared" si="0"/>
        <v>2.99</v>
      </c>
      <c r="M50" s="69">
        <f t="shared" si="3"/>
        <v>429.06500000000005</v>
      </c>
      <c r="N50" s="69">
        <f t="shared" si="4"/>
        <v>1750.6999999999998</v>
      </c>
      <c r="O50" s="69">
        <f t="shared" si="8"/>
        <v>2179.7600000000002</v>
      </c>
      <c r="P50" s="19">
        <f t="shared" si="2"/>
        <v>0</v>
      </c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</row>
    <row r="51" spans="1:36" ht="38.700000000000003" customHeight="1">
      <c r="A51" s="70" t="s">
        <v>129</v>
      </c>
      <c r="B51" s="71" t="s">
        <v>102</v>
      </c>
      <c r="C51" s="71" t="s">
        <v>27</v>
      </c>
      <c r="D51" s="72" t="s">
        <v>103</v>
      </c>
      <c r="E51" s="55" t="s">
        <v>63</v>
      </c>
      <c r="F51" s="73">
        <v>541.9</v>
      </c>
      <c r="G51" s="73">
        <v>10.85</v>
      </c>
      <c r="H51" s="73">
        <f t="shared" si="12"/>
        <v>13.51</v>
      </c>
      <c r="I51" s="73">
        <f t="shared" si="13"/>
        <v>7321.06</v>
      </c>
      <c r="J51" s="68">
        <f t="shared" si="14"/>
        <v>3.5241657880312862E-3</v>
      </c>
      <c r="K51" s="69"/>
      <c r="L51" s="69">
        <f t="shared" si="0"/>
        <v>2.66</v>
      </c>
      <c r="M51" s="69">
        <f t="shared" si="3"/>
        <v>1441.454</v>
      </c>
      <c r="N51" s="69">
        <f t="shared" si="4"/>
        <v>5879.6149999999998</v>
      </c>
      <c r="O51" s="69">
        <f t="shared" si="8"/>
        <v>7321.06</v>
      </c>
      <c r="P51" s="19">
        <f t="shared" si="2"/>
        <v>0</v>
      </c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</row>
    <row r="52" spans="1:36" ht="38.700000000000003" customHeight="1">
      <c r="A52" s="70" t="s">
        <v>130</v>
      </c>
      <c r="B52" s="71" t="s">
        <v>105</v>
      </c>
      <c r="C52" s="71" t="s">
        <v>27</v>
      </c>
      <c r="D52" s="72" t="s">
        <v>106</v>
      </c>
      <c r="E52" s="55" t="s">
        <v>63</v>
      </c>
      <c r="F52" s="73">
        <v>525.5</v>
      </c>
      <c r="G52" s="73">
        <v>9.08</v>
      </c>
      <c r="H52" s="73">
        <f t="shared" si="12"/>
        <v>11.3</v>
      </c>
      <c r="I52" s="73">
        <f t="shared" si="13"/>
        <v>5938.15</v>
      </c>
      <c r="J52" s="68">
        <f t="shared" si="14"/>
        <v>2.8584692755144717E-3</v>
      </c>
      <c r="K52" s="69"/>
      <c r="L52" s="69">
        <f t="shared" si="0"/>
        <v>2.2200000000000002</v>
      </c>
      <c r="M52" s="69">
        <f t="shared" si="3"/>
        <v>1166.6100000000001</v>
      </c>
      <c r="N52" s="69">
        <f t="shared" si="4"/>
        <v>4771.54</v>
      </c>
      <c r="O52" s="69">
        <f t="shared" si="8"/>
        <v>5938.15</v>
      </c>
      <c r="P52" s="19">
        <f t="shared" si="2"/>
        <v>0</v>
      </c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</row>
    <row r="53" spans="1:36" ht="38.700000000000003" customHeight="1">
      <c r="A53" s="70" t="s">
        <v>131</v>
      </c>
      <c r="B53" s="71" t="s">
        <v>108</v>
      </c>
      <c r="C53" s="71" t="s">
        <v>27</v>
      </c>
      <c r="D53" s="72" t="s">
        <v>109</v>
      </c>
      <c r="E53" s="55" t="s">
        <v>63</v>
      </c>
      <c r="F53" s="73">
        <v>360.3</v>
      </c>
      <c r="G53" s="73">
        <v>8.7799999999999994</v>
      </c>
      <c r="H53" s="73">
        <f t="shared" si="12"/>
        <v>10.93</v>
      </c>
      <c r="I53" s="73">
        <f t="shared" si="13"/>
        <v>3938.07</v>
      </c>
      <c r="J53" s="68">
        <f t="shared" si="14"/>
        <v>1.8956833525298749E-3</v>
      </c>
      <c r="K53" s="69"/>
      <c r="L53" s="69">
        <f t="shared" si="0"/>
        <v>2.15</v>
      </c>
      <c r="M53" s="69">
        <f t="shared" si="3"/>
        <v>774.64499999999998</v>
      </c>
      <c r="N53" s="69">
        <f t="shared" si="4"/>
        <v>3163.4339999999997</v>
      </c>
      <c r="O53" s="69">
        <f t="shared" si="8"/>
        <v>3938.07</v>
      </c>
      <c r="P53" s="19">
        <f t="shared" si="2"/>
        <v>0</v>
      </c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</row>
    <row r="54" spans="1:36" ht="38.700000000000003" customHeight="1">
      <c r="A54" s="70" t="s">
        <v>132</v>
      </c>
      <c r="B54" s="71" t="s">
        <v>111</v>
      </c>
      <c r="C54" s="71" t="s">
        <v>27</v>
      </c>
      <c r="D54" s="72" t="s">
        <v>112</v>
      </c>
      <c r="E54" s="55" t="s">
        <v>63</v>
      </c>
      <c r="F54" s="73">
        <v>432.2</v>
      </c>
      <c r="G54" s="73">
        <v>13.99</v>
      </c>
      <c r="H54" s="73">
        <f t="shared" si="12"/>
        <v>17.420000000000002</v>
      </c>
      <c r="I54" s="73">
        <f t="shared" si="13"/>
        <v>7528.92</v>
      </c>
      <c r="J54" s="68">
        <f t="shared" si="14"/>
        <v>3.6242241266735294E-3</v>
      </c>
      <c r="K54" s="69"/>
      <c r="L54" s="69">
        <f t="shared" si="0"/>
        <v>3.43</v>
      </c>
      <c r="M54" s="69">
        <f t="shared" si="3"/>
        <v>1482.4460000000001</v>
      </c>
      <c r="N54" s="69">
        <f t="shared" si="4"/>
        <v>6046.4780000000001</v>
      </c>
      <c r="O54" s="69">
        <f t="shared" si="8"/>
        <v>7528.92</v>
      </c>
      <c r="P54" s="19">
        <f t="shared" si="2"/>
        <v>0</v>
      </c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</row>
    <row r="55" spans="1:36" ht="38.700000000000003" customHeight="1">
      <c r="A55" s="70" t="s">
        <v>133</v>
      </c>
      <c r="B55" s="71" t="s">
        <v>134</v>
      </c>
      <c r="C55" s="71" t="s">
        <v>115</v>
      </c>
      <c r="D55" s="72" t="s">
        <v>135</v>
      </c>
      <c r="E55" s="55" t="s">
        <v>50</v>
      </c>
      <c r="F55" s="73">
        <v>30.1</v>
      </c>
      <c r="G55" s="73">
        <f>COMPOSIÇÃO!L28</f>
        <v>738.96</v>
      </c>
      <c r="H55" s="73">
        <f t="shared" si="12"/>
        <v>920.14</v>
      </c>
      <c r="I55" s="73">
        <f t="shared" si="13"/>
        <v>27696.21</v>
      </c>
      <c r="J55" s="68">
        <f t="shared" si="14"/>
        <v>1.3332227264922015E-2</v>
      </c>
      <c r="K55" s="69"/>
      <c r="L55" s="69">
        <f t="shared" si="0"/>
        <v>181.18</v>
      </c>
      <c r="M55" s="69">
        <f t="shared" si="3"/>
        <v>5453.518</v>
      </c>
      <c r="N55" s="69">
        <f t="shared" si="4"/>
        <v>22242.696000000004</v>
      </c>
      <c r="O55" s="69">
        <f t="shared" si="8"/>
        <v>27696.21</v>
      </c>
      <c r="P55" s="19">
        <f t="shared" si="2"/>
        <v>0</v>
      </c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</row>
    <row r="56" spans="1:36" ht="15.15" customHeight="1">
      <c r="A56" s="70" t="s">
        <v>136</v>
      </c>
      <c r="B56" s="71" t="s">
        <v>92</v>
      </c>
      <c r="C56" s="71" t="s">
        <v>93</v>
      </c>
      <c r="D56" s="72" t="s">
        <v>94</v>
      </c>
      <c r="E56" s="55" t="s">
        <v>50</v>
      </c>
      <c r="F56" s="73">
        <v>30.1</v>
      </c>
      <c r="G56" s="73">
        <v>92.3</v>
      </c>
      <c r="H56" s="73">
        <f t="shared" si="12"/>
        <v>114.93</v>
      </c>
      <c r="I56" s="73">
        <f t="shared" si="13"/>
        <v>3459.39</v>
      </c>
      <c r="J56" s="68">
        <f t="shared" si="14"/>
        <v>1.6652593866813752E-3</v>
      </c>
      <c r="K56" s="69"/>
      <c r="L56" s="69">
        <f t="shared" si="0"/>
        <v>22.63</v>
      </c>
      <c r="M56" s="69">
        <f t="shared" si="3"/>
        <v>681.16300000000001</v>
      </c>
      <c r="N56" s="69">
        <f t="shared" si="4"/>
        <v>2778.23</v>
      </c>
      <c r="O56" s="69">
        <f t="shared" si="8"/>
        <v>3459.39</v>
      </c>
      <c r="P56" s="19">
        <f t="shared" si="2"/>
        <v>0</v>
      </c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</row>
    <row r="57" spans="1:36" ht="15.15" customHeight="1">
      <c r="A57" s="52" t="s">
        <v>137</v>
      </c>
      <c r="B57" s="53"/>
      <c r="C57" s="53"/>
      <c r="D57" s="54" t="s">
        <v>138</v>
      </c>
      <c r="E57" s="55"/>
      <c r="F57" s="73"/>
      <c r="G57" s="73"/>
      <c r="H57" s="73"/>
      <c r="I57" s="73"/>
      <c r="J57" s="68"/>
      <c r="K57" s="69"/>
      <c r="L57" s="69">
        <f t="shared" si="0"/>
        <v>0</v>
      </c>
      <c r="M57" s="69">
        <f t="shared" si="3"/>
        <v>0</v>
      </c>
      <c r="N57" s="69">
        <f t="shared" si="4"/>
        <v>0</v>
      </c>
      <c r="O57" s="69">
        <f t="shared" si="8"/>
        <v>0</v>
      </c>
      <c r="P57" s="19">
        <f t="shared" si="2"/>
        <v>0</v>
      </c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</row>
    <row r="58" spans="1:36" ht="38.700000000000003" customHeight="1">
      <c r="A58" s="70" t="s">
        <v>139</v>
      </c>
      <c r="B58" s="71" t="s">
        <v>140</v>
      </c>
      <c r="C58" s="71" t="s">
        <v>27</v>
      </c>
      <c r="D58" s="72" t="s">
        <v>141</v>
      </c>
      <c r="E58" s="55" t="s">
        <v>36</v>
      </c>
      <c r="F58" s="73">
        <v>56.6</v>
      </c>
      <c r="G58" s="73">
        <v>78.64</v>
      </c>
      <c r="H58" s="73">
        <f t="shared" ref="H58:H67" si="15">TRUNC(G58+(G58*$I$4),2)</f>
        <v>97.92</v>
      </c>
      <c r="I58" s="73">
        <f t="shared" ref="I58:I67" si="16">TRUNC(H58*F58,2)</f>
        <v>5542.27</v>
      </c>
      <c r="J58" s="68">
        <f t="shared" ref="J58:J68" si="17">I58/$I$449</f>
        <v>2.6679030525678187E-3</v>
      </c>
      <c r="K58" s="69"/>
      <c r="L58" s="69">
        <f t="shared" si="0"/>
        <v>19.28</v>
      </c>
      <c r="M58" s="69">
        <f t="shared" si="3"/>
        <v>1091.248</v>
      </c>
      <c r="N58" s="69">
        <f t="shared" si="4"/>
        <v>4451.0240000000003</v>
      </c>
      <c r="O58" s="69">
        <f t="shared" si="8"/>
        <v>5542.27</v>
      </c>
      <c r="P58" s="19">
        <f t="shared" si="2"/>
        <v>0</v>
      </c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</row>
    <row r="59" spans="1:36" ht="38.700000000000003" customHeight="1">
      <c r="A59" s="70" t="s">
        <v>142</v>
      </c>
      <c r="B59" s="71" t="s">
        <v>143</v>
      </c>
      <c r="C59" s="71" t="s">
        <v>27</v>
      </c>
      <c r="D59" s="72" t="s">
        <v>144</v>
      </c>
      <c r="E59" s="55" t="s">
        <v>63</v>
      </c>
      <c r="F59" s="73">
        <v>395.6</v>
      </c>
      <c r="G59" s="73">
        <v>13.44</v>
      </c>
      <c r="H59" s="73">
        <f t="shared" si="15"/>
        <v>16.73</v>
      </c>
      <c r="I59" s="73">
        <f t="shared" si="16"/>
        <v>6618.38</v>
      </c>
      <c r="J59" s="68">
        <f t="shared" si="17"/>
        <v>3.1859141119169221E-3</v>
      </c>
      <c r="K59" s="69"/>
      <c r="L59" s="69">
        <f t="shared" si="0"/>
        <v>3.29</v>
      </c>
      <c r="M59" s="69">
        <f t="shared" si="3"/>
        <v>1301.5240000000001</v>
      </c>
      <c r="N59" s="69">
        <f t="shared" si="4"/>
        <v>5316.8640000000005</v>
      </c>
      <c r="O59" s="69">
        <f t="shared" si="8"/>
        <v>6618.38</v>
      </c>
      <c r="P59" s="19">
        <f t="shared" si="2"/>
        <v>0</v>
      </c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</row>
    <row r="60" spans="1:36" ht="38.700000000000003" customHeight="1">
      <c r="A60" s="70" t="s">
        <v>145</v>
      </c>
      <c r="B60" s="71" t="s">
        <v>146</v>
      </c>
      <c r="C60" s="71" t="s">
        <v>27</v>
      </c>
      <c r="D60" s="72" t="s">
        <v>147</v>
      </c>
      <c r="E60" s="55" t="s">
        <v>63</v>
      </c>
      <c r="F60" s="73">
        <v>213.2</v>
      </c>
      <c r="G60" s="73">
        <v>12.55</v>
      </c>
      <c r="H60" s="73">
        <f t="shared" si="15"/>
        <v>15.62</v>
      </c>
      <c r="I60" s="73">
        <f t="shared" si="16"/>
        <v>3330.18</v>
      </c>
      <c r="J60" s="68">
        <f t="shared" si="17"/>
        <v>1.6030610900588202E-3</v>
      </c>
      <c r="K60" s="69"/>
      <c r="L60" s="69">
        <f t="shared" si="0"/>
        <v>3.07</v>
      </c>
      <c r="M60" s="69">
        <f t="shared" si="3"/>
        <v>654.52399999999989</v>
      </c>
      <c r="N60" s="69">
        <f t="shared" si="4"/>
        <v>2675.66</v>
      </c>
      <c r="O60" s="69">
        <f t="shared" si="8"/>
        <v>3330.18</v>
      </c>
      <c r="P60" s="19">
        <f t="shared" si="2"/>
        <v>0</v>
      </c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</row>
    <row r="61" spans="1:36" ht="38.700000000000003" customHeight="1">
      <c r="A61" s="70" t="s">
        <v>148</v>
      </c>
      <c r="B61" s="71" t="s">
        <v>149</v>
      </c>
      <c r="C61" s="71" t="s">
        <v>27</v>
      </c>
      <c r="D61" s="72" t="s">
        <v>150</v>
      </c>
      <c r="E61" s="55" t="s">
        <v>63</v>
      </c>
      <c r="F61" s="73">
        <v>202.8</v>
      </c>
      <c r="G61" s="73">
        <v>11.69</v>
      </c>
      <c r="H61" s="73">
        <f t="shared" si="15"/>
        <v>14.55</v>
      </c>
      <c r="I61" s="73">
        <f t="shared" si="16"/>
        <v>2950.74</v>
      </c>
      <c r="J61" s="68">
        <f t="shared" si="17"/>
        <v>1.4204086508477509E-3</v>
      </c>
      <c r="K61" s="69"/>
      <c r="L61" s="69">
        <f t="shared" si="0"/>
        <v>2.86</v>
      </c>
      <c r="M61" s="69">
        <f t="shared" si="3"/>
        <v>580.00800000000004</v>
      </c>
      <c r="N61" s="69">
        <f t="shared" si="4"/>
        <v>2370.732</v>
      </c>
      <c r="O61" s="69">
        <f t="shared" si="8"/>
        <v>2950.74</v>
      </c>
      <c r="P61" s="19">
        <f t="shared" si="2"/>
        <v>0</v>
      </c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</row>
    <row r="62" spans="1:36" ht="38.700000000000003" customHeight="1">
      <c r="A62" s="70" t="s">
        <v>151</v>
      </c>
      <c r="B62" s="71" t="s">
        <v>152</v>
      </c>
      <c r="C62" s="71" t="s">
        <v>27</v>
      </c>
      <c r="D62" s="72" t="s">
        <v>153</v>
      </c>
      <c r="E62" s="55" t="s">
        <v>63</v>
      </c>
      <c r="F62" s="73">
        <v>12.3</v>
      </c>
      <c r="G62" s="73">
        <v>10.38</v>
      </c>
      <c r="H62" s="73">
        <f t="shared" si="15"/>
        <v>12.92</v>
      </c>
      <c r="I62" s="73">
        <f t="shared" si="16"/>
        <v>158.91</v>
      </c>
      <c r="J62" s="68">
        <f t="shared" si="17"/>
        <v>7.6495095706912886E-5</v>
      </c>
      <c r="K62" s="69"/>
      <c r="L62" s="69">
        <f t="shared" si="0"/>
        <v>2.54</v>
      </c>
      <c r="M62" s="69">
        <f t="shared" si="3"/>
        <v>31.242000000000001</v>
      </c>
      <c r="N62" s="69">
        <f t="shared" si="4"/>
        <v>127.67400000000002</v>
      </c>
      <c r="O62" s="69">
        <f t="shared" si="8"/>
        <v>158.91</v>
      </c>
      <c r="P62" s="19">
        <f t="shared" si="2"/>
        <v>0</v>
      </c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</row>
    <row r="63" spans="1:36" ht="38.700000000000003" customHeight="1">
      <c r="A63" s="70" t="s">
        <v>154</v>
      </c>
      <c r="B63" s="71" t="s">
        <v>134</v>
      </c>
      <c r="C63" s="71" t="s">
        <v>115</v>
      </c>
      <c r="D63" s="72" t="s">
        <v>135</v>
      </c>
      <c r="E63" s="55" t="s">
        <v>50</v>
      </c>
      <c r="F63" s="73">
        <v>32.799999999999997</v>
      </c>
      <c r="G63" s="73">
        <f>COMPOSIÇÃO!L28</f>
        <v>738.96</v>
      </c>
      <c r="H63" s="73">
        <f t="shared" si="15"/>
        <v>920.14</v>
      </c>
      <c r="I63" s="73">
        <f t="shared" si="16"/>
        <v>30180.59</v>
      </c>
      <c r="J63" s="68">
        <f t="shared" si="17"/>
        <v>1.4528142473985891E-2</v>
      </c>
      <c r="K63" s="69"/>
      <c r="L63" s="69">
        <f t="shared" si="0"/>
        <v>181.18</v>
      </c>
      <c r="M63" s="69">
        <f t="shared" si="3"/>
        <v>5942.7039999999997</v>
      </c>
      <c r="N63" s="69">
        <f t="shared" si="4"/>
        <v>24237.887999999999</v>
      </c>
      <c r="O63" s="69">
        <f t="shared" si="8"/>
        <v>30180.59</v>
      </c>
      <c r="P63" s="19">
        <f t="shared" si="2"/>
        <v>0</v>
      </c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</row>
    <row r="64" spans="1:36" ht="15.15" customHeight="1">
      <c r="A64" s="70" t="s">
        <v>155</v>
      </c>
      <c r="B64" s="71" t="s">
        <v>92</v>
      </c>
      <c r="C64" s="71" t="s">
        <v>93</v>
      </c>
      <c r="D64" s="72" t="s">
        <v>94</v>
      </c>
      <c r="E64" s="55" t="s">
        <v>50</v>
      </c>
      <c r="F64" s="73">
        <v>32.799999999999997</v>
      </c>
      <c r="G64" s="73">
        <v>92.3</v>
      </c>
      <c r="H64" s="73">
        <f t="shared" si="15"/>
        <v>114.93</v>
      </c>
      <c r="I64" s="73">
        <f t="shared" si="16"/>
        <v>3769.7</v>
      </c>
      <c r="J64" s="68">
        <f t="shared" si="17"/>
        <v>1.8146344615590554E-3</v>
      </c>
      <c r="K64" s="69"/>
      <c r="L64" s="69">
        <f t="shared" si="0"/>
        <v>22.63</v>
      </c>
      <c r="M64" s="69">
        <f t="shared" si="3"/>
        <v>742.2639999999999</v>
      </c>
      <c r="N64" s="69">
        <f t="shared" si="4"/>
        <v>3027.4399999999996</v>
      </c>
      <c r="O64" s="69">
        <f t="shared" si="8"/>
        <v>3769.7</v>
      </c>
      <c r="P64" s="19">
        <f t="shared" si="2"/>
        <v>0</v>
      </c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</row>
    <row r="65" spans="1:36" ht="38.700000000000003" customHeight="1">
      <c r="A65" s="70" t="s">
        <v>156</v>
      </c>
      <c r="B65" s="71" t="s">
        <v>157</v>
      </c>
      <c r="C65" s="71" t="s">
        <v>115</v>
      </c>
      <c r="D65" s="72" t="s">
        <v>158</v>
      </c>
      <c r="E65" s="55" t="s">
        <v>36</v>
      </c>
      <c r="F65" s="73">
        <v>93.94</v>
      </c>
      <c r="G65" s="73">
        <f>COMPOSIÇÃO!L36</f>
        <v>94.88</v>
      </c>
      <c r="H65" s="73">
        <f t="shared" si="15"/>
        <v>118.14</v>
      </c>
      <c r="I65" s="73">
        <f t="shared" si="16"/>
        <v>11098.07</v>
      </c>
      <c r="J65" s="68">
        <f t="shared" si="17"/>
        <v>5.342319091385178E-3</v>
      </c>
      <c r="K65" s="69"/>
      <c r="L65" s="69">
        <f t="shared" si="0"/>
        <v>23.26</v>
      </c>
      <c r="M65" s="69">
        <f t="shared" si="3"/>
        <v>2185.0444000000002</v>
      </c>
      <c r="N65" s="69">
        <f t="shared" si="4"/>
        <v>8913.0271999999986</v>
      </c>
      <c r="O65" s="69">
        <f t="shared" si="8"/>
        <v>11098.07</v>
      </c>
      <c r="P65" s="19">
        <f t="shared" si="2"/>
        <v>0</v>
      </c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</row>
    <row r="66" spans="1:36" ht="38.700000000000003" customHeight="1">
      <c r="A66" s="70" t="s">
        <v>159</v>
      </c>
      <c r="B66" s="71" t="s">
        <v>160</v>
      </c>
      <c r="C66" s="71" t="s">
        <v>115</v>
      </c>
      <c r="D66" s="72" t="s">
        <v>161</v>
      </c>
      <c r="E66" s="55" t="s">
        <v>36</v>
      </c>
      <c r="F66" s="73">
        <v>358.88</v>
      </c>
      <c r="G66" s="73">
        <f>COMPOSIÇÃO!L44</f>
        <v>112.45</v>
      </c>
      <c r="H66" s="73">
        <f t="shared" si="15"/>
        <v>140.02000000000001</v>
      </c>
      <c r="I66" s="73">
        <f t="shared" si="16"/>
        <v>50250.37</v>
      </c>
      <c r="J66" s="68">
        <f t="shared" si="17"/>
        <v>2.4189206862109271E-2</v>
      </c>
      <c r="K66" s="69"/>
      <c r="L66" s="69">
        <f t="shared" si="0"/>
        <v>27.57</v>
      </c>
      <c r="M66" s="69">
        <f t="shared" si="3"/>
        <v>9894.3215999999993</v>
      </c>
      <c r="N66" s="69">
        <f t="shared" si="4"/>
        <v>40356.056000000004</v>
      </c>
      <c r="O66" s="69">
        <f t="shared" si="8"/>
        <v>50250.37</v>
      </c>
      <c r="P66" s="19">
        <f t="shared" si="2"/>
        <v>0</v>
      </c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</row>
    <row r="67" spans="1:36" ht="38.700000000000003" customHeight="1">
      <c r="A67" s="70" t="s">
        <v>162</v>
      </c>
      <c r="B67" s="71" t="s">
        <v>163</v>
      </c>
      <c r="C67" s="71" t="s">
        <v>115</v>
      </c>
      <c r="D67" s="72" t="s">
        <v>164</v>
      </c>
      <c r="E67" s="55" t="s">
        <v>36</v>
      </c>
      <c r="F67" s="73">
        <v>28.18</v>
      </c>
      <c r="G67" s="73">
        <f>COMPOSIÇÃO!L52</f>
        <v>31.7</v>
      </c>
      <c r="H67" s="73">
        <f t="shared" si="15"/>
        <v>39.47</v>
      </c>
      <c r="I67" s="73">
        <f t="shared" si="16"/>
        <v>1112.26</v>
      </c>
      <c r="J67" s="68">
        <f t="shared" si="17"/>
        <v>5.3541271884067034E-4</v>
      </c>
      <c r="K67" s="69"/>
      <c r="L67" s="69">
        <f t="shared" si="0"/>
        <v>7.77</v>
      </c>
      <c r="M67" s="69">
        <f t="shared" si="3"/>
        <v>218.95859999999999</v>
      </c>
      <c r="N67" s="69">
        <f t="shared" si="4"/>
        <v>893.30599999999993</v>
      </c>
      <c r="O67" s="69">
        <f t="shared" si="8"/>
        <v>1112.26</v>
      </c>
      <c r="P67" s="19">
        <f t="shared" si="2"/>
        <v>0</v>
      </c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</row>
    <row r="68" spans="1:36" ht="15.15" customHeight="1">
      <c r="A68" s="451">
        <v>4</v>
      </c>
      <c r="B68" s="452"/>
      <c r="C68" s="452"/>
      <c r="D68" s="453" t="s">
        <v>165</v>
      </c>
      <c r="E68" s="454"/>
      <c r="F68" s="459"/>
      <c r="G68" s="459"/>
      <c r="H68" s="459"/>
      <c r="I68" s="456">
        <f>SUM(I70:I82)</f>
        <v>183822.02</v>
      </c>
      <c r="J68" s="457">
        <f t="shared" si="17"/>
        <v>8.8487087111812052E-2</v>
      </c>
      <c r="K68" s="69"/>
      <c r="L68" s="69">
        <f t="shared" si="0"/>
        <v>0</v>
      </c>
      <c r="M68" s="69">
        <f t="shared" si="3"/>
        <v>0</v>
      </c>
      <c r="N68" s="69">
        <f t="shared" si="4"/>
        <v>0</v>
      </c>
      <c r="O68" s="69">
        <f t="shared" si="8"/>
        <v>0</v>
      </c>
      <c r="P68" s="19">
        <f t="shared" si="2"/>
        <v>183822.02</v>
      </c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</row>
    <row r="69" spans="1:36" ht="15.15" customHeight="1">
      <c r="A69" s="52" t="s">
        <v>166</v>
      </c>
      <c r="B69" s="53"/>
      <c r="C69" s="53"/>
      <c r="D69" s="54" t="s">
        <v>167</v>
      </c>
      <c r="E69" s="55"/>
      <c r="F69" s="73"/>
      <c r="G69" s="73"/>
      <c r="H69" s="73"/>
      <c r="I69" s="73"/>
      <c r="J69" s="68"/>
      <c r="K69" s="69"/>
      <c r="L69" s="69">
        <f t="shared" si="0"/>
        <v>0</v>
      </c>
      <c r="M69" s="69">
        <f t="shared" si="3"/>
        <v>0</v>
      </c>
      <c r="N69" s="69">
        <f t="shared" si="4"/>
        <v>0</v>
      </c>
      <c r="O69" s="69">
        <f t="shared" si="8"/>
        <v>0</v>
      </c>
      <c r="P69" s="19">
        <f t="shared" si="2"/>
        <v>0</v>
      </c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</row>
    <row r="70" spans="1:36" ht="50.7" customHeight="1">
      <c r="A70" s="70" t="s">
        <v>168</v>
      </c>
      <c r="B70" s="71" t="s">
        <v>169</v>
      </c>
      <c r="C70" s="71" t="s">
        <v>27</v>
      </c>
      <c r="D70" s="72" t="s">
        <v>170</v>
      </c>
      <c r="E70" s="55" t="s">
        <v>36</v>
      </c>
      <c r="F70" s="73">
        <v>12.85</v>
      </c>
      <c r="G70" s="73">
        <v>57.52</v>
      </c>
      <c r="H70" s="73">
        <f t="shared" ref="H70:H75" si="18">TRUNC(G70+(G70*$I$4),2)</f>
        <v>71.62</v>
      </c>
      <c r="I70" s="73">
        <f t="shared" ref="I70:I75" si="19">TRUNC(H70*F70,2)</f>
        <v>920.31</v>
      </c>
      <c r="J70" s="68">
        <f t="shared" ref="J70:J75" si="20">I70/$I$449</f>
        <v>4.4301303586954244E-4</v>
      </c>
      <c r="K70" s="69"/>
      <c r="L70" s="69">
        <f t="shared" si="0"/>
        <v>14.1</v>
      </c>
      <c r="M70" s="69">
        <f t="shared" si="3"/>
        <v>181.185</v>
      </c>
      <c r="N70" s="69">
        <f t="shared" si="4"/>
        <v>739.13200000000006</v>
      </c>
      <c r="O70" s="69">
        <f t="shared" si="8"/>
        <v>920.31</v>
      </c>
      <c r="P70" s="19">
        <f t="shared" si="2"/>
        <v>0</v>
      </c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</row>
    <row r="71" spans="1:36" ht="50.7" customHeight="1">
      <c r="A71" s="70" t="s">
        <v>171</v>
      </c>
      <c r="B71" s="71" t="s">
        <v>172</v>
      </c>
      <c r="C71" s="71" t="s">
        <v>27</v>
      </c>
      <c r="D71" s="72" t="s">
        <v>173</v>
      </c>
      <c r="E71" s="55" t="s">
        <v>36</v>
      </c>
      <c r="F71" s="73">
        <v>713.84</v>
      </c>
      <c r="G71" s="73">
        <v>76.959999999999994</v>
      </c>
      <c r="H71" s="73">
        <f t="shared" si="18"/>
        <v>95.82</v>
      </c>
      <c r="I71" s="73">
        <f t="shared" si="19"/>
        <v>68400.14</v>
      </c>
      <c r="J71" s="68">
        <f t="shared" si="20"/>
        <v>3.292602891993103E-2</v>
      </c>
      <c r="K71" s="69"/>
      <c r="L71" s="69">
        <f t="shared" si="0"/>
        <v>18.86</v>
      </c>
      <c r="M71" s="69">
        <f t="shared" si="3"/>
        <v>13463.0224</v>
      </c>
      <c r="N71" s="69">
        <f t="shared" si="4"/>
        <v>54937.126400000001</v>
      </c>
      <c r="O71" s="69">
        <f t="shared" si="8"/>
        <v>68400.14</v>
      </c>
      <c r="P71" s="19">
        <f t="shared" si="2"/>
        <v>0</v>
      </c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</row>
    <row r="72" spans="1:36" ht="38.700000000000003" customHeight="1">
      <c r="A72" s="70" t="s">
        <v>174</v>
      </c>
      <c r="B72" s="71" t="s">
        <v>175</v>
      </c>
      <c r="C72" s="71" t="s">
        <v>176</v>
      </c>
      <c r="D72" s="72" t="s">
        <v>177</v>
      </c>
      <c r="E72" s="55" t="s">
        <v>36</v>
      </c>
      <c r="F72" s="73">
        <v>120.962</v>
      </c>
      <c r="G72" s="73">
        <v>205.4</v>
      </c>
      <c r="H72" s="73">
        <f t="shared" si="18"/>
        <v>255.76</v>
      </c>
      <c r="I72" s="73">
        <f t="shared" si="19"/>
        <v>30937.24</v>
      </c>
      <c r="J72" s="68">
        <f t="shared" si="20"/>
        <v>1.4892373889042437E-2</v>
      </c>
      <c r="K72" s="69"/>
      <c r="L72" s="69">
        <f t="shared" si="0"/>
        <v>50.36</v>
      </c>
      <c r="M72" s="69">
        <f t="shared" si="3"/>
        <v>6091.6463199999998</v>
      </c>
      <c r="N72" s="69">
        <f t="shared" si="4"/>
        <v>24845.594800000003</v>
      </c>
      <c r="O72" s="69">
        <f t="shared" si="8"/>
        <v>30937.24</v>
      </c>
      <c r="P72" s="19">
        <f t="shared" si="2"/>
        <v>0</v>
      </c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</row>
    <row r="73" spans="1:36" ht="26.7" customHeight="1">
      <c r="A73" s="70" t="s">
        <v>178</v>
      </c>
      <c r="B73" s="71" t="s">
        <v>179</v>
      </c>
      <c r="C73" s="71" t="s">
        <v>27</v>
      </c>
      <c r="D73" s="72" t="s">
        <v>180</v>
      </c>
      <c r="E73" s="55" t="s">
        <v>46</v>
      </c>
      <c r="F73" s="73">
        <v>103.5</v>
      </c>
      <c r="G73" s="73">
        <v>72.23</v>
      </c>
      <c r="H73" s="73">
        <f t="shared" si="18"/>
        <v>89.93</v>
      </c>
      <c r="I73" s="73">
        <f t="shared" si="19"/>
        <v>9307.75</v>
      </c>
      <c r="J73" s="68">
        <f t="shared" si="20"/>
        <v>4.4805061170852586E-3</v>
      </c>
      <c r="K73" s="69"/>
      <c r="L73" s="69">
        <f t="shared" si="0"/>
        <v>17.7</v>
      </c>
      <c r="M73" s="69">
        <f t="shared" si="3"/>
        <v>1831.9499999999998</v>
      </c>
      <c r="N73" s="69">
        <f t="shared" si="4"/>
        <v>7475.8050000000003</v>
      </c>
      <c r="O73" s="69">
        <f t="shared" si="8"/>
        <v>9307.75</v>
      </c>
      <c r="P73" s="19">
        <f t="shared" si="2"/>
        <v>0</v>
      </c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</row>
    <row r="74" spans="1:36" ht="26.7" customHeight="1">
      <c r="A74" s="70" t="s">
        <v>181</v>
      </c>
      <c r="B74" s="71" t="s">
        <v>182</v>
      </c>
      <c r="C74" s="71" t="s">
        <v>27</v>
      </c>
      <c r="D74" s="72" t="s">
        <v>183</v>
      </c>
      <c r="E74" s="55" t="s">
        <v>46</v>
      </c>
      <c r="F74" s="73">
        <v>69.2</v>
      </c>
      <c r="G74" s="73">
        <v>50.69</v>
      </c>
      <c r="H74" s="73">
        <f t="shared" si="18"/>
        <v>63.11</v>
      </c>
      <c r="I74" s="73">
        <f t="shared" si="19"/>
        <v>4367.21</v>
      </c>
      <c r="J74" s="68">
        <f t="shared" si="20"/>
        <v>2.1022600649561827E-3</v>
      </c>
      <c r="K74" s="69"/>
      <c r="L74" s="69">
        <f t="shared" si="0"/>
        <v>12.42</v>
      </c>
      <c r="M74" s="69">
        <f t="shared" si="3"/>
        <v>859.46400000000006</v>
      </c>
      <c r="N74" s="69">
        <f t="shared" si="4"/>
        <v>3507.748</v>
      </c>
      <c r="O74" s="69">
        <f t="shared" si="8"/>
        <v>4367.21</v>
      </c>
      <c r="P74" s="19">
        <f t="shared" si="2"/>
        <v>0</v>
      </c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</row>
    <row r="75" spans="1:36" ht="26.7" customHeight="1">
      <c r="A75" s="70" t="s">
        <v>184</v>
      </c>
      <c r="B75" s="71">
        <v>93200</v>
      </c>
      <c r="C75" s="71" t="s">
        <v>27</v>
      </c>
      <c r="D75" s="75" t="s">
        <v>185</v>
      </c>
      <c r="E75" s="55" t="s">
        <v>46</v>
      </c>
      <c r="F75" s="73">
        <v>389.71</v>
      </c>
      <c r="G75" s="73">
        <v>11.82</v>
      </c>
      <c r="H75" s="73">
        <f t="shared" si="18"/>
        <v>14.71</v>
      </c>
      <c r="I75" s="73">
        <f t="shared" si="19"/>
        <v>5732.63</v>
      </c>
      <c r="J75" s="68">
        <f t="shared" si="20"/>
        <v>2.7595373513455415E-3</v>
      </c>
      <c r="K75" s="69"/>
      <c r="L75" s="69">
        <f t="shared" si="0"/>
        <v>2.89</v>
      </c>
      <c r="M75" s="69">
        <f t="shared" si="3"/>
        <v>1126.2619</v>
      </c>
      <c r="N75" s="69">
        <f t="shared" si="4"/>
        <v>4606.3721999999998</v>
      </c>
      <c r="O75" s="69">
        <f t="shared" si="8"/>
        <v>5732.63</v>
      </c>
      <c r="P75" s="19">
        <f t="shared" si="2"/>
        <v>0</v>
      </c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</row>
    <row r="76" spans="1:36" ht="15.15" customHeight="1">
      <c r="A76" s="52" t="s">
        <v>186</v>
      </c>
      <c r="B76" s="53"/>
      <c r="C76" s="53"/>
      <c r="D76" s="54" t="s">
        <v>187</v>
      </c>
      <c r="E76" s="55"/>
      <c r="F76" s="73"/>
      <c r="G76" s="73"/>
      <c r="H76" s="73"/>
      <c r="I76" s="73"/>
      <c r="J76" s="68"/>
      <c r="K76" s="69"/>
      <c r="L76" s="69">
        <f t="shared" si="0"/>
        <v>0</v>
      </c>
      <c r="M76" s="69">
        <f t="shared" si="3"/>
        <v>0</v>
      </c>
      <c r="N76" s="69">
        <f t="shared" si="4"/>
        <v>0</v>
      </c>
      <c r="O76" s="69">
        <f t="shared" si="8"/>
        <v>0</v>
      </c>
      <c r="P76" s="19">
        <f t="shared" si="2"/>
        <v>0</v>
      </c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</row>
    <row r="77" spans="1:36" ht="62.85" customHeight="1">
      <c r="A77" s="70" t="s">
        <v>188</v>
      </c>
      <c r="B77" s="71" t="s">
        <v>189</v>
      </c>
      <c r="C77" s="71" t="s">
        <v>27</v>
      </c>
      <c r="D77" s="72" t="s">
        <v>190</v>
      </c>
      <c r="E77" s="55" t="s">
        <v>36</v>
      </c>
      <c r="F77" s="73">
        <v>36.94</v>
      </c>
      <c r="G77" s="73">
        <v>103.58</v>
      </c>
      <c r="H77" s="73">
        <f>TRUNC(G77+(G77*$I$4),2)</f>
        <v>128.97</v>
      </c>
      <c r="I77" s="73">
        <f>TRUNC(H77*F77,2)</f>
        <v>4764.1499999999996</v>
      </c>
      <c r="J77" s="68">
        <f>I77/$I$449</f>
        <v>2.2933365440317727E-3</v>
      </c>
      <c r="K77" s="69"/>
      <c r="L77" s="69">
        <f t="shared" si="0"/>
        <v>25.39</v>
      </c>
      <c r="M77" s="69">
        <f t="shared" si="3"/>
        <v>937.90659999999991</v>
      </c>
      <c r="N77" s="69">
        <f t="shared" si="4"/>
        <v>3826.2451999999998</v>
      </c>
      <c r="O77" s="69">
        <f t="shared" si="8"/>
        <v>4764.1499999999996</v>
      </c>
      <c r="P77" s="19">
        <f t="shared" si="2"/>
        <v>0</v>
      </c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</row>
    <row r="78" spans="1:36" ht="62.85" customHeight="1">
      <c r="A78" s="70" t="s">
        <v>191</v>
      </c>
      <c r="B78" s="71" t="s">
        <v>192</v>
      </c>
      <c r="C78" s="71" t="s">
        <v>115</v>
      </c>
      <c r="D78" s="72" t="s">
        <v>193</v>
      </c>
      <c r="E78" s="55" t="s">
        <v>36</v>
      </c>
      <c r="F78" s="73">
        <v>180.09</v>
      </c>
      <c r="G78" s="73">
        <f>COMPOSIÇÃO!L68</f>
        <v>117.78</v>
      </c>
      <c r="H78" s="73">
        <f>TRUNC(G78+(G78*$I$4),2)</f>
        <v>146.65</v>
      </c>
      <c r="I78" s="73">
        <f>TRUNC(H78*F78,2)</f>
        <v>26410.19</v>
      </c>
      <c r="J78" s="68">
        <f>I78/$I$449</f>
        <v>1.2713171050832254E-2</v>
      </c>
      <c r="K78" s="69"/>
      <c r="L78" s="69">
        <f t="shared" ref="L78:L141" si="21">TRUNC(G78*$I$4,2)</f>
        <v>28.87</v>
      </c>
      <c r="M78" s="69">
        <f t="shared" si="3"/>
        <v>5199.1983</v>
      </c>
      <c r="N78" s="69">
        <f t="shared" si="4"/>
        <v>21211.000200000002</v>
      </c>
      <c r="O78" s="69">
        <f t="shared" si="8"/>
        <v>26410.19</v>
      </c>
      <c r="P78" s="19">
        <f t="shared" ref="P78:P141" si="22">I78-O78</f>
        <v>0</v>
      </c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</row>
    <row r="79" spans="1:36" ht="62.85" customHeight="1">
      <c r="A79" s="70" t="s">
        <v>194</v>
      </c>
      <c r="B79" s="71" t="s">
        <v>195</v>
      </c>
      <c r="C79" s="71" t="s">
        <v>115</v>
      </c>
      <c r="D79" s="72" t="s">
        <v>196</v>
      </c>
      <c r="E79" s="55" t="s">
        <v>36</v>
      </c>
      <c r="F79" s="73">
        <v>84.45</v>
      </c>
      <c r="G79" s="73">
        <f>COMPOSIÇÃO!L85</f>
        <v>169.5</v>
      </c>
      <c r="H79" s="73">
        <f>TRUNC(G79+(G79*$I$4),2)</f>
        <v>211.05</v>
      </c>
      <c r="I79" s="73">
        <f>TRUNC(H79*F79,2)</f>
        <v>17823.169999999998</v>
      </c>
      <c r="J79" s="68">
        <f>I79/$I$449</f>
        <v>8.5796054052644788E-3</v>
      </c>
      <c r="K79" s="69"/>
      <c r="L79" s="69">
        <f t="shared" si="21"/>
        <v>41.55</v>
      </c>
      <c r="M79" s="69">
        <f t="shared" ref="M79:M142" si="23">F79*L79</f>
        <v>3508.8975</v>
      </c>
      <c r="N79" s="69">
        <f t="shared" ref="N79:N142" si="24">F79*G79</f>
        <v>14314.275</v>
      </c>
      <c r="O79" s="69">
        <f t="shared" si="8"/>
        <v>17823.169999999998</v>
      </c>
      <c r="P79" s="19">
        <f t="shared" si="22"/>
        <v>0</v>
      </c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</row>
    <row r="80" spans="1:36" ht="62.85" customHeight="1">
      <c r="A80" s="70" t="s">
        <v>197</v>
      </c>
      <c r="B80" s="71" t="s">
        <v>198</v>
      </c>
      <c r="C80" s="71" t="s">
        <v>115</v>
      </c>
      <c r="D80" s="72" t="s">
        <v>199</v>
      </c>
      <c r="E80" s="55" t="s">
        <v>36</v>
      </c>
      <c r="F80" s="73">
        <v>66.040000000000006</v>
      </c>
      <c r="G80" s="73">
        <f>COMPOSIÇÃO!L102</f>
        <v>183.63</v>
      </c>
      <c r="H80" s="73">
        <f>TRUNC(G80+(G80*$I$4),2)</f>
        <v>228.65</v>
      </c>
      <c r="I80" s="73">
        <f>TRUNC(H80*F80,2)</f>
        <v>15100.04</v>
      </c>
      <c r="J80" s="68">
        <f>I80/$I$449</f>
        <v>7.2687622237632169E-3</v>
      </c>
      <c r="K80" s="69"/>
      <c r="L80" s="69">
        <f t="shared" si="21"/>
        <v>45.02</v>
      </c>
      <c r="M80" s="69">
        <f t="shared" si="23"/>
        <v>2973.1208000000006</v>
      </c>
      <c r="N80" s="69">
        <f t="shared" si="24"/>
        <v>12126.925200000001</v>
      </c>
      <c r="O80" s="69">
        <f t="shared" si="8"/>
        <v>15100.04</v>
      </c>
      <c r="P80" s="19">
        <f t="shared" si="22"/>
        <v>0</v>
      </c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</row>
    <row r="81" spans="1:36" ht="15.15" customHeight="1">
      <c r="A81" s="52" t="s">
        <v>200</v>
      </c>
      <c r="B81" s="53"/>
      <c r="C81" s="53"/>
      <c r="D81" s="54" t="s">
        <v>201</v>
      </c>
      <c r="E81" s="55"/>
      <c r="F81" s="73"/>
      <c r="G81" s="73"/>
      <c r="H81" s="73"/>
      <c r="I81" s="73"/>
      <c r="J81" s="68"/>
      <c r="K81" s="69"/>
      <c r="L81" s="69">
        <f t="shared" si="21"/>
        <v>0</v>
      </c>
      <c r="M81" s="69">
        <f t="shared" si="23"/>
        <v>0</v>
      </c>
      <c r="N81" s="69">
        <f t="shared" si="24"/>
        <v>0</v>
      </c>
      <c r="O81" s="69">
        <f t="shared" si="8"/>
        <v>0</v>
      </c>
      <c r="P81" s="19">
        <f t="shared" si="22"/>
        <v>0</v>
      </c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</row>
    <row r="82" spans="1:36" ht="38.700000000000003" customHeight="1">
      <c r="A82" s="70" t="s">
        <v>202</v>
      </c>
      <c r="B82" s="71" t="s">
        <v>203</v>
      </c>
      <c r="C82" s="71" t="s">
        <v>27</v>
      </c>
      <c r="D82" s="72" t="s">
        <v>204</v>
      </c>
      <c r="E82" s="55" t="s">
        <v>36</v>
      </c>
      <c r="F82" s="73">
        <v>0.15</v>
      </c>
      <c r="G82" s="73">
        <v>316.95</v>
      </c>
      <c r="H82" s="73">
        <f>TRUNC(G82+(G82*$I$4),2)</f>
        <v>394.66</v>
      </c>
      <c r="I82" s="73">
        <f>TRUNC(H82*F82,2)</f>
        <v>59.19</v>
      </c>
      <c r="J82" s="68">
        <f>I82/$I$449</f>
        <v>2.8492509690341535E-5</v>
      </c>
      <c r="K82" s="69"/>
      <c r="L82" s="69">
        <f t="shared" si="21"/>
        <v>77.709999999999994</v>
      </c>
      <c r="M82" s="69">
        <f t="shared" si="23"/>
        <v>11.656499999999999</v>
      </c>
      <c r="N82" s="69">
        <f t="shared" si="24"/>
        <v>47.542499999999997</v>
      </c>
      <c r="O82" s="69">
        <f t="shared" si="8"/>
        <v>59.19</v>
      </c>
      <c r="P82" s="19">
        <f t="shared" si="22"/>
        <v>0</v>
      </c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</row>
    <row r="83" spans="1:36" ht="15.15" customHeight="1">
      <c r="A83" s="451">
        <v>5</v>
      </c>
      <c r="B83" s="452"/>
      <c r="C83" s="452"/>
      <c r="D83" s="453" t="s">
        <v>205</v>
      </c>
      <c r="E83" s="454"/>
      <c r="F83" s="459"/>
      <c r="G83" s="459"/>
      <c r="H83" s="459"/>
      <c r="I83" s="456">
        <f>SUM(I84:I92)</f>
        <v>109391.12000000001</v>
      </c>
      <c r="J83" s="457">
        <f>I83/$I$449</f>
        <v>5.2658008897403519E-2</v>
      </c>
      <c r="K83" s="69"/>
      <c r="L83" s="69">
        <f t="shared" si="21"/>
        <v>0</v>
      </c>
      <c r="M83" s="69">
        <f t="shared" si="23"/>
        <v>0</v>
      </c>
      <c r="N83" s="69">
        <f t="shared" si="24"/>
        <v>0</v>
      </c>
      <c r="O83" s="69">
        <f t="shared" si="8"/>
        <v>0</v>
      </c>
      <c r="P83" s="19">
        <f t="shared" si="22"/>
        <v>109391.12000000001</v>
      </c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</row>
    <row r="84" spans="1:36" ht="15.15" customHeight="1">
      <c r="A84" s="52" t="s">
        <v>206</v>
      </c>
      <c r="B84" s="53"/>
      <c r="C84" s="53"/>
      <c r="D84" s="54" t="s">
        <v>95</v>
      </c>
      <c r="E84" s="55"/>
      <c r="F84" s="73"/>
      <c r="G84" s="73"/>
      <c r="H84" s="73"/>
      <c r="I84" s="73"/>
      <c r="J84" s="68"/>
      <c r="K84" s="69"/>
      <c r="L84" s="69">
        <f t="shared" si="21"/>
        <v>0</v>
      </c>
      <c r="M84" s="69">
        <f t="shared" si="23"/>
        <v>0</v>
      </c>
      <c r="N84" s="69">
        <f t="shared" si="24"/>
        <v>0</v>
      </c>
      <c r="O84" s="69">
        <f t="shared" si="8"/>
        <v>0</v>
      </c>
      <c r="P84" s="19">
        <f t="shared" si="22"/>
        <v>0</v>
      </c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</row>
    <row r="85" spans="1:36" ht="74.849999999999994" customHeight="1">
      <c r="A85" s="70" t="s">
        <v>207</v>
      </c>
      <c r="B85" s="71" t="s">
        <v>208</v>
      </c>
      <c r="C85" s="71" t="s">
        <v>209</v>
      </c>
      <c r="D85" s="72" t="s">
        <v>210</v>
      </c>
      <c r="E85" s="55" t="s">
        <v>63</v>
      </c>
      <c r="F85" s="73">
        <f>F87*4.5</f>
        <v>1617.345</v>
      </c>
      <c r="G85" s="73">
        <v>20.09</v>
      </c>
      <c r="H85" s="73">
        <f>TRUNC(G85+(G85*$I$4),2)</f>
        <v>25.01</v>
      </c>
      <c r="I85" s="73">
        <f>TRUNC(H85*F85,2)</f>
        <v>40449.79</v>
      </c>
      <c r="J85" s="68">
        <f>I85/$I$449</f>
        <v>1.9471465341227914E-2</v>
      </c>
      <c r="K85" s="69"/>
      <c r="L85" s="69">
        <f t="shared" si="21"/>
        <v>4.92</v>
      </c>
      <c r="M85" s="69">
        <f t="shared" si="23"/>
        <v>7957.3374000000003</v>
      </c>
      <c r="N85" s="69">
        <f t="shared" si="24"/>
        <v>32492.461050000002</v>
      </c>
      <c r="O85" s="69">
        <f t="shared" si="8"/>
        <v>40449.79</v>
      </c>
      <c r="P85" s="19">
        <f t="shared" si="22"/>
        <v>0</v>
      </c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</row>
    <row r="86" spans="1:36" ht="15.15" customHeight="1">
      <c r="A86" s="52" t="s">
        <v>211</v>
      </c>
      <c r="B86" s="53"/>
      <c r="C86" s="53"/>
      <c r="D86" s="54" t="s">
        <v>212</v>
      </c>
      <c r="E86" s="55"/>
      <c r="F86" s="73"/>
      <c r="G86" s="73"/>
      <c r="H86" s="73"/>
      <c r="I86" s="73"/>
      <c r="J86" s="68"/>
      <c r="K86" s="69"/>
      <c r="L86" s="69">
        <f t="shared" si="21"/>
        <v>0</v>
      </c>
      <c r="M86" s="69">
        <f t="shared" si="23"/>
        <v>0</v>
      </c>
      <c r="N86" s="69">
        <f t="shared" si="24"/>
        <v>0</v>
      </c>
      <c r="O86" s="69">
        <f t="shared" ref="O86:O149" si="25">TRUNC(N86+M86,2)</f>
        <v>0</v>
      </c>
      <c r="P86" s="19">
        <f t="shared" si="22"/>
        <v>0</v>
      </c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</row>
    <row r="87" spans="1:36" ht="50.7" customHeight="1">
      <c r="A87" s="70" t="s">
        <v>213</v>
      </c>
      <c r="B87" s="71" t="s">
        <v>214</v>
      </c>
      <c r="C87" s="71" t="s">
        <v>209</v>
      </c>
      <c r="D87" s="72" t="s">
        <v>215</v>
      </c>
      <c r="E87" s="55" t="s">
        <v>36</v>
      </c>
      <c r="F87" s="73">
        <v>359.41</v>
      </c>
      <c r="G87" s="73">
        <v>92.03</v>
      </c>
      <c r="H87" s="73">
        <f>TRUNC(G87+(G87*$I$4),2)</f>
        <v>114.59</v>
      </c>
      <c r="I87" s="73">
        <f>TRUNC(H87*F87,2)</f>
        <v>41184.79</v>
      </c>
      <c r="J87" s="68">
        <f>I87/$I$449</f>
        <v>1.9825275015537779E-2</v>
      </c>
      <c r="K87" s="69"/>
      <c r="L87" s="69">
        <f t="shared" si="21"/>
        <v>22.56</v>
      </c>
      <c r="M87" s="69">
        <f t="shared" si="23"/>
        <v>8108.2896000000001</v>
      </c>
      <c r="N87" s="69">
        <f t="shared" si="24"/>
        <v>33076.5023</v>
      </c>
      <c r="O87" s="69">
        <f t="shared" si="25"/>
        <v>41184.79</v>
      </c>
      <c r="P87" s="19">
        <f t="shared" si="22"/>
        <v>0</v>
      </c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</row>
    <row r="88" spans="1:36" ht="26.7" customHeight="1">
      <c r="A88" s="70" t="s">
        <v>216</v>
      </c>
      <c r="B88" s="71" t="s">
        <v>217</v>
      </c>
      <c r="C88" s="71" t="s">
        <v>93</v>
      </c>
      <c r="D88" s="72" t="s">
        <v>218</v>
      </c>
      <c r="E88" s="55" t="s">
        <v>36</v>
      </c>
      <c r="F88" s="73">
        <v>31.6</v>
      </c>
      <c r="G88" s="73">
        <v>95.82</v>
      </c>
      <c r="H88" s="73">
        <f>TRUNC(G88+(G88*$I$4),2)</f>
        <v>119.31</v>
      </c>
      <c r="I88" s="73">
        <f>TRUNC(H88*F88,2)</f>
        <v>3770.19</v>
      </c>
      <c r="J88" s="68">
        <f>I88/$I$449</f>
        <v>1.814870334675262E-3</v>
      </c>
      <c r="K88" s="69"/>
      <c r="L88" s="69">
        <f t="shared" si="21"/>
        <v>23.49</v>
      </c>
      <c r="M88" s="69">
        <f t="shared" si="23"/>
        <v>742.28399999999999</v>
      </c>
      <c r="N88" s="69">
        <f t="shared" si="24"/>
        <v>3027.9119999999998</v>
      </c>
      <c r="O88" s="69">
        <f t="shared" si="25"/>
        <v>3770.19</v>
      </c>
      <c r="P88" s="19">
        <f t="shared" si="22"/>
        <v>0</v>
      </c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</row>
    <row r="89" spans="1:36" ht="15.15" customHeight="1">
      <c r="A89" s="52" t="s">
        <v>219</v>
      </c>
      <c r="B89" s="53"/>
      <c r="C89" s="53"/>
      <c r="D89" s="54" t="s">
        <v>220</v>
      </c>
      <c r="E89" s="55"/>
      <c r="F89" s="73"/>
      <c r="G89" s="73"/>
      <c r="H89" s="73"/>
      <c r="I89" s="73"/>
      <c r="J89" s="68"/>
      <c r="K89" s="69"/>
      <c r="L89" s="69">
        <f t="shared" si="21"/>
        <v>0</v>
      </c>
      <c r="M89" s="69">
        <f t="shared" si="23"/>
        <v>0</v>
      </c>
      <c r="N89" s="69">
        <f t="shared" si="24"/>
        <v>0</v>
      </c>
      <c r="O89" s="69">
        <f t="shared" si="25"/>
        <v>0</v>
      </c>
      <c r="P89" s="19">
        <f t="shared" si="22"/>
        <v>0</v>
      </c>
      <c r="Q89" s="69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</row>
    <row r="90" spans="1:36" ht="38.700000000000003" customHeight="1">
      <c r="A90" s="70" t="s">
        <v>221</v>
      </c>
      <c r="B90" s="71" t="s">
        <v>222</v>
      </c>
      <c r="C90" s="71" t="s">
        <v>27</v>
      </c>
      <c r="D90" s="72" t="s">
        <v>223</v>
      </c>
      <c r="E90" s="55" t="s">
        <v>46</v>
      </c>
      <c r="F90" s="73">
        <v>76</v>
      </c>
      <c r="G90" s="73">
        <v>192.54</v>
      </c>
      <c r="H90" s="73">
        <f>TRUNC(G90+(G90*$I$4),2)</f>
        <v>239.74</v>
      </c>
      <c r="I90" s="73">
        <f>TRUNC(H90*F90,2)</f>
        <v>18220.240000000002</v>
      </c>
      <c r="J90" s="68">
        <f t="shared" ref="J90:J96" si="26">I90/$I$449</f>
        <v>8.7707444629219217E-3</v>
      </c>
      <c r="K90" s="69"/>
      <c r="L90" s="69">
        <f t="shared" si="21"/>
        <v>47.2</v>
      </c>
      <c r="M90" s="69">
        <f t="shared" si="23"/>
        <v>3587.2000000000003</v>
      </c>
      <c r="N90" s="69">
        <f t="shared" si="24"/>
        <v>14633.039999999999</v>
      </c>
      <c r="O90" s="69">
        <f t="shared" si="25"/>
        <v>18220.240000000002</v>
      </c>
      <c r="P90" s="19">
        <f t="shared" si="22"/>
        <v>0</v>
      </c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</row>
    <row r="91" spans="1:36" ht="38.700000000000003" customHeight="1">
      <c r="A91" s="70" t="s">
        <v>224</v>
      </c>
      <c r="B91" s="71" t="s">
        <v>225</v>
      </c>
      <c r="C91" s="71" t="s">
        <v>27</v>
      </c>
      <c r="D91" s="72" t="s">
        <v>226</v>
      </c>
      <c r="E91" s="55" t="s">
        <v>46</v>
      </c>
      <c r="F91" s="73">
        <v>49.85</v>
      </c>
      <c r="G91" s="73">
        <v>57.38</v>
      </c>
      <c r="H91" s="73">
        <f>TRUNC(G91+(G91*$I$4),2)</f>
        <v>71.44</v>
      </c>
      <c r="I91" s="73">
        <f>TRUNC(H91*F91,2)</f>
        <v>3561.28</v>
      </c>
      <c r="J91" s="68">
        <f t="shared" si="26"/>
        <v>1.7143065536411473E-3</v>
      </c>
      <c r="K91" s="69"/>
      <c r="L91" s="69">
        <f t="shared" si="21"/>
        <v>14.06</v>
      </c>
      <c r="M91" s="69">
        <f t="shared" si="23"/>
        <v>700.89100000000008</v>
      </c>
      <c r="N91" s="69">
        <f t="shared" si="24"/>
        <v>2860.393</v>
      </c>
      <c r="O91" s="69">
        <f t="shared" si="25"/>
        <v>3561.28</v>
      </c>
      <c r="P91" s="19">
        <f t="shared" si="22"/>
        <v>0</v>
      </c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</row>
    <row r="92" spans="1:36" ht="50.7" customHeight="1">
      <c r="A92" s="70" t="s">
        <v>227</v>
      </c>
      <c r="B92" s="71" t="s">
        <v>228</v>
      </c>
      <c r="C92" s="71" t="s">
        <v>209</v>
      </c>
      <c r="D92" s="72" t="s">
        <v>229</v>
      </c>
      <c r="E92" s="55" t="s">
        <v>46</v>
      </c>
      <c r="F92" s="73">
        <v>24.55</v>
      </c>
      <c r="G92" s="73">
        <v>72.13</v>
      </c>
      <c r="H92" s="73">
        <f>TRUNC(G92+(G92*$I$4),2)</f>
        <v>89.81</v>
      </c>
      <c r="I92" s="73">
        <f>TRUNC(H92*F92,2)</f>
        <v>2204.83</v>
      </c>
      <c r="J92" s="68">
        <f t="shared" si="26"/>
        <v>1.0613471893994885E-3</v>
      </c>
      <c r="K92" s="69"/>
      <c r="L92" s="69">
        <f t="shared" si="21"/>
        <v>17.68</v>
      </c>
      <c r="M92" s="69">
        <f t="shared" si="23"/>
        <v>434.04399999999998</v>
      </c>
      <c r="N92" s="69">
        <f t="shared" si="24"/>
        <v>1770.7915</v>
      </c>
      <c r="O92" s="69">
        <f t="shared" si="25"/>
        <v>2204.83</v>
      </c>
      <c r="P92" s="19">
        <f t="shared" si="22"/>
        <v>0</v>
      </c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</row>
    <row r="93" spans="1:36" ht="15.15" customHeight="1">
      <c r="A93" s="451">
        <v>6</v>
      </c>
      <c r="B93" s="452"/>
      <c r="C93" s="452"/>
      <c r="D93" s="453" t="s">
        <v>230</v>
      </c>
      <c r="E93" s="454"/>
      <c r="F93" s="459"/>
      <c r="G93" s="459"/>
      <c r="H93" s="459"/>
      <c r="I93" s="456">
        <f>SUM(I94:I95)</f>
        <v>13686.68</v>
      </c>
      <c r="J93" s="457">
        <f t="shared" si="26"/>
        <v>6.5884078818821369E-3</v>
      </c>
      <c r="K93" s="69"/>
      <c r="L93" s="69">
        <f t="shared" si="21"/>
        <v>0</v>
      </c>
      <c r="M93" s="69">
        <f t="shared" si="23"/>
        <v>0</v>
      </c>
      <c r="N93" s="69">
        <f t="shared" si="24"/>
        <v>0</v>
      </c>
      <c r="O93" s="69">
        <f t="shared" si="25"/>
        <v>0</v>
      </c>
      <c r="P93" s="19">
        <f t="shared" si="22"/>
        <v>13686.68</v>
      </c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</row>
    <row r="94" spans="1:36" ht="38.700000000000003" customHeight="1">
      <c r="A94" s="70" t="s">
        <v>231</v>
      </c>
      <c r="B94" s="71" t="s">
        <v>232</v>
      </c>
      <c r="C94" s="71" t="s">
        <v>27</v>
      </c>
      <c r="D94" s="72" t="s">
        <v>233</v>
      </c>
      <c r="E94" s="55" t="s">
        <v>36</v>
      </c>
      <c r="F94" s="73">
        <v>155.66999999999999</v>
      </c>
      <c r="G94" s="73">
        <v>56.17</v>
      </c>
      <c r="H94" s="73">
        <f>TRUNC(G94+(G94*$I$4),2)</f>
        <v>69.94</v>
      </c>
      <c r="I94" s="73">
        <f>TRUNC(H94*F94,2)</f>
        <v>10887.55</v>
      </c>
      <c r="J94" s="68">
        <f t="shared" si="26"/>
        <v>5.2409802986835268E-3</v>
      </c>
      <c r="K94" s="69"/>
      <c r="L94" s="69">
        <f t="shared" si="21"/>
        <v>13.77</v>
      </c>
      <c r="M94" s="69">
        <f t="shared" si="23"/>
        <v>2143.5758999999998</v>
      </c>
      <c r="N94" s="69">
        <f t="shared" si="24"/>
        <v>8743.9838999999993</v>
      </c>
      <c r="O94" s="69">
        <f t="shared" si="25"/>
        <v>10887.55</v>
      </c>
      <c r="P94" s="19">
        <f t="shared" si="22"/>
        <v>0</v>
      </c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</row>
    <row r="95" spans="1:36" ht="38.700000000000003" customHeight="1">
      <c r="A95" s="70" t="s">
        <v>234</v>
      </c>
      <c r="B95" s="71" t="s">
        <v>235</v>
      </c>
      <c r="C95" s="71" t="s">
        <v>27</v>
      </c>
      <c r="D95" s="72" t="s">
        <v>236</v>
      </c>
      <c r="E95" s="55" t="s">
        <v>36</v>
      </c>
      <c r="F95" s="73">
        <v>73.180000000000007</v>
      </c>
      <c r="G95" s="73">
        <v>30.72</v>
      </c>
      <c r="H95" s="73">
        <f>TRUNC(G95+(G95*$I$4),2)</f>
        <v>38.25</v>
      </c>
      <c r="I95" s="73">
        <f>TRUNC(H95*F95,2)</f>
        <v>2799.13</v>
      </c>
      <c r="J95" s="68">
        <f t="shared" si="26"/>
        <v>1.3474275831986096E-3</v>
      </c>
      <c r="K95" s="69"/>
      <c r="L95" s="69">
        <f t="shared" si="21"/>
        <v>7.53</v>
      </c>
      <c r="M95" s="69">
        <f t="shared" si="23"/>
        <v>551.04540000000009</v>
      </c>
      <c r="N95" s="69">
        <f t="shared" si="24"/>
        <v>2248.0896000000002</v>
      </c>
      <c r="O95" s="69">
        <f t="shared" si="25"/>
        <v>2799.13</v>
      </c>
      <c r="P95" s="19">
        <f t="shared" si="22"/>
        <v>0</v>
      </c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</row>
    <row r="96" spans="1:36" ht="15.15" customHeight="1">
      <c r="A96" s="451">
        <v>7</v>
      </c>
      <c r="B96" s="452"/>
      <c r="C96" s="452"/>
      <c r="D96" s="453" t="s">
        <v>237</v>
      </c>
      <c r="E96" s="454"/>
      <c r="F96" s="459"/>
      <c r="G96" s="459"/>
      <c r="H96" s="459"/>
      <c r="I96" s="456">
        <f>SUM(I97:I126)</f>
        <v>217240.59</v>
      </c>
      <c r="J96" s="457">
        <f t="shared" si="26"/>
        <v>0.1045739080201134</v>
      </c>
      <c r="K96" s="69"/>
      <c r="L96" s="69">
        <f t="shared" si="21"/>
        <v>0</v>
      </c>
      <c r="M96" s="69">
        <f t="shared" si="23"/>
        <v>0</v>
      </c>
      <c r="N96" s="69">
        <f t="shared" si="24"/>
        <v>0</v>
      </c>
      <c r="O96" s="69">
        <f t="shared" si="25"/>
        <v>0</v>
      </c>
      <c r="P96" s="19">
        <f t="shared" si="22"/>
        <v>217240.59</v>
      </c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</row>
    <row r="97" spans="1:36" ht="15.15" customHeight="1">
      <c r="A97" s="52" t="s">
        <v>238</v>
      </c>
      <c r="B97" s="53"/>
      <c r="C97" s="53"/>
      <c r="D97" s="54" t="s">
        <v>239</v>
      </c>
      <c r="E97" s="55"/>
      <c r="F97" s="73"/>
      <c r="G97" s="73"/>
      <c r="H97" s="73"/>
      <c r="I97" s="73"/>
      <c r="J97" s="68"/>
      <c r="K97" s="69"/>
      <c r="L97" s="69">
        <f t="shared" si="21"/>
        <v>0</v>
      </c>
      <c r="M97" s="69">
        <f t="shared" si="23"/>
        <v>0</v>
      </c>
      <c r="N97" s="69">
        <f t="shared" si="24"/>
        <v>0</v>
      </c>
      <c r="O97" s="69">
        <f t="shared" si="25"/>
        <v>0</v>
      </c>
      <c r="P97" s="19">
        <f t="shared" si="22"/>
        <v>0</v>
      </c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</row>
    <row r="98" spans="1:36" ht="15.15" customHeight="1">
      <c r="A98" s="52" t="s">
        <v>240</v>
      </c>
      <c r="B98" s="53"/>
      <c r="C98" s="53"/>
      <c r="D98" s="54" t="s">
        <v>241</v>
      </c>
      <c r="E98" s="55"/>
      <c r="F98" s="73"/>
      <c r="G98" s="73"/>
      <c r="H98" s="73"/>
      <c r="I98" s="73"/>
      <c r="J98" s="68"/>
      <c r="K98" s="69"/>
      <c r="L98" s="69">
        <f t="shared" si="21"/>
        <v>0</v>
      </c>
      <c r="M98" s="69">
        <f t="shared" si="23"/>
        <v>0</v>
      </c>
      <c r="N98" s="69">
        <f t="shared" si="24"/>
        <v>0</v>
      </c>
      <c r="O98" s="69">
        <f t="shared" si="25"/>
        <v>0</v>
      </c>
      <c r="P98" s="19">
        <f t="shared" si="22"/>
        <v>0</v>
      </c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</row>
    <row r="99" spans="1:36" ht="74.849999999999994" customHeight="1">
      <c r="A99" s="70" t="s">
        <v>242</v>
      </c>
      <c r="B99" s="71" t="s">
        <v>243</v>
      </c>
      <c r="C99" s="71" t="s">
        <v>27</v>
      </c>
      <c r="D99" s="72" t="s">
        <v>244</v>
      </c>
      <c r="E99" s="55" t="s">
        <v>29</v>
      </c>
      <c r="F99" s="73">
        <v>12</v>
      </c>
      <c r="G99" s="73">
        <v>1133.29</v>
      </c>
      <c r="H99" s="73">
        <f t="shared" ref="H99:H104" si="27">TRUNC(G99+(G99*$I$4),2)</f>
        <v>1411.15</v>
      </c>
      <c r="I99" s="73">
        <f t="shared" ref="I99:I104" si="28">TRUNC(H99*F99,2)</f>
        <v>16933.8</v>
      </c>
      <c r="J99" s="68">
        <f t="shared" ref="J99:J104" si="29">I99/$I$449</f>
        <v>8.1514860718754096E-3</v>
      </c>
      <c r="K99" s="69"/>
      <c r="L99" s="69">
        <f t="shared" si="21"/>
        <v>277.86</v>
      </c>
      <c r="M99" s="69">
        <f t="shared" si="23"/>
        <v>3334.32</v>
      </c>
      <c r="N99" s="69">
        <f t="shared" si="24"/>
        <v>13599.48</v>
      </c>
      <c r="O99" s="69">
        <f t="shared" si="25"/>
        <v>16933.8</v>
      </c>
      <c r="P99" s="19">
        <f t="shared" si="22"/>
        <v>0</v>
      </c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</row>
    <row r="100" spans="1:36" ht="74.849999999999994" customHeight="1">
      <c r="A100" s="70" t="s">
        <v>245</v>
      </c>
      <c r="B100" s="71" t="s">
        <v>246</v>
      </c>
      <c r="C100" s="71" t="s">
        <v>27</v>
      </c>
      <c r="D100" s="72" t="s">
        <v>247</v>
      </c>
      <c r="E100" s="55" t="s">
        <v>29</v>
      </c>
      <c r="F100" s="73">
        <v>10</v>
      </c>
      <c r="G100" s="73">
        <v>1057.32</v>
      </c>
      <c r="H100" s="73">
        <f t="shared" si="27"/>
        <v>1316.56</v>
      </c>
      <c r="I100" s="73">
        <f t="shared" si="28"/>
        <v>13165.6</v>
      </c>
      <c r="J100" s="68">
        <f t="shared" si="29"/>
        <v>6.3375736708761706E-3</v>
      </c>
      <c r="K100" s="69"/>
      <c r="L100" s="69">
        <f t="shared" si="21"/>
        <v>259.24</v>
      </c>
      <c r="M100" s="69">
        <f t="shared" si="23"/>
        <v>2592.4</v>
      </c>
      <c r="N100" s="69">
        <f t="shared" si="24"/>
        <v>10573.199999999999</v>
      </c>
      <c r="O100" s="69">
        <f t="shared" si="25"/>
        <v>13165.6</v>
      </c>
      <c r="P100" s="19">
        <f t="shared" si="22"/>
        <v>0</v>
      </c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</row>
    <row r="101" spans="1:36" ht="15.15" customHeight="1">
      <c r="A101" s="70" t="s">
        <v>248</v>
      </c>
      <c r="B101" s="71" t="s">
        <v>249</v>
      </c>
      <c r="C101" s="71" t="s">
        <v>93</v>
      </c>
      <c r="D101" s="72" t="s">
        <v>250</v>
      </c>
      <c r="E101" s="55" t="s">
        <v>29</v>
      </c>
      <c r="F101" s="73">
        <v>1</v>
      </c>
      <c r="G101" s="73">
        <v>1231.51</v>
      </c>
      <c r="H101" s="73">
        <f t="shared" si="27"/>
        <v>1533.46</v>
      </c>
      <c r="I101" s="73">
        <f t="shared" si="28"/>
        <v>1533.46</v>
      </c>
      <c r="J101" s="68">
        <f t="shared" si="29"/>
        <v>7.3816732403701865E-4</v>
      </c>
      <c r="K101" s="69"/>
      <c r="L101" s="69">
        <f t="shared" si="21"/>
        <v>301.95</v>
      </c>
      <c r="M101" s="69">
        <f t="shared" si="23"/>
        <v>301.95</v>
      </c>
      <c r="N101" s="69">
        <f t="shared" si="24"/>
        <v>1231.51</v>
      </c>
      <c r="O101" s="69">
        <f t="shared" si="25"/>
        <v>1533.46</v>
      </c>
      <c r="P101" s="19">
        <f t="shared" si="22"/>
        <v>0</v>
      </c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</row>
    <row r="102" spans="1:36" ht="26.7" customHeight="1">
      <c r="A102" s="70" t="s">
        <v>251</v>
      </c>
      <c r="B102" s="71" t="s">
        <v>252</v>
      </c>
      <c r="C102" s="71" t="s">
        <v>253</v>
      </c>
      <c r="D102" s="75" t="s">
        <v>254</v>
      </c>
      <c r="E102" s="55" t="s">
        <v>36</v>
      </c>
      <c r="F102" s="73">
        <v>14.39</v>
      </c>
      <c r="G102" s="73">
        <v>544.69000000000005</v>
      </c>
      <c r="H102" s="73">
        <f t="shared" si="27"/>
        <v>678.24</v>
      </c>
      <c r="I102" s="73">
        <f t="shared" si="28"/>
        <v>9759.8700000000008</v>
      </c>
      <c r="J102" s="68">
        <f t="shared" si="29"/>
        <v>4.6981447972879488E-3</v>
      </c>
      <c r="K102" s="69"/>
      <c r="L102" s="69">
        <f t="shared" si="21"/>
        <v>133.55000000000001</v>
      </c>
      <c r="M102" s="69">
        <f t="shared" si="23"/>
        <v>1921.7845000000002</v>
      </c>
      <c r="N102" s="69">
        <f t="shared" si="24"/>
        <v>7838.0891000000011</v>
      </c>
      <c r="O102" s="69">
        <f t="shared" si="25"/>
        <v>9759.8700000000008</v>
      </c>
      <c r="P102" s="19">
        <f t="shared" si="22"/>
        <v>0</v>
      </c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</row>
    <row r="103" spans="1:36" ht="26.7" customHeight="1">
      <c r="A103" s="70" t="s">
        <v>255</v>
      </c>
      <c r="B103" s="71" t="s">
        <v>256</v>
      </c>
      <c r="C103" s="71" t="s">
        <v>115</v>
      </c>
      <c r="D103" s="72" t="s">
        <v>257</v>
      </c>
      <c r="E103" s="55" t="s">
        <v>29</v>
      </c>
      <c r="F103" s="73">
        <v>1</v>
      </c>
      <c r="G103" s="73">
        <f>COMPOSIÇÃO!L108</f>
        <v>2564.58</v>
      </c>
      <c r="H103" s="73">
        <f t="shared" si="27"/>
        <v>3193.38</v>
      </c>
      <c r="I103" s="73">
        <f t="shared" si="28"/>
        <v>3193.38</v>
      </c>
      <c r="J103" s="68">
        <f t="shared" si="29"/>
        <v>1.5372091670035962E-3</v>
      </c>
      <c r="K103" s="69"/>
      <c r="L103" s="69">
        <f t="shared" si="21"/>
        <v>628.79999999999995</v>
      </c>
      <c r="M103" s="69">
        <f t="shared" si="23"/>
        <v>628.79999999999995</v>
      </c>
      <c r="N103" s="69">
        <f t="shared" si="24"/>
        <v>2564.58</v>
      </c>
      <c r="O103" s="69">
        <f t="shared" si="25"/>
        <v>3193.38</v>
      </c>
      <c r="P103" s="19">
        <f t="shared" si="22"/>
        <v>0</v>
      </c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</row>
    <row r="104" spans="1:36" ht="26.7" customHeight="1">
      <c r="A104" s="70" t="s">
        <v>258</v>
      </c>
      <c r="B104" s="71" t="s">
        <v>259</v>
      </c>
      <c r="C104" s="71" t="s">
        <v>93</v>
      </c>
      <c r="D104" s="72" t="s">
        <v>260</v>
      </c>
      <c r="E104" s="55" t="s">
        <v>29</v>
      </c>
      <c r="F104" s="73">
        <v>2</v>
      </c>
      <c r="G104" s="73">
        <v>1616.74</v>
      </c>
      <c r="H104" s="73">
        <f t="shared" si="27"/>
        <v>2013.14</v>
      </c>
      <c r="I104" s="73">
        <f t="shared" si="28"/>
        <v>4026.28</v>
      </c>
      <c r="J104" s="68">
        <f t="shared" si="29"/>
        <v>1.9381453271841245E-3</v>
      </c>
      <c r="K104" s="69"/>
      <c r="L104" s="69">
        <f t="shared" si="21"/>
        <v>396.4</v>
      </c>
      <c r="M104" s="69">
        <f t="shared" si="23"/>
        <v>792.8</v>
      </c>
      <c r="N104" s="69">
        <f t="shared" si="24"/>
        <v>3233.48</v>
      </c>
      <c r="O104" s="69">
        <f t="shared" si="25"/>
        <v>4026.28</v>
      </c>
      <c r="P104" s="19">
        <f t="shared" si="22"/>
        <v>0</v>
      </c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</row>
    <row r="105" spans="1:36" ht="15.15" customHeight="1">
      <c r="A105" s="52" t="s">
        <v>261</v>
      </c>
      <c r="B105" s="53"/>
      <c r="C105" s="53"/>
      <c r="D105" s="54" t="s">
        <v>262</v>
      </c>
      <c r="E105" s="55"/>
      <c r="F105" s="73"/>
      <c r="G105" s="73"/>
      <c r="H105" s="73"/>
      <c r="I105" s="73"/>
      <c r="J105" s="68"/>
      <c r="K105" s="69"/>
      <c r="L105" s="69">
        <f t="shared" si="21"/>
        <v>0</v>
      </c>
      <c r="M105" s="69">
        <f t="shared" si="23"/>
        <v>0</v>
      </c>
      <c r="N105" s="69">
        <f t="shared" si="24"/>
        <v>0</v>
      </c>
      <c r="O105" s="69">
        <f t="shared" si="25"/>
        <v>0</v>
      </c>
      <c r="P105" s="19">
        <f t="shared" si="22"/>
        <v>0</v>
      </c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</row>
    <row r="106" spans="1:36" ht="15.15" customHeight="1">
      <c r="A106" s="52" t="s">
        <v>263</v>
      </c>
      <c r="B106" s="53"/>
      <c r="C106" s="53"/>
      <c r="D106" s="54" t="s">
        <v>264</v>
      </c>
      <c r="E106" s="55"/>
      <c r="F106" s="73"/>
      <c r="G106" s="73"/>
      <c r="H106" s="73"/>
      <c r="I106" s="73"/>
      <c r="J106" s="68"/>
      <c r="K106" s="69"/>
      <c r="L106" s="69">
        <f t="shared" si="21"/>
        <v>0</v>
      </c>
      <c r="M106" s="69">
        <f t="shared" si="23"/>
        <v>0</v>
      </c>
      <c r="N106" s="69">
        <f t="shared" si="24"/>
        <v>0</v>
      </c>
      <c r="O106" s="69">
        <f t="shared" si="25"/>
        <v>0</v>
      </c>
      <c r="P106" s="19">
        <f t="shared" si="22"/>
        <v>0</v>
      </c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</row>
    <row r="107" spans="1:36" ht="38.700000000000003" customHeight="1">
      <c r="A107" s="70" t="s">
        <v>265</v>
      </c>
      <c r="B107" s="71" t="s">
        <v>266</v>
      </c>
      <c r="C107" s="71" t="s">
        <v>27</v>
      </c>
      <c r="D107" s="72" t="s">
        <v>267</v>
      </c>
      <c r="E107" s="55" t="s">
        <v>36</v>
      </c>
      <c r="F107" s="73">
        <v>9.8699999999999992</v>
      </c>
      <c r="G107" s="73">
        <v>806.47</v>
      </c>
      <c r="H107" s="73">
        <f>TRUNC(G107+(G107*$I$4),2)</f>
        <v>1004.2</v>
      </c>
      <c r="I107" s="73">
        <f>TRUNC(H107*F107,2)</f>
        <v>9911.4500000000007</v>
      </c>
      <c r="J107" s="68">
        <f>I107/$I$449</f>
        <v>4.7711114237258935E-3</v>
      </c>
      <c r="K107" s="69"/>
      <c r="L107" s="69">
        <f t="shared" si="21"/>
        <v>197.73</v>
      </c>
      <c r="M107" s="69">
        <f t="shared" si="23"/>
        <v>1951.5950999999998</v>
      </c>
      <c r="N107" s="69">
        <f t="shared" si="24"/>
        <v>7959.8588999999993</v>
      </c>
      <c r="O107" s="69">
        <f t="shared" si="25"/>
        <v>9911.4500000000007</v>
      </c>
      <c r="P107" s="19">
        <f t="shared" si="22"/>
        <v>0</v>
      </c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</row>
    <row r="108" spans="1:36" ht="15.15" customHeight="1">
      <c r="A108" s="70" t="s">
        <v>268</v>
      </c>
      <c r="B108" s="71" t="s">
        <v>269</v>
      </c>
      <c r="C108" s="71" t="s">
        <v>253</v>
      </c>
      <c r="D108" s="75" t="s">
        <v>270</v>
      </c>
      <c r="E108" s="55" t="s">
        <v>36</v>
      </c>
      <c r="F108" s="73">
        <v>6.93</v>
      </c>
      <c r="G108" s="73">
        <v>1106.43</v>
      </c>
      <c r="H108" s="73">
        <f>TRUNC(G108+(G108*$I$4),2)</f>
        <v>1377.71</v>
      </c>
      <c r="I108" s="73">
        <f>TRUNC(H108*F108,2)</f>
        <v>9547.5300000000007</v>
      </c>
      <c r="J108" s="68">
        <f>I108/$I$449</f>
        <v>4.5959299044403875E-3</v>
      </c>
      <c r="K108" s="69"/>
      <c r="L108" s="69">
        <f t="shared" si="21"/>
        <v>271.27999999999997</v>
      </c>
      <c r="M108" s="69">
        <f t="shared" si="23"/>
        <v>1879.9703999999997</v>
      </c>
      <c r="N108" s="69">
        <f t="shared" si="24"/>
        <v>7667.5599000000002</v>
      </c>
      <c r="O108" s="69">
        <f t="shared" si="25"/>
        <v>9547.5300000000007</v>
      </c>
      <c r="P108" s="19">
        <f t="shared" si="22"/>
        <v>0</v>
      </c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</row>
    <row r="109" spans="1:36" ht="62.85" customHeight="1">
      <c r="A109" s="70" t="s">
        <v>271</v>
      </c>
      <c r="B109" s="71" t="s">
        <v>272</v>
      </c>
      <c r="C109" s="71" t="s">
        <v>273</v>
      </c>
      <c r="D109" s="72" t="s">
        <v>274</v>
      </c>
      <c r="E109" s="55" t="s">
        <v>36</v>
      </c>
      <c r="F109" s="73">
        <v>20.28</v>
      </c>
      <c r="G109" s="73">
        <v>1205.83</v>
      </c>
      <c r="H109" s="73">
        <f>TRUNC(G109+(G109*$I$4),2)</f>
        <v>1501.48</v>
      </c>
      <c r="I109" s="73">
        <f>TRUNC(H109*F109,2)</f>
        <v>30450.01</v>
      </c>
      <c r="J109" s="68">
        <f>I109/$I$449</f>
        <v>1.4657834178002984E-2</v>
      </c>
      <c r="K109" s="69"/>
      <c r="L109" s="69">
        <f t="shared" si="21"/>
        <v>295.64999999999998</v>
      </c>
      <c r="M109" s="69">
        <f t="shared" si="23"/>
        <v>5995.7820000000002</v>
      </c>
      <c r="N109" s="69">
        <f t="shared" si="24"/>
        <v>24454.232400000001</v>
      </c>
      <c r="O109" s="69">
        <f t="shared" si="25"/>
        <v>30450.01</v>
      </c>
      <c r="P109" s="19">
        <f t="shared" si="22"/>
        <v>0</v>
      </c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</row>
    <row r="110" spans="1:36" ht="26.7" customHeight="1">
      <c r="A110" s="70" t="s">
        <v>275</v>
      </c>
      <c r="B110" s="71" t="s">
        <v>276</v>
      </c>
      <c r="C110" s="71" t="s">
        <v>93</v>
      </c>
      <c r="D110" s="72" t="s">
        <v>277</v>
      </c>
      <c r="E110" s="55" t="s">
        <v>36</v>
      </c>
      <c r="F110" s="73">
        <v>4.7</v>
      </c>
      <c r="G110" s="73">
        <v>1290.8699999999999</v>
      </c>
      <c r="H110" s="73">
        <f>TRUNC(G110+(G110*$I$4),2)</f>
        <v>1607.37</v>
      </c>
      <c r="I110" s="73">
        <f>TRUNC(H110*F110,2)</f>
        <v>7554.63</v>
      </c>
      <c r="J110" s="68">
        <f>I110/$I$449</f>
        <v>3.6366002446687764E-3</v>
      </c>
      <c r="K110" s="69"/>
      <c r="L110" s="69">
        <f t="shared" si="21"/>
        <v>316.5</v>
      </c>
      <c r="M110" s="69">
        <f t="shared" si="23"/>
        <v>1487.55</v>
      </c>
      <c r="N110" s="69">
        <f t="shared" si="24"/>
        <v>6067.0889999999999</v>
      </c>
      <c r="O110" s="69">
        <f t="shared" si="25"/>
        <v>7554.63</v>
      </c>
      <c r="P110" s="19">
        <f t="shared" si="22"/>
        <v>0</v>
      </c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</row>
    <row r="111" spans="1:36" ht="26.7" customHeight="1">
      <c r="A111" s="70" t="s">
        <v>278</v>
      </c>
      <c r="B111" s="71" t="s">
        <v>279</v>
      </c>
      <c r="C111" s="71" t="s">
        <v>93</v>
      </c>
      <c r="D111" s="72" t="s">
        <v>280</v>
      </c>
      <c r="E111" s="55" t="s">
        <v>36</v>
      </c>
      <c r="F111" s="73">
        <v>2.52</v>
      </c>
      <c r="G111" s="73">
        <v>1021.12</v>
      </c>
      <c r="H111" s="73">
        <f>TRUNC(G111+(G111*$I$4),2)</f>
        <v>1271.48</v>
      </c>
      <c r="I111" s="73">
        <f>TRUNC(H111*F111,2)</f>
        <v>3204.12</v>
      </c>
      <c r="J111" s="68">
        <f>I111/$I$449</f>
        <v>1.542379120611879E-3</v>
      </c>
      <c r="K111" s="69"/>
      <c r="L111" s="69">
        <f t="shared" si="21"/>
        <v>250.36</v>
      </c>
      <c r="M111" s="69">
        <f t="shared" si="23"/>
        <v>630.90719999999999</v>
      </c>
      <c r="N111" s="69">
        <f t="shared" si="24"/>
        <v>2573.2224000000001</v>
      </c>
      <c r="O111" s="69">
        <f t="shared" si="25"/>
        <v>3204.12</v>
      </c>
      <c r="P111" s="19">
        <f t="shared" si="22"/>
        <v>0</v>
      </c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</row>
    <row r="112" spans="1:36" ht="15.15" customHeight="1">
      <c r="A112" s="52" t="s">
        <v>281</v>
      </c>
      <c r="B112" s="53"/>
      <c r="C112" s="53"/>
      <c r="D112" s="54" t="s">
        <v>282</v>
      </c>
      <c r="E112" s="55"/>
      <c r="F112" s="73"/>
      <c r="G112" s="73"/>
      <c r="H112" s="73"/>
      <c r="I112" s="73"/>
      <c r="J112" s="68"/>
      <c r="K112" s="69"/>
      <c r="L112" s="69">
        <f t="shared" si="21"/>
        <v>0</v>
      </c>
      <c r="M112" s="69">
        <f t="shared" si="23"/>
        <v>0</v>
      </c>
      <c r="N112" s="69">
        <f t="shared" si="24"/>
        <v>0</v>
      </c>
      <c r="O112" s="69">
        <f t="shared" si="25"/>
        <v>0</v>
      </c>
      <c r="P112" s="19">
        <f t="shared" si="22"/>
        <v>0</v>
      </c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</row>
    <row r="113" spans="1:36" ht="50.7" customHeight="1">
      <c r="A113" s="70" t="s">
        <v>283</v>
      </c>
      <c r="B113" s="71" t="s">
        <v>284</v>
      </c>
      <c r="C113" s="71" t="s">
        <v>27</v>
      </c>
      <c r="D113" s="72" t="s">
        <v>285</v>
      </c>
      <c r="E113" s="55" t="s">
        <v>36</v>
      </c>
      <c r="F113" s="73">
        <v>25.64</v>
      </c>
      <c r="G113" s="73">
        <v>497.91</v>
      </c>
      <c r="H113" s="73">
        <f>TRUNC(G113+(G113*$I$4),2)</f>
        <v>619.99</v>
      </c>
      <c r="I113" s="73">
        <f>TRUNC(H113*F113,2)</f>
        <v>15896.54</v>
      </c>
      <c r="J113" s="68">
        <f>I113/$I$449</f>
        <v>7.6521763810255428E-3</v>
      </c>
      <c r="K113" s="69"/>
      <c r="L113" s="69">
        <f t="shared" si="21"/>
        <v>122.08</v>
      </c>
      <c r="M113" s="69">
        <f t="shared" si="23"/>
        <v>3130.1311999999998</v>
      </c>
      <c r="N113" s="69">
        <f t="shared" si="24"/>
        <v>12766.412400000001</v>
      </c>
      <c r="O113" s="69">
        <f t="shared" si="25"/>
        <v>15896.54</v>
      </c>
      <c r="P113" s="19">
        <f t="shared" si="22"/>
        <v>0</v>
      </c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</row>
    <row r="114" spans="1:36" ht="50.7" customHeight="1">
      <c r="A114" s="70" t="s">
        <v>286</v>
      </c>
      <c r="B114" s="71" t="s">
        <v>287</v>
      </c>
      <c r="C114" s="71" t="s">
        <v>27</v>
      </c>
      <c r="D114" s="72" t="s">
        <v>288</v>
      </c>
      <c r="E114" s="55" t="s">
        <v>36</v>
      </c>
      <c r="F114" s="73">
        <v>1.35</v>
      </c>
      <c r="G114" s="73">
        <v>566.98</v>
      </c>
      <c r="H114" s="73">
        <f>TRUNC(G114+(G114*$I$4),2)</f>
        <v>705.99</v>
      </c>
      <c r="I114" s="73">
        <f>TRUNC(H114*F114,2)</f>
        <v>953.08</v>
      </c>
      <c r="J114" s="68">
        <f>I114/$I$449</f>
        <v>4.587876522329906E-4</v>
      </c>
      <c r="K114" s="69"/>
      <c r="L114" s="69">
        <f t="shared" si="21"/>
        <v>139.01</v>
      </c>
      <c r="M114" s="69">
        <f t="shared" si="23"/>
        <v>187.6635</v>
      </c>
      <c r="N114" s="69">
        <f t="shared" si="24"/>
        <v>765.42300000000012</v>
      </c>
      <c r="O114" s="69">
        <f t="shared" si="25"/>
        <v>953.08</v>
      </c>
      <c r="P114" s="19">
        <f t="shared" si="22"/>
        <v>0</v>
      </c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</row>
    <row r="115" spans="1:36" ht="62.85" customHeight="1">
      <c r="A115" s="70" t="s">
        <v>289</v>
      </c>
      <c r="B115" s="71" t="s">
        <v>290</v>
      </c>
      <c r="C115" s="71" t="s">
        <v>27</v>
      </c>
      <c r="D115" s="72" t="s">
        <v>291</v>
      </c>
      <c r="E115" s="55" t="s">
        <v>36</v>
      </c>
      <c r="F115" s="73">
        <v>35.67</v>
      </c>
      <c r="G115" s="73">
        <v>289.58999999999997</v>
      </c>
      <c r="H115" s="73">
        <f>TRUNC(G115+(G115*$I$4),2)</f>
        <v>360.59</v>
      </c>
      <c r="I115" s="73">
        <f>TRUNC(H115*F115,2)</f>
        <v>12862.24</v>
      </c>
      <c r="J115" s="68">
        <f>I115/$I$449</f>
        <v>6.1915441432589709E-3</v>
      </c>
      <c r="K115" s="69"/>
      <c r="L115" s="69">
        <f t="shared" si="21"/>
        <v>71</v>
      </c>
      <c r="M115" s="69">
        <f t="shared" si="23"/>
        <v>2532.5700000000002</v>
      </c>
      <c r="N115" s="69">
        <f t="shared" si="24"/>
        <v>10329.675299999999</v>
      </c>
      <c r="O115" s="69">
        <f t="shared" si="25"/>
        <v>12862.24</v>
      </c>
      <c r="P115" s="19">
        <f t="shared" si="22"/>
        <v>0</v>
      </c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</row>
    <row r="116" spans="1:36" ht="15.15" customHeight="1">
      <c r="A116" s="52" t="s">
        <v>292</v>
      </c>
      <c r="B116" s="53"/>
      <c r="C116" s="53"/>
      <c r="D116" s="54" t="s">
        <v>293</v>
      </c>
      <c r="E116" s="55"/>
      <c r="F116" s="73"/>
      <c r="G116" s="73"/>
      <c r="H116" s="73"/>
      <c r="I116" s="73"/>
      <c r="J116" s="68"/>
      <c r="K116" s="69"/>
      <c r="L116" s="69">
        <f t="shared" si="21"/>
        <v>0</v>
      </c>
      <c r="M116" s="69">
        <f t="shared" si="23"/>
        <v>0</v>
      </c>
      <c r="N116" s="69">
        <f t="shared" si="24"/>
        <v>0</v>
      </c>
      <c r="O116" s="69">
        <f t="shared" si="25"/>
        <v>0</v>
      </c>
      <c r="P116" s="19">
        <f t="shared" si="22"/>
        <v>0</v>
      </c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</row>
    <row r="117" spans="1:36" ht="15.15" customHeight="1">
      <c r="A117" s="52" t="s">
        <v>294</v>
      </c>
      <c r="B117" s="53"/>
      <c r="C117" s="53"/>
      <c r="D117" s="54" t="s">
        <v>295</v>
      </c>
      <c r="E117" s="55"/>
      <c r="F117" s="73"/>
      <c r="G117" s="73"/>
      <c r="H117" s="73"/>
      <c r="I117" s="73"/>
      <c r="J117" s="68"/>
      <c r="K117" s="69"/>
      <c r="L117" s="69">
        <f t="shared" si="21"/>
        <v>0</v>
      </c>
      <c r="M117" s="69">
        <f t="shared" si="23"/>
        <v>0</v>
      </c>
      <c r="N117" s="69">
        <f t="shared" si="24"/>
        <v>0</v>
      </c>
      <c r="O117" s="69">
        <f t="shared" si="25"/>
        <v>0</v>
      </c>
      <c r="P117" s="19">
        <f t="shared" si="22"/>
        <v>0</v>
      </c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</row>
    <row r="118" spans="1:36" ht="74.849999999999994" customHeight="1">
      <c r="A118" s="70" t="s">
        <v>296</v>
      </c>
      <c r="B118" s="71" t="s">
        <v>297</v>
      </c>
      <c r="C118" s="71" t="s">
        <v>176</v>
      </c>
      <c r="D118" s="72" t="s">
        <v>298</v>
      </c>
      <c r="E118" s="55" t="s">
        <v>36</v>
      </c>
      <c r="F118" s="73">
        <v>3.15</v>
      </c>
      <c r="G118" s="73">
        <v>650.09</v>
      </c>
      <c r="H118" s="73">
        <f>TRUNC(G118+(G118*$I$4),2)</f>
        <v>809.48</v>
      </c>
      <c r="I118" s="73">
        <f>TRUNC(H118*F118,2)</f>
        <v>2549.86</v>
      </c>
      <c r="J118" s="68">
        <f>I118/$I$449</f>
        <v>1.2274355593683776E-3</v>
      </c>
      <c r="K118" s="69"/>
      <c r="L118" s="69">
        <f t="shared" si="21"/>
        <v>159.38999999999999</v>
      </c>
      <c r="M118" s="69">
        <f t="shared" si="23"/>
        <v>502.07849999999996</v>
      </c>
      <c r="N118" s="69">
        <f t="shared" si="24"/>
        <v>2047.7835</v>
      </c>
      <c r="O118" s="69">
        <f t="shared" si="25"/>
        <v>2549.86</v>
      </c>
      <c r="P118" s="19">
        <f t="shared" si="22"/>
        <v>0</v>
      </c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</row>
    <row r="119" spans="1:36" ht="15.15" customHeight="1">
      <c r="A119" s="52" t="s">
        <v>299</v>
      </c>
      <c r="B119" s="53"/>
      <c r="C119" s="53"/>
      <c r="D119" s="54" t="s">
        <v>300</v>
      </c>
      <c r="E119" s="55"/>
      <c r="F119" s="73"/>
      <c r="G119" s="73"/>
      <c r="H119" s="73"/>
      <c r="I119" s="73"/>
      <c r="J119" s="68"/>
      <c r="K119" s="69"/>
      <c r="L119" s="69">
        <f t="shared" si="21"/>
        <v>0</v>
      </c>
      <c r="M119" s="69">
        <f t="shared" si="23"/>
        <v>0</v>
      </c>
      <c r="N119" s="69">
        <f t="shared" si="24"/>
        <v>0</v>
      </c>
      <c r="O119" s="69">
        <f t="shared" si="25"/>
        <v>0</v>
      </c>
      <c r="P119" s="19">
        <f t="shared" si="22"/>
        <v>0</v>
      </c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</row>
    <row r="120" spans="1:36" ht="26.7" customHeight="1">
      <c r="A120" s="70" t="s">
        <v>301</v>
      </c>
      <c r="B120" s="71" t="s">
        <v>302</v>
      </c>
      <c r="C120" s="71" t="s">
        <v>253</v>
      </c>
      <c r="D120" s="72" t="s">
        <v>303</v>
      </c>
      <c r="E120" s="55" t="s">
        <v>29</v>
      </c>
      <c r="F120" s="73">
        <v>7</v>
      </c>
      <c r="G120" s="73">
        <v>463.17</v>
      </c>
      <c r="H120" s="73">
        <f t="shared" ref="H120:H126" si="30">TRUNC(G120+(G120*$I$4),2)</f>
        <v>576.73</v>
      </c>
      <c r="I120" s="73">
        <f t="shared" ref="I120:I126" si="31">TRUNC(H120*F120,2)</f>
        <v>4037.11</v>
      </c>
      <c r="J120" s="68">
        <f t="shared" ref="J120:J127" si="32">I120/$I$449</f>
        <v>1.9433586044259963E-3</v>
      </c>
      <c r="K120" s="69"/>
      <c r="L120" s="69">
        <f t="shared" si="21"/>
        <v>113.56</v>
      </c>
      <c r="M120" s="69">
        <f t="shared" si="23"/>
        <v>794.92000000000007</v>
      </c>
      <c r="N120" s="69">
        <f t="shared" si="24"/>
        <v>3242.19</v>
      </c>
      <c r="O120" s="69">
        <f t="shared" si="25"/>
        <v>4037.11</v>
      </c>
      <c r="P120" s="19">
        <f t="shared" si="22"/>
        <v>0</v>
      </c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69"/>
      <c r="AJ120" s="69"/>
    </row>
    <row r="121" spans="1:36" ht="26.7" customHeight="1">
      <c r="A121" s="70" t="s">
        <v>304</v>
      </c>
      <c r="B121" s="71" t="s">
        <v>305</v>
      </c>
      <c r="C121" s="71" t="s">
        <v>176</v>
      </c>
      <c r="D121" s="72" t="s">
        <v>306</v>
      </c>
      <c r="E121" s="55" t="s">
        <v>29</v>
      </c>
      <c r="F121" s="73">
        <v>7</v>
      </c>
      <c r="G121" s="73">
        <v>111.78</v>
      </c>
      <c r="H121" s="73">
        <f t="shared" si="30"/>
        <v>139.18</v>
      </c>
      <c r="I121" s="73">
        <f t="shared" si="31"/>
        <v>974.26</v>
      </c>
      <c r="J121" s="68">
        <f t="shared" si="32"/>
        <v>4.6898314733759326E-4</v>
      </c>
      <c r="K121" s="69"/>
      <c r="L121" s="69">
        <f t="shared" si="21"/>
        <v>27.4</v>
      </c>
      <c r="M121" s="69">
        <f t="shared" si="23"/>
        <v>191.79999999999998</v>
      </c>
      <c r="N121" s="69">
        <f t="shared" si="24"/>
        <v>782.46</v>
      </c>
      <c r="O121" s="69">
        <f t="shared" si="25"/>
        <v>974.26</v>
      </c>
      <c r="P121" s="19">
        <f t="shared" si="22"/>
        <v>0</v>
      </c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69"/>
      <c r="AJ121" s="69"/>
    </row>
    <row r="122" spans="1:36" ht="15.15" customHeight="1">
      <c r="A122" s="70" t="s">
        <v>307</v>
      </c>
      <c r="B122" s="71" t="s">
        <v>308</v>
      </c>
      <c r="C122" s="71" t="s">
        <v>93</v>
      </c>
      <c r="D122" s="72" t="s">
        <v>309</v>
      </c>
      <c r="E122" s="55" t="s">
        <v>46</v>
      </c>
      <c r="F122" s="73">
        <v>233.34</v>
      </c>
      <c r="G122" s="73">
        <v>172.29</v>
      </c>
      <c r="H122" s="73">
        <f t="shared" si="30"/>
        <v>214.53</v>
      </c>
      <c r="I122" s="73">
        <f t="shared" si="31"/>
        <v>50058.43</v>
      </c>
      <c r="J122" s="68">
        <f t="shared" si="32"/>
        <v>2.4096811992875205E-2</v>
      </c>
      <c r="K122" s="69"/>
      <c r="L122" s="69">
        <f t="shared" si="21"/>
        <v>42.24</v>
      </c>
      <c r="M122" s="69">
        <f t="shared" si="23"/>
        <v>9856.2816000000003</v>
      </c>
      <c r="N122" s="69">
        <f t="shared" si="24"/>
        <v>40202.1486</v>
      </c>
      <c r="O122" s="69">
        <f t="shared" si="25"/>
        <v>50058.43</v>
      </c>
      <c r="P122" s="19">
        <f t="shared" si="22"/>
        <v>0</v>
      </c>
      <c r="Q122" s="69"/>
      <c r="R122" s="69"/>
      <c r="S122" s="69"/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69"/>
      <c r="AJ122" s="69"/>
    </row>
    <row r="123" spans="1:36" ht="15.15" customHeight="1">
      <c r="A123" s="70" t="s">
        <v>310</v>
      </c>
      <c r="B123" s="71" t="s">
        <v>311</v>
      </c>
      <c r="C123" s="71" t="s">
        <v>93</v>
      </c>
      <c r="D123" s="72" t="s">
        <v>312</v>
      </c>
      <c r="E123" s="55" t="s">
        <v>29</v>
      </c>
      <c r="F123" s="73">
        <v>4</v>
      </c>
      <c r="G123" s="73">
        <v>1764.55</v>
      </c>
      <c r="H123" s="73">
        <f t="shared" si="30"/>
        <v>2197.19</v>
      </c>
      <c r="I123" s="73">
        <f t="shared" si="31"/>
        <v>8788.76</v>
      </c>
      <c r="J123" s="68">
        <f t="shared" si="32"/>
        <v>4.2306779771259682E-3</v>
      </c>
      <c r="K123" s="69"/>
      <c r="L123" s="69">
        <f t="shared" si="21"/>
        <v>432.64</v>
      </c>
      <c r="M123" s="69">
        <f t="shared" si="23"/>
        <v>1730.56</v>
      </c>
      <c r="N123" s="69">
        <f t="shared" si="24"/>
        <v>7058.2</v>
      </c>
      <c r="O123" s="69">
        <f t="shared" si="25"/>
        <v>8788.76</v>
      </c>
      <c r="P123" s="19">
        <f t="shared" si="22"/>
        <v>0</v>
      </c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</row>
    <row r="124" spans="1:36" ht="26.7" customHeight="1">
      <c r="A124" s="70" t="s">
        <v>313</v>
      </c>
      <c r="B124" s="71" t="s">
        <v>314</v>
      </c>
      <c r="C124" s="71" t="s">
        <v>253</v>
      </c>
      <c r="D124" s="72" t="s">
        <v>315</v>
      </c>
      <c r="E124" s="55" t="s">
        <v>29</v>
      </c>
      <c r="F124" s="73">
        <v>23</v>
      </c>
      <c r="G124" s="73">
        <v>318.55</v>
      </c>
      <c r="H124" s="73">
        <f t="shared" si="30"/>
        <v>396.65</v>
      </c>
      <c r="I124" s="73">
        <f t="shared" si="31"/>
        <v>9122.9500000000007</v>
      </c>
      <c r="J124" s="68">
        <f t="shared" si="32"/>
        <v>4.3915482561159205E-3</v>
      </c>
      <c r="K124" s="69"/>
      <c r="L124" s="69">
        <f t="shared" si="21"/>
        <v>78.099999999999994</v>
      </c>
      <c r="M124" s="69">
        <f t="shared" si="23"/>
        <v>1796.3</v>
      </c>
      <c r="N124" s="69">
        <f t="shared" si="24"/>
        <v>7326.6500000000005</v>
      </c>
      <c r="O124" s="69">
        <f t="shared" si="25"/>
        <v>9122.9500000000007</v>
      </c>
      <c r="P124" s="19">
        <f t="shared" si="22"/>
        <v>0</v>
      </c>
      <c r="Q124" s="69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</row>
    <row r="125" spans="1:36" ht="38.700000000000003" customHeight="1">
      <c r="A125" s="70" t="s">
        <v>316</v>
      </c>
      <c r="B125" s="71" t="s">
        <v>317</v>
      </c>
      <c r="C125" s="71" t="s">
        <v>27</v>
      </c>
      <c r="D125" s="72" t="s">
        <v>318</v>
      </c>
      <c r="E125" s="55" t="s">
        <v>29</v>
      </c>
      <c r="F125" s="73">
        <v>37</v>
      </c>
      <c r="G125" s="73">
        <v>51.53</v>
      </c>
      <c r="H125" s="73">
        <f t="shared" si="30"/>
        <v>64.16</v>
      </c>
      <c r="I125" s="73">
        <f t="shared" si="31"/>
        <v>2373.92</v>
      </c>
      <c r="J125" s="68">
        <f t="shared" si="32"/>
        <v>1.1427426694390198E-3</v>
      </c>
      <c r="K125" s="69"/>
      <c r="L125" s="69">
        <f t="shared" si="21"/>
        <v>12.63</v>
      </c>
      <c r="M125" s="69">
        <f t="shared" si="23"/>
        <v>467.31</v>
      </c>
      <c r="N125" s="69">
        <f t="shared" si="24"/>
        <v>1906.6100000000001</v>
      </c>
      <c r="O125" s="69">
        <f t="shared" si="25"/>
        <v>2373.92</v>
      </c>
      <c r="P125" s="19">
        <f t="shared" si="22"/>
        <v>0</v>
      </c>
      <c r="Q125" s="69"/>
      <c r="R125" s="69"/>
      <c r="S125" s="69"/>
      <c r="T125" s="69"/>
      <c r="U125" s="69"/>
      <c r="V125" s="69"/>
      <c r="W125" s="69"/>
      <c r="X125" s="69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69"/>
      <c r="AJ125" s="69"/>
    </row>
    <row r="126" spans="1:36" ht="15.15" customHeight="1">
      <c r="A126" s="70" t="s">
        <v>319</v>
      </c>
      <c r="B126" s="71" t="s">
        <v>320</v>
      </c>
      <c r="C126" s="71" t="s">
        <v>93</v>
      </c>
      <c r="D126" s="72" t="s">
        <v>321</v>
      </c>
      <c r="E126" s="55" t="s">
        <v>36</v>
      </c>
      <c r="F126" s="73">
        <v>0.45</v>
      </c>
      <c r="G126" s="73">
        <v>612.70000000000005</v>
      </c>
      <c r="H126" s="73">
        <f t="shared" si="30"/>
        <v>762.92</v>
      </c>
      <c r="I126" s="73">
        <f t="shared" si="31"/>
        <v>343.31</v>
      </c>
      <c r="J126" s="68">
        <f t="shared" si="32"/>
        <v>1.6526040719363325E-4</v>
      </c>
      <c r="K126" s="69"/>
      <c r="L126" s="69">
        <f t="shared" si="21"/>
        <v>150.22</v>
      </c>
      <c r="M126" s="69">
        <f t="shared" si="23"/>
        <v>67.599000000000004</v>
      </c>
      <c r="N126" s="69">
        <f t="shared" si="24"/>
        <v>275.71500000000003</v>
      </c>
      <c r="O126" s="69">
        <f t="shared" si="25"/>
        <v>343.31</v>
      </c>
      <c r="P126" s="19">
        <f t="shared" si="22"/>
        <v>0</v>
      </c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</row>
    <row r="127" spans="1:36" ht="15.15" customHeight="1">
      <c r="A127" s="451">
        <v>8</v>
      </c>
      <c r="B127" s="452"/>
      <c r="C127" s="452"/>
      <c r="D127" s="453" t="s">
        <v>322</v>
      </c>
      <c r="E127" s="454"/>
      <c r="F127" s="459"/>
      <c r="G127" s="459"/>
      <c r="H127" s="459"/>
      <c r="I127" s="456">
        <f>SUM(I129:I133)</f>
        <v>69198.14</v>
      </c>
      <c r="J127" s="457">
        <f t="shared" si="32"/>
        <v>3.3310165137753173E-2</v>
      </c>
      <c r="K127" s="69"/>
      <c r="L127" s="69">
        <f t="shared" si="21"/>
        <v>0</v>
      </c>
      <c r="M127" s="69">
        <f t="shared" si="23"/>
        <v>0</v>
      </c>
      <c r="N127" s="69">
        <f t="shared" si="24"/>
        <v>0</v>
      </c>
      <c r="O127" s="69">
        <f t="shared" si="25"/>
        <v>0</v>
      </c>
      <c r="P127" s="19">
        <f t="shared" si="22"/>
        <v>69198.14</v>
      </c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</row>
    <row r="128" spans="1:36" ht="15.15" customHeight="1">
      <c r="A128" s="52" t="s">
        <v>323</v>
      </c>
      <c r="B128" s="53"/>
      <c r="C128" s="53"/>
      <c r="D128" s="54" t="s">
        <v>324</v>
      </c>
      <c r="E128" s="55"/>
      <c r="F128" s="73"/>
      <c r="G128" s="73"/>
      <c r="H128" s="73"/>
      <c r="I128" s="73"/>
      <c r="J128" s="68"/>
      <c r="K128" s="69"/>
      <c r="L128" s="69">
        <f t="shared" si="21"/>
        <v>0</v>
      </c>
      <c r="M128" s="69">
        <f t="shared" si="23"/>
        <v>0</v>
      </c>
      <c r="N128" s="69">
        <f t="shared" si="24"/>
        <v>0</v>
      </c>
      <c r="O128" s="69">
        <f t="shared" si="25"/>
        <v>0</v>
      </c>
      <c r="P128" s="19">
        <f t="shared" si="22"/>
        <v>0</v>
      </c>
      <c r="Q128" s="69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</row>
    <row r="129" spans="1:36" ht="50.7" customHeight="1">
      <c r="A129" s="70" t="s">
        <v>325</v>
      </c>
      <c r="B129" s="71" t="s">
        <v>326</v>
      </c>
      <c r="C129" s="71" t="s">
        <v>27</v>
      </c>
      <c r="D129" s="72" t="s">
        <v>327</v>
      </c>
      <c r="E129" s="55" t="s">
        <v>36</v>
      </c>
      <c r="F129" s="73">
        <v>1453.38</v>
      </c>
      <c r="G129" s="73">
        <v>8.1999999999999993</v>
      </c>
      <c r="H129" s="73">
        <f>TRUNC(G129+(G129*$I$4),2)</f>
        <v>10.210000000000001</v>
      </c>
      <c r="I129" s="73">
        <f>TRUNC(H129*F129,2)</f>
        <v>14839</v>
      </c>
      <c r="J129" s="68">
        <f t="shared" ref="J129:J134" si="33">I129/$I$449</f>
        <v>7.1431044314069613E-3</v>
      </c>
      <c r="K129" s="69"/>
      <c r="L129" s="69">
        <f t="shared" si="21"/>
        <v>2.0099999999999998</v>
      </c>
      <c r="M129" s="69">
        <f t="shared" si="23"/>
        <v>2921.2937999999999</v>
      </c>
      <c r="N129" s="69">
        <f t="shared" si="24"/>
        <v>11917.716</v>
      </c>
      <c r="O129" s="69">
        <f t="shared" si="25"/>
        <v>14839</v>
      </c>
      <c r="P129" s="19">
        <f t="shared" si="22"/>
        <v>0</v>
      </c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</row>
    <row r="130" spans="1:36" ht="50.7" customHeight="1">
      <c r="A130" s="70" t="s">
        <v>328</v>
      </c>
      <c r="B130" s="71" t="s">
        <v>329</v>
      </c>
      <c r="C130" s="71" t="s">
        <v>27</v>
      </c>
      <c r="D130" s="72" t="s">
        <v>330</v>
      </c>
      <c r="E130" s="55" t="s">
        <v>36</v>
      </c>
      <c r="F130" s="73">
        <v>1375.61</v>
      </c>
      <c r="G130" s="73">
        <v>23.54</v>
      </c>
      <c r="H130" s="73">
        <f>TRUNC(G130+(G130*$I$4),2)</f>
        <v>29.31</v>
      </c>
      <c r="I130" s="73">
        <f>TRUNC(H130*F130,2)</f>
        <v>40319.120000000003</v>
      </c>
      <c r="J130" s="68">
        <f t="shared" si="33"/>
        <v>1.9408564238993804E-2</v>
      </c>
      <c r="K130" s="69"/>
      <c r="L130" s="69">
        <f t="shared" si="21"/>
        <v>5.77</v>
      </c>
      <c r="M130" s="69">
        <f t="shared" si="23"/>
        <v>7937.2696999999989</v>
      </c>
      <c r="N130" s="69">
        <f t="shared" si="24"/>
        <v>32381.859399999998</v>
      </c>
      <c r="O130" s="69">
        <f t="shared" si="25"/>
        <v>40319.120000000003</v>
      </c>
      <c r="P130" s="19">
        <f t="shared" si="22"/>
        <v>0</v>
      </c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</row>
    <row r="131" spans="1:36" ht="50.7" customHeight="1">
      <c r="A131" s="70" t="s">
        <v>331</v>
      </c>
      <c r="B131" s="71" t="s">
        <v>332</v>
      </c>
      <c r="C131" s="71" t="s">
        <v>27</v>
      </c>
      <c r="D131" s="72" t="s">
        <v>333</v>
      </c>
      <c r="E131" s="55" t="s">
        <v>36</v>
      </c>
      <c r="F131" s="73">
        <v>77.77</v>
      </c>
      <c r="G131" s="73">
        <v>22.9</v>
      </c>
      <c r="H131" s="73">
        <f>TRUNC(G131+(G131*$I$4),2)</f>
        <v>28.51</v>
      </c>
      <c r="I131" s="73">
        <f>TRUNC(H131*F131,2)</f>
        <v>2217.2199999999998</v>
      </c>
      <c r="J131" s="68">
        <f t="shared" si="33"/>
        <v>1.067311409623569E-3</v>
      </c>
      <c r="K131" s="69"/>
      <c r="L131" s="69">
        <f t="shared" si="21"/>
        <v>5.61</v>
      </c>
      <c r="M131" s="69">
        <f t="shared" si="23"/>
        <v>436.28969999999998</v>
      </c>
      <c r="N131" s="69">
        <f t="shared" si="24"/>
        <v>1780.9329999999998</v>
      </c>
      <c r="O131" s="69">
        <f t="shared" si="25"/>
        <v>2217.2199999999998</v>
      </c>
      <c r="P131" s="19">
        <f t="shared" si="22"/>
        <v>0</v>
      </c>
      <c r="Q131" s="69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</row>
    <row r="132" spans="1:36" ht="15.15" customHeight="1">
      <c r="A132" s="70" t="s">
        <v>334</v>
      </c>
      <c r="B132" s="71"/>
      <c r="C132" s="71"/>
      <c r="D132" s="72" t="s">
        <v>335</v>
      </c>
      <c r="E132" s="55"/>
      <c r="F132" s="73"/>
      <c r="G132" s="73"/>
      <c r="H132" s="73">
        <f>TRUNC(G132+(G132*$I$4),2)</f>
        <v>0</v>
      </c>
      <c r="I132" s="73">
        <f>TRUNC(H132*F132,2)</f>
        <v>0</v>
      </c>
      <c r="J132" s="68">
        <f t="shared" si="33"/>
        <v>0</v>
      </c>
      <c r="K132" s="69"/>
      <c r="L132" s="69">
        <f t="shared" si="21"/>
        <v>0</v>
      </c>
      <c r="M132" s="69">
        <f t="shared" si="23"/>
        <v>0</v>
      </c>
      <c r="N132" s="69">
        <f t="shared" si="24"/>
        <v>0</v>
      </c>
      <c r="O132" s="69">
        <f t="shared" si="25"/>
        <v>0</v>
      </c>
      <c r="P132" s="19">
        <f t="shared" si="22"/>
        <v>0</v>
      </c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</row>
    <row r="133" spans="1:36" ht="50.7" customHeight="1">
      <c r="A133" s="70" t="s">
        <v>336</v>
      </c>
      <c r="B133" s="71" t="s">
        <v>337</v>
      </c>
      <c r="C133" s="71" t="s">
        <v>27</v>
      </c>
      <c r="D133" s="72" t="s">
        <v>338</v>
      </c>
      <c r="E133" s="55" t="s">
        <v>36</v>
      </c>
      <c r="F133" s="73">
        <v>110</v>
      </c>
      <c r="G133" s="73">
        <v>86.32</v>
      </c>
      <c r="H133" s="73">
        <f>TRUNC(G133+(G133*$I$4),2)</f>
        <v>107.48</v>
      </c>
      <c r="I133" s="73">
        <f>TRUNC(H133*F133,2)</f>
        <v>11822.8</v>
      </c>
      <c r="J133" s="68">
        <f t="shared" si="33"/>
        <v>5.6911850577288378E-3</v>
      </c>
      <c r="K133" s="69"/>
      <c r="L133" s="69">
        <f t="shared" si="21"/>
        <v>21.16</v>
      </c>
      <c r="M133" s="69">
        <f t="shared" si="23"/>
        <v>2327.6</v>
      </c>
      <c r="N133" s="69">
        <f t="shared" si="24"/>
        <v>9495.1999999999989</v>
      </c>
      <c r="O133" s="69">
        <f t="shared" si="25"/>
        <v>11822.8</v>
      </c>
      <c r="P133" s="19">
        <f t="shared" si="22"/>
        <v>0</v>
      </c>
      <c r="Q133" s="69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</row>
    <row r="134" spans="1:36" ht="15.15" customHeight="1">
      <c r="A134" s="451">
        <v>9</v>
      </c>
      <c r="B134" s="452"/>
      <c r="C134" s="452"/>
      <c r="D134" s="453" t="s">
        <v>339</v>
      </c>
      <c r="E134" s="454"/>
      <c r="F134" s="459"/>
      <c r="G134" s="459"/>
      <c r="H134" s="459"/>
      <c r="I134" s="456">
        <f>SUM(I136:I141)</f>
        <v>106415.07</v>
      </c>
      <c r="J134" s="457">
        <f t="shared" si="33"/>
        <v>5.1225416678043131E-2</v>
      </c>
      <c r="K134" s="69"/>
      <c r="L134" s="69">
        <f t="shared" si="21"/>
        <v>0</v>
      </c>
      <c r="M134" s="69">
        <f t="shared" si="23"/>
        <v>0</v>
      </c>
      <c r="N134" s="69">
        <f t="shared" si="24"/>
        <v>0</v>
      </c>
      <c r="O134" s="69">
        <f t="shared" si="25"/>
        <v>0</v>
      </c>
      <c r="P134" s="19">
        <f t="shared" si="22"/>
        <v>106415.07</v>
      </c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</row>
    <row r="135" spans="1:36" ht="15.15" customHeight="1">
      <c r="A135" s="52" t="s">
        <v>340</v>
      </c>
      <c r="B135" s="53"/>
      <c r="C135" s="53"/>
      <c r="D135" s="54" t="s">
        <v>324</v>
      </c>
      <c r="E135" s="55"/>
      <c r="F135" s="73"/>
      <c r="G135" s="73"/>
      <c r="H135" s="73"/>
      <c r="I135" s="73"/>
      <c r="J135" s="68"/>
      <c r="K135" s="69"/>
      <c r="L135" s="69">
        <f t="shared" si="21"/>
        <v>0</v>
      </c>
      <c r="M135" s="69">
        <f t="shared" si="23"/>
        <v>0</v>
      </c>
      <c r="N135" s="69">
        <f t="shared" si="24"/>
        <v>0</v>
      </c>
      <c r="O135" s="69">
        <f t="shared" si="25"/>
        <v>0</v>
      </c>
      <c r="P135" s="19">
        <f t="shared" si="22"/>
        <v>0</v>
      </c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</row>
    <row r="136" spans="1:36" ht="50.7" customHeight="1">
      <c r="A136" s="70" t="s">
        <v>341</v>
      </c>
      <c r="B136" s="71" t="s">
        <v>342</v>
      </c>
      <c r="C136" s="71" t="s">
        <v>27</v>
      </c>
      <c r="D136" s="72" t="s">
        <v>343</v>
      </c>
      <c r="E136" s="55" t="s">
        <v>36</v>
      </c>
      <c r="F136" s="73">
        <v>393.44</v>
      </c>
      <c r="G136" s="73">
        <v>99.85</v>
      </c>
      <c r="H136" s="73">
        <f t="shared" ref="H136:H141" si="34">TRUNC(G136+(G136*$I$4),2)</f>
        <v>124.33</v>
      </c>
      <c r="I136" s="73">
        <f>TRUNC(H136*F136,2)</f>
        <v>48916.39</v>
      </c>
      <c r="J136" s="68">
        <f>I136/$I$449</f>
        <v>2.3547063965053655E-2</v>
      </c>
      <c r="K136" s="69"/>
      <c r="L136" s="69">
        <f t="shared" si="21"/>
        <v>24.48</v>
      </c>
      <c r="M136" s="69">
        <f t="shared" si="23"/>
        <v>9631.4112000000005</v>
      </c>
      <c r="N136" s="69">
        <f t="shared" si="24"/>
        <v>39284.983999999997</v>
      </c>
      <c r="O136" s="69">
        <f t="shared" si="25"/>
        <v>48916.39</v>
      </c>
      <c r="P136" s="19">
        <f t="shared" si="22"/>
        <v>0</v>
      </c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</row>
    <row r="137" spans="1:36" ht="26.7" customHeight="1">
      <c r="A137" s="70" t="s">
        <v>344</v>
      </c>
      <c r="B137" s="71" t="s">
        <v>345</v>
      </c>
      <c r="C137" s="71" t="s">
        <v>176</v>
      </c>
      <c r="D137" s="72" t="s">
        <v>346</v>
      </c>
      <c r="E137" s="55" t="s">
        <v>36</v>
      </c>
      <c r="F137" s="73">
        <v>393.44</v>
      </c>
      <c r="G137" s="73">
        <v>26.29</v>
      </c>
      <c r="H137" s="73">
        <f t="shared" si="34"/>
        <v>32.729999999999997</v>
      </c>
      <c r="I137" s="73">
        <f>TRUNC(H137*F137,2)</f>
        <v>12877.29</v>
      </c>
      <c r="J137" s="68">
        <f>I137/$I$449</f>
        <v>6.1987888175424593E-3</v>
      </c>
      <c r="K137" s="69"/>
      <c r="L137" s="69">
        <f t="shared" si="21"/>
        <v>6.44</v>
      </c>
      <c r="M137" s="69">
        <f t="shared" si="23"/>
        <v>2533.7536</v>
      </c>
      <c r="N137" s="69">
        <f t="shared" si="24"/>
        <v>10343.5376</v>
      </c>
      <c r="O137" s="69">
        <f t="shared" si="25"/>
        <v>12877.29</v>
      </c>
      <c r="P137" s="19">
        <f t="shared" si="22"/>
        <v>0</v>
      </c>
      <c r="Q137" s="69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</row>
    <row r="138" spans="1:36" ht="15.15" customHeight="1">
      <c r="A138" s="52" t="s">
        <v>347</v>
      </c>
      <c r="B138" s="53"/>
      <c r="C138" s="53"/>
      <c r="D138" s="54" t="s">
        <v>348</v>
      </c>
      <c r="E138" s="55"/>
      <c r="F138" s="73"/>
      <c r="G138" s="73"/>
      <c r="H138" s="73">
        <f t="shared" si="34"/>
        <v>0</v>
      </c>
      <c r="I138" s="73"/>
      <c r="J138" s="68">
        <f>I138/$I$449</f>
        <v>0</v>
      </c>
      <c r="K138" s="69"/>
      <c r="L138" s="69">
        <f t="shared" si="21"/>
        <v>0</v>
      </c>
      <c r="M138" s="69">
        <f t="shared" si="23"/>
        <v>0</v>
      </c>
      <c r="N138" s="69">
        <f t="shared" si="24"/>
        <v>0</v>
      </c>
      <c r="O138" s="69">
        <f t="shared" si="25"/>
        <v>0</v>
      </c>
      <c r="P138" s="19">
        <f t="shared" si="22"/>
        <v>0</v>
      </c>
      <c r="Q138" s="69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</row>
    <row r="139" spans="1:36" ht="26.7" customHeight="1">
      <c r="A139" s="70" t="s">
        <v>349</v>
      </c>
      <c r="B139" s="71" t="s">
        <v>350</v>
      </c>
      <c r="C139" s="71" t="s">
        <v>176</v>
      </c>
      <c r="D139" s="72" t="s">
        <v>351</v>
      </c>
      <c r="E139" s="55" t="s">
        <v>36</v>
      </c>
      <c r="F139" s="73">
        <v>393.44</v>
      </c>
      <c r="G139" s="73">
        <v>77.599999999999994</v>
      </c>
      <c r="H139" s="73">
        <f t="shared" si="34"/>
        <v>96.62</v>
      </c>
      <c r="I139" s="73">
        <f>TRUNC(H139*F139,2)</f>
        <v>38014.17</v>
      </c>
      <c r="J139" s="68">
        <f>I139/$I$449</f>
        <v>1.8299021914095125E-2</v>
      </c>
      <c r="K139" s="69"/>
      <c r="L139" s="69">
        <f t="shared" si="21"/>
        <v>19.02</v>
      </c>
      <c r="M139" s="69">
        <f t="shared" si="23"/>
        <v>7483.2287999999999</v>
      </c>
      <c r="N139" s="69">
        <f t="shared" si="24"/>
        <v>30530.943999999996</v>
      </c>
      <c r="O139" s="69">
        <f t="shared" si="25"/>
        <v>38014.17</v>
      </c>
      <c r="P139" s="19">
        <f t="shared" si="22"/>
        <v>0</v>
      </c>
      <c r="Q139" s="69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</row>
    <row r="140" spans="1:36" ht="15.15" customHeight="1">
      <c r="A140" s="52" t="s">
        <v>352</v>
      </c>
      <c r="B140" s="76"/>
      <c r="C140" s="76"/>
      <c r="D140" s="54" t="s">
        <v>353</v>
      </c>
      <c r="E140" s="55"/>
      <c r="F140" s="73"/>
      <c r="G140" s="73"/>
      <c r="H140" s="73">
        <f t="shared" si="34"/>
        <v>0</v>
      </c>
      <c r="I140" s="73"/>
      <c r="J140" s="68"/>
      <c r="K140" s="69"/>
      <c r="L140" s="69">
        <f t="shared" si="21"/>
        <v>0</v>
      </c>
      <c r="M140" s="69">
        <f t="shared" si="23"/>
        <v>0</v>
      </c>
      <c r="N140" s="69">
        <f t="shared" si="24"/>
        <v>0</v>
      </c>
      <c r="O140" s="69">
        <f t="shared" si="25"/>
        <v>0</v>
      </c>
      <c r="P140" s="19">
        <f t="shared" si="22"/>
        <v>0</v>
      </c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69"/>
      <c r="AJ140" s="69"/>
    </row>
    <row r="141" spans="1:36" ht="15.15" customHeight="1">
      <c r="A141" s="70" t="s">
        <v>354</v>
      </c>
      <c r="B141" s="71" t="s">
        <v>355</v>
      </c>
      <c r="C141" s="71" t="s">
        <v>176</v>
      </c>
      <c r="D141" s="72" t="s">
        <v>356</v>
      </c>
      <c r="E141" s="55" t="s">
        <v>46</v>
      </c>
      <c r="F141" s="73">
        <v>260.64</v>
      </c>
      <c r="G141" s="73">
        <v>20.36</v>
      </c>
      <c r="H141" s="73">
        <f t="shared" si="34"/>
        <v>25.35</v>
      </c>
      <c r="I141" s="73">
        <f>TRUNC(H141*F141,2)</f>
        <v>6607.22</v>
      </c>
      <c r="J141" s="68">
        <f>I141/$I$449</f>
        <v>3.1805419813518906E-3</v>
      </c>
      <c r="K141" s="69"/>
      <c r="L141" s="69">
        <f t="shared" si="21"/>
        <v>4.99</v>
      </c>
      <c r="M141" s="69">
        <f t="shared" si="23"/>
        <v>1300.5935999999999</v>
      </c>
      <c r="N141" s="69">
        <f t="shared" si="24"/>
        <v>5306.6304</v>
      </c>
      <c r="O141" s="69">
        <f t="shared" si="25"/>
        <v>6607.22</v>
      </c>
      <c r="P141" s="19">
        <f t="shared" si="22"/>
        <v>0</v>
      </c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</row>
    <row r="142" spans="1:36" ht="15.15" customHeight="1">
      <c r="A142" s="451">
        <v>10</v>
      </c>
      <c r="B142" s="452"/>
      <c r="C142" s="452"/>
      <c r="D142" s="453" t="s">
        <v>357</v>
      </c>
      <c r="E142" s="454"/>
      <c r="F142" s="459"/>
      <c r="G142" s="459"/>
      <c r="H142" s="459"/>
      <c r="I142" s="456">
        <f>SUM(I144)</f>
        <v>20386.39</v>
      </c>
      <c r="J142" s="457">
        <f>I142/$I$449</f>
        <v>9.813472117352286E-3</v>
      </c>
      <c r="K142" s="69"/>
      <c r="L142" s="69">
        <f t="shared" ref="L142:L205" si="35">TRUNC(G142*$I$4,2)</f>
        <v>0</v>
      </c>
      <c r="M142" s="69">
        <f t="shared" si="23"/>
        <v>0</v>
      </c>
      <c r="N142" s="69">
        <f t="shared" si="24"/>
        <v>0</v>
      </c>
      <c r="O142" s="69">
        <f t="shared" si="25"/>
        <v>0</v>
      </c>
      <c r="P142" s="19">
        <f t="shared" ref="P142:P205" si="36">I142-O142</f>
        <v>20386.39</v>
      </c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</row>
    <row r="143" spans="1:36" ht="15.15" customHeight="1">
      <c r="A143" s="52" t="s">
        <v>358</v>
      </c>
      <c r="B143" s="53"/>
      <c r="C143" s="53"/>
      <c r="D143" s="54" t="s">
        <v>324</v>
      </c>
      <c r="E143" s="55"/>
      <c r="F143" s="73"/>
      <c r="G143" s="73"/>
      <c r="H143" s="73"/>
      <c r="I143" s="73"/>
      <c r="J143" s="68"/>
      <c r="K143" s="69"/>
      <c r="L143" s="69">
        <f t="shared" si="35"/>
        <v>0</v>
      </c>
      <c r="M143" s="69">
        <f t="shared" ref="M143:M206" si="37">F143*L143</f>
        <v>0</v>
      </c>
      <c r="N143" s="69">
        <f t="shared" ref="N143:N206" si="38">F143*G143</f>
        <v>0</v>
      </c>
      <c r="O143" s="69">
        <f t="shared" si="25"/>
        <v>0</v>
      </c>
      <c r="P143" s="19">
        <f t="shared" si="36"/>
        <v>0</v>
      </c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69"/>
    </row>
    <row r="144" spans="1:36" ht="50.7" customHeight="1">
      <c r="A144" s="70" t="s">
        <v>359</v>
      </c>
      <c r="B144" s="71" t="s">
        <v>342</v>
      </c>
      <c r="C144" s="71" t="s">
        <v>27</v>
      </c>
      <c r="D144" s="72" t="s">
        <v>343</v>
      </c>
      <c r="E144" s="55" t="s">
        <v>36</v>
      </c>
      <c r="F144" s="73">
        <v>163.97</v>
      </c>
      <c r="G144" s="73">
        <v>99.85</v>
      </c>
      <c r="H144" s="73">
        <f>TRUNC(G144+(G144*$I$4),2)</f>
        <v>124.33</v>
      </c>
      <c r="I144" s="73">
        <f>TRUNC(H144*F144,2)</f>
        <v>20386.39</v>
      </c>
      <c r="J144" s="68">
        <f>I144/$I$449</f>
        <v>9.813472117352286E-3</v>
      </c>
      <c r="K144" s="69"/>
      <c r="L144" s="69">
        <f t="shared" si="35"/>
        <v>24.48</v>
      </c>
      <c r="M144" s="69">
        <f t="shared" si="37"/>
        <v>4013.9856</v>
      </c>
      <c r="N144" s="69">
        <f t="shared" si="38"/>
        <v>16372.404499999999</v>
      </c>
      <c r="O144" s="69">
        <f t="shared" si="25"/>
        <v>20386.39</v>
      </c>
      <c r="P144" s="19">
        <f t="shared" si="36"/>
        <v>0</v>
      </c>
      <c r="Q144" s="69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69"/>
      <c r="AJ144" s="69"/>
    </row>
    <row r="145" spans="1:36" ht="15.15" customHeight="1">
      <c r="A145" s="451">
        <v>11</v>
      </c>
      <c r="B145" s="452"/>
      <c r="C145" s="452"/>
      <c r="D145" s="453" t="s">
        <v>360</v>
      </c>
      <c r="E145" s="454"/>
      <c r="F145" s="459"/>
      <c r="G145" s="459"/>
      <c r="H145" s="459"/>
      <c r="I145" s="456">
        <f>SUM(I147:I150)</f>
        <v>31401.360000000001</v>
      </c>
      <c r="J145" s="457">
        <f>I145/$I$449</f>
        <v>1.5115789053723655E-2</v>
      </c>
      <c r="K145" s="69"/>
      <c r="L145" s="69">
        <f t="shared" si="35"/>
        <v>0</v>
      </c>
      <c r="M145" s="69">
        <f t="shared" si="37"/>
        <v>0</v>
      </c>
      <c r="N145" s="69">
        <f t="shared" si="38"/>
        <v>0</v>
      </c>
      <c r="O145" s="69">
        <f t="shared" si="25"/>
        <v>0</v>
      </c>
      <c r="P145" s="19">
        <f t="shared" si="36"/>
        <v>31401.360000000001</v>
      </c>
      <c r="Q145" s="69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</row>
    <row r="146" spans="1:36" ht="15.15" customHeight="1">
      <c r="A146" s="52" t="s">
        <v>361</v>
      </c>
      <c r="B146" s="53"/>
      <c r="C146" s="53"/>
      <c r="D146" s="54" t="s">
        <v>324</v>
      </c>
      <c r="E146" s="55"/>
      <c r="F146" s="73"/>
      <c r="G146" s="73"/>
      <c r="H146" s="73"/>
      <c r="I146" s="73"/>
      <c r="J146" s="68"/>
      <c r="K146" s="69"/>
      <c r="L146" s="69">
        <f t="shared" si="35"/>
        <v>0</v>
      </c>
      <c r="M146" s="69">
        <f t="shared" si="37"/>
        <v>0</v>
      </c>
      <c r="N146" s="69">
        <f t="shared" si="38"/>
        <v>0</v>
      </c>
      <c r="O146" s="69">
        <f t="shared" si="25"/>
        <v>0</v>
      </c>
      <c r="P146" s="19">
        <f t="shared" si="36"/>
        <v>0</v>
      </c>
      <c r="Q146" s="69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69"/>
      <c r="AJ146" s="69"/>
    </row>
    <row r="147" spans="1:36" ht="50.7" customHeight="1">
      <c r="A147" s="70" t="s">
        <v>362</v>
      </c>
      <c r="B147" s="71" t="s">
        <v>363</v>
      </c>
      <c r="C147" s="71" t="s">
        <v>27</v>
      </c>
      <c r="D147" s="72" t="s">
        <v>364</v>
      </c>
      <c r="E147" s="55" t="s">
        <v>36</v>
      </c>
      <c r="F147" s="73">
        <v>4.24</v>
      </c>
      <c r="G147" s="73">
        <v>8.43</v>
      </c>
      <c r="H147" s="73">
        <f>TRUNC(G147+(G147*$I$4),2)</f>
        <v>10.49</v>
      </c>
      <c r="I147" s="73">
        <f>TRUNC(H147*F147,2)</f>
        <v>44.47</v>
      </c>
      <c r="J147" s="68">
        <f>I147/$I$449</f>
        <v>2.1406688730013313E-5</v>
      </c>
      <c r="K147" s="69"/>
      <c r="L147" s="69">
        <f t="shared" si="35"/>
        <v>2.06</v>
      </c>
      <c r="M147" s="69">
        <f t="shared" si="37"/>
        <v>8.7344000000000008</v>
      </c>
      <c r="N147" s="69">
        <f t="shared" si="38"/>
        <v>35.743200000000002</v>
      </c>
      <c r="O147" s="69">
        <f t="shared" si="25"/>
        <v>44.47</v>
      </c>
      <c r="P147" s="19">
        <f t="shared" si="36"/>
        <v>0</v>
      </c>
      <c r="Q147" s="69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</row>
    <row r="148" spans="1:36" ht="38.700000000000003" customHeight="1">
      <c r="A148" s="70" t="s">
        <v>365</v>
      </c>
      <c r="B148" s="71" t="s">
        <v>366</v>
      </c>
      <c r="C148" s="71" t="s">
        <v>27</v>
      </c>
      <c r="D148" s="72" t="s">
        <v>367</v>
      </c>
      <c r="E148" s="55" t="s">
        <v>36</v>
      </c>
      <c r="F148" s="73">
        <v>4.24</v>
      </c>
      <c r="G148" s="73">
        <v>32.729999999999997</v>
      </c>
      <c r="H148" s="73">
        <f>TRUNC(G148+(G148*$I$4),2)</f>
        <v>40.75</v>
      </c>
      <c r="I148" s="73">
        <f>TRUNC(H148*F148,2)</f>
        <v>172.78</v>
      </c>
      <c r="J148" s="68">
        <f>I148/$I$449</f>
        <v>8.3171749016678671E-5</v>
      </c>
      <c r="K148" s="69"/>
      <c r="L148" s="69">
        <f t="shared" si="35"/>
        <v>8.02</v>
      </c>
      <c r="M148" s="69">
        <f t="shared" si="37"/>
        <v>34.004800000000003</v>
      </c>
      <c r="N148" s="69">
        <f t="shared" si="38"/>
        <v>138.77519999999998</v>
      </c>
      <c r="O148" s="69">
        <f t="shared" si="25"/>
        <v>172.78</v>
      </c>
      <c r="P148" s="19">
        <f t="shared" si="36"/>
        <v>0</v>
      </c>
      <c r="Q148" s="69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69"/>
      <c r="AJ148" s="69"/>
    </row>
    <row r="149" spans="1:36" ht="15.15" customHeight="1">
      <c r="A149" s="52" t="s">
        <v>368</v>
      </c>
      <c r="B149" s="71"/>
      <c r="C149" s="71"/>
      <c r="D149" s="77" t="s">
        <v>369</v>
      </c>
      <c r="E149" s="55"/>
      <c r="F149" s="73"/>
      <c r="G149" s="73"/>
      <c r="H149" s="73"/>
      <c r="I149" s="73"/>
      <c r="J149" s="68"/>
      <c r="K149" s="69"/>
      <c r="L149" s="69">
        <f t="shared" si="35"/>
        <v>0</v>
      </c>
      <c r="M149" s="69">
        <f t="shared" si="37"/>
        <v>0</v>
      </c>
      <c r="N149" s="69">
        <f t="shared" si="38"/>
        <v>0</v>
      </c>
      <c r="O149" s="69">
        <f t="shared" si="25"/>
        <v>0</v>
      </c>
      <c r="P149" s="19">
        <f t="shared" si="36"/>
        <v>0</v>
      </c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69"/>
      <c r="AB149" s="69"/>
      <c r="AC149" s="69"/>
      <c r="AD149" s="69"/>
      <c r="AE149" s="69"/>
      <c r="AF149" s="69"/>
      <c r="AG149" s="69"/>
      <c r="AH149" s="69"/>
      <c r="AI149" s="69"/>
      <c r="AJ149" s="69"/>
    </row>
    <row r="150" spans="1:36" ht="38.700000000000003" customHeight="1">
      <c r="A150" s="70" t="s">
        <v>370</v>
      </c>
      <c r="B150" s="71" t="s">
        <v>371</v>
      </c>
      <c r="C150" s="71" t="s">
        <v>27</v>
      </c>
      <c r="D150" s="72" t="s">
        <v>372</v>
      </c>
      <c r="E150" s="55" t="s">
        <v>36</v>
      </c>
      <c r="F150" s="73">
        <v>340.81</v>
      </c>
      <c r="G150" s="73">
        <v>73.489999999999995</v>
      </c>
      <c r="H150" s="73">
        <f>TRUNC(G150+(G150*$I$4),2)</f>
        <v>91.5</v>
      </c>
      <c r="I150" s="73">
        <f>TRUNC(H150*F150,2)</f>
        <v>31184.11</v>
      </c>
      <c r="J150" s="68">
        <f>I150/$I$449</f>
        <v>1.5011210615976963E-2</v>
      </c>
      <c r="K150" s="69"/>
      <c r="L150" s="69">
        <f t="shared" si="35"/>
        <v>18.010000000000002</v>
      </c>
      <c r="M150" s="69">
        <f t="shared" si="37"/>
        <v>6137.9881000000005</v>
      </c>
      <c r="N150" s="69">
        <f t="shared" si="38"/>
        <v>25046.126899999999</v>
      </c>
      <c r="O150" s="69">
        <f t="shared" ref="O150:O213" si="39">TRUNC(N150+M150,2)</f>
        <v>31184.11</v>
      </c>
      <c r="P150" s="19">
        <f t="shared" si="36"/>
        <v>0</v>
      </c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</row>
    <row r="151" spans="1:36" ht="15.15" customHeight="1">
      <c r="A151" s="451">
        <v>12</v>
      </c>
      <c r="B151" s="452"/>
      <c r="C151" s="452"/>
      <c r="D151" s="453" t="s">
        <v>373</v>
      </c>
      <c r="E151" s="454"/>
      <c r="F151" s="459"/>
      <c r="G151" s="459"/>
      <c r="H151" s="459"/>
      <c r="I151" s="456">
        <f>SUM(I153:I162)</f>
        <v>77474.579999999987</v>
      </c>
      <c r="J151" s="457">
        <f>I151/$I$449</f>
        <v>3.7294225737542493E-2</v>
      </c>
      <c r="K151" s="69"/>
      <c r="L151" s="69">
        <f t="shared" si="35"/>
        <v>0</v>
      </c>
      <c r="M151" s="69">
        <f t="shared" si="37"/>
        <v>0</v>
      </c>
      <c r="N151" s="69">
        <f t="shared" si="38"/>
        <v>0</v>
      </c>
      <c r="O151" s="69">
        <f t="shared" si="39"/>
        <v>0</v>
      </c>
      <c r="P151" s="19">
        <f t="shared" si="36"/>
        <v>77474.579999999987</v>
      </c>
      <c r="Q151" s="69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</row>
    <row r="152" spans="1:36" ht="15.15" customHeight="1">
      <c r="A152" s="52" t="s">
        <v>374</v>
      </c>
      <c r="B152" s="53"/>
      <c r="C152" s="53"/>
      <c r="D152" s="54" t="s">
        <v>375</v>
      </c>
      <c r="E152" s="55"/>
      <c r="F152" s="73"/>
      <c r="G152" s="73"/>
      <c r="H152" s="73"/>
      <c r="I152" s="73"/>
      <c r="J152" s="68"/>
      <c r="K152" s="69"/>
      <c r="L152" s="69">
        <f t="shared" si="35"/>
        <v>0</v>
      </c>
      <c r="M152" s="69">
        <f t="shared" si="37"/>
        <v>0</v>
      </c>
      <c r="N152" s="69">
        <f t="shared" si="38"/>
        <v>0</v>
      </c>
      <c r="O152" s="69">
        <f t="shared" si="39"/>
        <v>0</v>
      </c>
      <c r="P152" s="19">
        <f t="shared" si="36"/>
        <v>0</v>
      </c>
      <c r="Q152" s="69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69"/>
      <c r="AJ152" s="69"/>
    </row>
    <row r="153" spans="1:36" ht="26.7" customHeight="1">
      <c r="A153" s="70" t="s">
        <v>376</v>
      </c>
      <c r="B153" s="71" t="s">
        <v>377</v>
      </c>
      <c r="C153" s="71" t="s">
        <v>27</v>
      </c>
      <c r="D153" s="72" t="s">
        <v>378</v>
      </c>
      <c r="E153" s="55" t="s">
        <v>36</v>
      </c>
      <c r="F153" s="73">
        <v>2078.46</v>
      </c>
      <c r="G153" s="73">
        <v>4.41</v>
      </c>
      <c r="H153" s="73">
        <f t="shared" ref="H153:H159" si="40">TRUNC(G153+(G153*$I$4),2)</f>
        <v>5.49</v>
      </c>
      <c r="I153" s="73">
        <f>TRUNC(H153*F153,2)</f>
        <v>11410.74</v>
      </c>
      <c r="J153" s="68">
        <f>I153/$I$449</f>
        <v>5.4928302082103021E-3</v>
      </c>
      <c r="K153" s="69"/>
      <c r="L153" s="69">
        <f t="shared" si="35"/>
        <v>1.08</v>
      </c>
      <c r="M153" s="69">
        <f t="shared" si="37"/>
        <v>2244.7368000000001</v>
      </c>
      <c r="N153" s="69">
        <f t="shared" si="38"/>
        <v>9166.008600000001</v>
      </c>
      <c r="O153" s="69">
        <f t="shared" si="39"/>
        <v>11410.74</v>
      </c>
      <c r="P153" s="19">
        <f t="shared" si="36"/>
        <v>0</v>
      </c>
      <c r="Q153" s="69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</row>
    <row r="154" spans="1:36" ht="26.7" customHeight="1">
      <c r="A154" s="70" t="s">
        <v>379</v>
      </c>
      <c r="B154" s="71" t="s">
        <v>380</v>
      </c>
      <c r="C154" s="71" t="s">
        <v>27</v>
      </c>
      <c r="D154" s="72" t="s">
        <v>381</v>
      </c>
      <c r="E154" s="55" t="s">
        <v>36</v>
      </c>
      <c r="F154" s="73">
        <v>1351.77</v>
      </c>
      <c r="G154" s="73">
        <v>11.84</v>
      </c>
      <c r="H154" s="73">
        <f t="shared" si="40"/>
        <v>14.74</v>
      </c>
      <c r="I154" s="73">
        <f>TRUNC(H154*F154,2)</f>
        <v>19925.080000000002</v>
      </c>
      <c r="J154" s="68">
        <f>I154/$I$449</f>
        <v>9.5914096127864574E-3</v>
      </c>
      <c r="K154" s="69"/>
      <c r="L154" s="69">
        <f t="shared" si="35"/>
        <v>2.9</v>
      </c>
      <c r="M154" s="69">
        <f t="shared" si="37"/>
        <v>3920.1329999999998</v>
      </c>
      <c r="N154" s="69">
        <f t="shared" si="38"/>
        <v>16004.9568</v>
      </c>
      <c r="O154" s="69">
        <f t="shared" si="39"/>
        <v>19925.080000000002</v>
      </c>
      <c r="P154" s="19">
        <f t="shared" si="36"/>
        <v>0</v>
      </c>
      <c r="Q154" s="69"/>
      <c r="R154" s="69"/>
      <c r="S154" s="69"/>
      <c r="T154" s="69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</row>
    <row r="155" spans="1:36" ht="26.7" customHeight="1">
      <c r="A155" s="70" t="s">
        <v>382</v>
      </c>
      <c r="B155" s="71" t="s">
        <v>383</v>
      </c>
      <c r="C155" s="71" t="s">
        <v>27</v>
      </c>
      <c r="D155" s="72" t="s">
        <v>384</v>
      </c>
      <c r="E155" s="55" t="s">
        <v>36</v>
      </c>
      <c r="F155" s="73">
        <v>1351.77</v>
      </c>
      <c r="G155" s="73">
        <v>9.51</v>
      </c>
      <c r="H155" s="73">
        <f t="shared" si="40"/>
        <v>11.84</v>
      </c>
      <c r="I155" s="73">
        <f>TRUNC(H155*F155,2)</f>
        <v>16004.95</v>
      </c>
      <c r="J155" s="68">
        <f>I155/$I$449</f>
        <v>7.7043621045519818E-3</v>
      </c>
      <c r="K155" s="69"/>
      <c r="L155" s="69">
        <f t="shared" si="35"/>
        <v>2.33</v>
      </c>
      <c r="M155" s="69">
        <f t="shared" si="37"/>
        <v>3149.6241</v>
      </c>
      <c r="N155" s="69">
        <f t="shared" si="38"/>
        <v>12855.332699999999</v>
      </c>
      <c r="O155" s="69">
        <f t="shared" si="39"/>
        <v>16004.95</v>
      </c>
      <c r="P155" s="19">
        <f t="shared" si="36"/>
        <v>0</v>
      </c>
      <c r="Q155" s="69"/>
      <c r="R155" s="69"/>
      <c r="S155" s="69"/>
      <c r="T155" s="69"/>
      <c r="U155" s="69"/>
      <c r="V155" s="69"/>
      <c r="W155" s="69"/>
      <c r="X155" s="69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69"/>
      <c r="AJ155" s="69"/>
    </row>
    <row r="156" spans="1:36" ht="26.7" customHeight="1">
      <c r="A156" s="70" t="s">
        <v>385</v>
      </c>
      <c r="B156" s="71" t="s">
        <v>386</v>
      </c>
      <c r="C156" s="71" t="s">
        <v>27</v>
      </c>
      <c r="D156" s="72" t="s">
        <v>387</v>
      </c>
      <c r="E156" s="55" t="s">
        <v>36</v>
      </c>
      <c r="F156" s="73">
        <v>726.69</v>
      </c>
      <c r="G156" s="73">
        <v>13.9</v>
      </c>
      <c r="H156" s="73">
        <f t="shared" si="40"/>
        <v>17.3</v>
      </c>
      <c r="I156" s="73">
        <f>TRUNC(H156*F156,2)</f>
        <v>12571.73</v>
      </c>
      <c r="J156" s="68">
        <f>I156/$I$449</f>
        <v>6.0517002677708629E-3</v>
      </c>
      <c r="K156" s="69"/>
      <c r="L156" s="69">
        <f t="shared" si="35"/>
        <v>3.4</v>
      </c>
      <c r="M156" s="69">
        <f t="shared" si="37"/>
        <v>2470.7460000000001</v>
      </c>
      <c r="N156" s="69">
        <f t="shared" si="38"/>
        <v>10100.991000000002</v>
      </c>
      <c r="O156" s="69">
        <f t="shared" si="39"/>
        <v>12571.73</v>
      </c>
      <c r="P156" s="19">
        <f t="shared" si="36"/>
        <v>0</v>
      </c>
      <c r="Q156" s="69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69"/>
      <c r="AJ156" s="69"/>
    </row>
    <row r="157" spans="1:36" ht="15.15" customHeight="1">
      <c r="A157" s="52" t="s">
        <v>388</v>
      </c>
      <c r="B157" s="53"/>
      <c r="C157" s="53"/>
      <c r="D157" s="54" t="s">
        <v>389</v>
      </c>
      <c r="E157" s="55"/>
      <c r="F157" s="73"/>
      <c r="G157" s="73"/>
      <c r="H157" s="73">
        <f t="shared" si="40"/>
        <v>0</v>
      </c>
      <c r="I157" s="73"/>
      <c r="J157" s="68"/>
      <c r="K157" s="69"/>
      <c r="L157" s="69">
        <f t="shared" si="35"/>
        <v>0</v>
      </c>
      <c r="M157" s="69">
        <f t="shared" si="37"/>
        <v>0</v>
      </c>
      <c r="N157" s="69">
        <f t="shared" si="38"/>
        <v>0</v>
      </c>
      <c r="O157" s="69">
        <f t="shared" si="39"/>
        <v>0</v>
      </c>
      <c r="P157" s="19">
        <f t="shared" si="36"/>
        <v>0</v>
      </c>
      <c r="Q157" s="69"/>
      <c r="R157" s="69"/>
      <c r="S157" s="69"/>
      <c r="T157" s="69"/>
      <c r="U157" s="69"/>
      <c r="V157" s="69"/>
      <c r="W157" s="69"/>
      <c r="X157" s="69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69"/>
      <c r="AJ157" s="69"/>
    </row>
    <row r="158" spans="1:36" ht="26.7" customHeight="1">
      <c r="A158" s="70" t="s">
        <v>390</v>
      </c>
      <c r="B158" s="71" t="s">
        <v>391</v>
      </c>
      <c r="C158" s="71" t="s">
        <v>27</v>
      </c>
      <c r="D158" s="72" t="s">
        <v>392</v>
      </c>
      <c r="E158" s="55" t="s">
        <v>36</v>
      </c>
      <c r="F158" s="73">
        <v>340.81</v>
      </c>
      <c r="G158" s="73">
        <v>21.5</v>
      </c>
      <c r="H158" s="73">
        <f t="shared" si="40"/>
        <v>26.77</v>
      </c>
      <c r="I158" s="73">
        <f>TRUNC(H158*F158,2)</f>
        <v>9123.48</v>
      </c>
      <c r="J158" s="68">
        <f>I158/$I$449</f>
        <v>4.3918033841803886E-3</v>
      </c>
      <c r="K158" s="69"/>
      <c r="L158" s="69">
        <f t="shared" si="35"/>
        <v>5.27</v>
      </c>
      <c r="M158" s="69">
        <f t="shared" si="37"/>
        <v>1796.0686999999998</v>
      </c>
      <c r="N158" s="69">
        <f t="shared" si="38"/>
        <v>7327.415</v>
      </c>
      <c r="O158" s="69">
        <f t="shared" si="39"/>
        <v>9123.48</v>
      </c>
      <c r="P158" s="19">
        <f t="shared" si="36"/>
        <v>0</v>
      </c>
      <c r="Q158" s="69"/>
      <c r="R158" s="69"/>
      <c r="S158" s="69"/>
      <c r="T158" s="69"/>
      <c r="U158" s="69"/>
      <c r="V158" s="69"/>
      <c r="W158" s="69"/>
      <c r="X158" s="69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69"/>
      <c r="AJ158" s="69"/>
    </row>
    <row r="159" spans="1:36" ht="26.7" customHeight="1">
      <c r="A159" s="70" t="s">
        <v>393</v>
      </c>
      <c r="B159" s="71" t="s">
        <v>394</v>
      </c>
      <c r="C159" s="71" t="s">
        <v>27</v>
      </c>
      <c r="D159" s="72" t="s">
        <v>395</v>
      </c>
      <c r="E159" s="55" t="s">
        <v>36</v>
      </c>
      <c r="F159" s="73">
        <v>340.81</v>
      </c>
      <c r="G159" s="73">
        <v>11.9</v>
      </c>
      <c r="H159" s="73">
        <f t="shared" si="40"/>
        <v>14.81</v>
      </c>
      <c r="I159" s="73">
        <f>TRUNC(H159*F159,2)</f>
        <v>5047.3900000000003</v>
      </c>
      <c r="J159" s="68">
        <f>I159/$I$449</f>
        <v>2.4296808326733058E-3</v>
      </c>
      <c r="K159" s="69"/>
      <c r="L159" s="69">
        <f t="shared" si="35"/>
        <v>2.91</v>
      </c>
      <c r="M159" s="69">
        <f t="shared" si="37"/>
        <v>991.75710000000004</v>
      </c>
      <c r="N159" s="69">
        <f t="shared" si="38"/>
        <v>4055.6390000000001</v>
      </c>
      <c r="O159" s="69">
        <f t="shared" si="39"/>
        <v>5047.3900000000003</v>
      </c>
      <c r="P159" s="19">
        <f t="shared" si="36"/>
        <v>0</v>
      </c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69"/>
      <c r="AJ159" s="69"/>
    </row>
    <row r="160" spans="1:36" ht="15.15" customHeight="1">
      <c r="A160" s="52" t="s">
        <v>396</v>
      </c>
      <c r="B160" s="71"/>
      <c r="C160" s="71"/>
      <c r="D160" s="54" t="s">
        <v>237</v>
      </c>
      <c r="E160" s="55"/>
      <c r="F160" s="73"/>
      <c r="G160" s="73"/>
      <c r="H160" s="73"/>
      <c r="I160" s="73"/>
      <c r="J160" s="68"/>
      <c r="K160" s="69"/>
      <c r="L160" s="69">
        <f t="shared" si="35"/>
        <v>0</v>
      </c>
      <c r="M160" s="69">
        <f t="shared" si="37"/>
        <v>0</v>
      </c>
      <c r="N160" s="69">
        <f t="shared" si="38"/>
        <v>0</v>
      </c>
      <c r="O160" s="69">
        <f t="shared" si="39"/>
        <v>0</v>
      </c>
      <c r="P160" s="19">
        <f t="shared" si="36"/>
        <v>0</v>
      </c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</row>
    <row r="161" spans="1:36" ht="26.7" customHeight="1">
      <c r="A161" s="70" t="s">
        <v>397</v>
      </c>
      <c r="B161" s="71" t="s">
        <v>398</v>
      </c>
      <c r="C161" s="71" t="s">
        <v>27</v>
      </c>
      <c r="D161" s="72" t="s">
        <v>399</v>
      </c>
      <c r="E161" s="55" t="s">
        <v>36</v>
      </c>
      <c r="F161" s="73">
        <v>59.06</v>
      </c>
      <c r="G161" s="73">
        <v>27.56</v>
      </c>
      <c r="H161" s="73">
        <f>TRUNC(G161+(G161*$I$4),2)</f>
        <v>34.31</v>
      </c>
      <c r="I161" s="73">
        <f>TRUNC(H161*F161,2)</f>
        <v>2026.34</v>
      </c>
      <c r="J161" s="68">
        <f>I161/$I$449</f>
        <v>9.7542679651844337E-4</v>
      </c>
      <c r="K161" s="69"/>
      <c r="L161" s="69">
        <f t="shared" si="35"/>
        <v>6.75</v>
      </c>
      <c r="M161" s="69">
        <f t="shared" si="37"/>
        <v>398.65500000000003</v>
      </c>
      <c r="N161" s="69">
        <f t="shared" si="38"/>
        <v>1627.6936000000001</v>
      </c>
      <c r="O161" s="69">
        <f t="shared" si="39"/>
        <v>2026.34</v>
      </c>
      <c r="P161" s="19">
        <f t="shared" si="36"/>
        <v>0</v>
      </c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</row>
    <row r="162" spans="1:36" ht="38.700000000000003" customHeight="1">
      <c r="A162" s="70" t="s">
        <v>400</v>
      </c>
      <c r="B162" s="71" t="s">
        <v>401</v>
      </c>
      <c r="C162" s="71" t="s">
        <v>27</v>
      </c>
      <c r="D162" s="72" t="s">
        <v>402</v>
      </c>
      <c r="E162" s="55" t="s">
        <v>36</v>
      </c>
      <c r="F162" s="73">
        <v>59.06</v>
      </c>
      <c r="G162" s="73">
        <v>18.559999999999999</v>
      </c>
      <c r="H162" s="73">
        <f>TRUNC(G162+(G162*$I$4),2)</f>
        <v>23.11</v>
      </c>
      <c r="I162" s="73">
        <f>TRUNC(H162*F162,2)</f>
        <v>1364.87</v>
      </c>
      <c r="J162" s="68">
        <f>I162/$I$449</f>
        <v>6.570125308507594E-4</v>
      </c>
      <c r="K162" s="69"/>
      <c r="L162" s="69">
        <f t="shared" si="35"/>
        <v>4.55</v>
      </c>
      <c r="M162" s="69">
        <f t="shared" si="37"/>
        <v>268.72300000000001</v>
      </c>
      <c r="N162" s="69">
        <f t="shared" si="38"/>
        <v>1096.1535999999999</v>
      </c>
      <c r="O162" s="69">
        <f t="shared" si="39"/>
        <v>1364.87</v>
      </c>
      <c r="P162" s="19">
        <f t="shared" si="36"/>
        <v>0</v>
      </c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</row>
    <row r="163" spans="1:36" ht="15.15" customHeight="1">
      <c r="A163" s="451">
        <v>13</v>
      </c>
      <c r="B163" s="452"/>
      <c r="C163" s="452"/>
      <c r="D163" s="453" t="s">
        <v>403</v>
      </c>
      <c r="E163" s="454"/>
      <c r="F163" s="459"/>
      <c r="G163" s="459"/>
      <c r="H163" s="459"/>
      <c r="I163" s="456">
        <f>SUM(I164)</f>
        <v>11102.76</v>
      </c>
      <c r="J163" s="457">
        <f>I163/$I$449</f>
        <v>5.3445767340688701E-3</v>
      </c>
      <c r="K163" s="69"/>
      <c r="L163" s="69">
        <f t="shared" si="35"/>
        <v>0</v>
      </c>
      <c r="M163" s="69">
        <f t="shared" si="37"/>
        <v>0</v>
      </c>
      <c r="N163" s="69">
        <f t="shared" si="38"/>
        <v>0</v>
      </c>
      <c r="O163" s="69">
        <f t="shared" si="39"/>
        <v>0</v>
      </c>
      <c r="P163" s="19">
        <f t="shared" si="36"/>
        <v>11102.76</v>
      </c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69"/>
      <c r="AJ163" s="69"/>
    </row>
    <row r="164" spans="1:36" ht="15.15" customHeight="1">
      <c r="A164" s="70" t="s">
        <v>404</v>
      </c>
      <c r="B164" s="71" t="s">
        <v>405</v>
      </c>
      <c r="C164" s="71" t="s">
        <v>176</v>
      </c>
      <c r="D164" s="72" t="s">
        <v>406</v>
      </c>
      <c r="E164" s="55" t="s">
        <v>36</v>
      </c>
      <c r="F164" s="73">
        <v>13.42</v>
      </c>
      <c r="G164" s="73">
        <v>664.43</v>
      </c>
      <c r="H164" s="73">
        <f>TRUNC(G164+(G164*$I$4),2)</f>
        <v>827.33</v>
      </c>
      <c r="I164" s="73">
        <f>TRUNC(H164*F164,2)</f>
        <v>11102.76</v>
      </c>
      <c r="J164" s="68">
        <f>I164/$I$449</f>
        <v>5.3445767340688701E-3</v>
      </c>
      <c r="K164" s="69"/>
      <c r="L164" s="69">
        <f t="shared" si="35"/>
        <v>162.9</v>
      </c>
      <c r="M164" s="69">
        <f t="shared" si="37"/>
        <v>2186.1179999999999</v>
      </c>
      <c r="N164" s="69">
        <f t="shared" si="38"/>
        <v>8916.650599999999</v>
      </c>
      <c r="O164" s="69">
        <f t="shared" si="39"/>
        <v>11102.76</v>
      </c>
      <c r="P164" s="19">
        <f t="shared" si="36"/>
        <v>0</v>
      </c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69"/>
      <c r="AJ164" s="69"/>
    </row>
    <row r="165" spans="1:36" ht="15.15" customHeight="1">
      <c r="A165" s="451">
        <v>14</v>
      </c>
      <c r="B165" s="452"/>
      <c r="C165" s="452"/>
      <c r="D165" s="453" t="s">
        <v>407</v>
      </c>
      <c r="E165" s="454"/>
      <c r="F165" s="459"/>
      <c r="G165" s="459"/>
      <c r="H165" s="459"/>
      <c r="I165" s="456">
        <f>SUM(I167:I190)</f>
        <v>60966.19999999999</v>
      </c>
      <c r="J165" s="457">
        <f>I165/$I$449</f>
        <v>2.934752566790505E-2</v>
      </c>
      <c r="K165" s="69"/>
      <c r="L165" s="69">
        <f t="shared" si="35"/>
        <v>0</v>
      </c>
      <c r="M165" s="69">
        <f t="shared" si="37"/>
        <v>0</v>
      </c>
      <c r="N165" s="69">
        <f t="shared" si="38"/>
        <v>0</v>
      </c>
      <c r="O165" s="69">
        <f t="shared" si="39"/>
        <v>0</v>
      </c>
      <c r="P165" s="19">
        <f t="shared" si="36"/>
        <v>60966.19999999999</v>
      </c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</row>
    <row r="166" spans="1:36" ht="15.15" customHeight="1">
      <c r="A166" s="52" t="s">
        <v>408</v>
      </c>
      <c r="B166" s="53"/>
      <c r="C166" s="53"/>
      <c r="D166" s="54" t="s">
        <v>409</v>
      </c>
      <c r="E166" s="55"/>
      <c r="F166" s="73"/>
      <c r="G166" s="73"/>
      <c r="H166" s="73"/>
      <c r="I166" s="73"/>
      <c r="J166" s="68"/>
      <c r="K166" s="69"/>
      <c r="L166" s="69">
        <f t="shared" si="35"/>
        <v>0</v>
      </c>
      <c r="M166" s="69">
        <f t="shared" si="37"/>
        <v>0</v>
      </c>
      <c r="N166" s="69">
        <f t="shared" si="38"/>
        <v>0</v>
      </c>
      <c r="O166" s="69">
        <f t="shared" si="39"/>
        <v>0</v>
      </c>
      <c r="P166" s="19">
        <f t="shared" si="36"/>
        <v>0</v>
      </c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</row>
    <row r="167" spans="1:36" ht="26.7" customHeight="1">
      <c r="A167" s="70" t="s">
        <v>410</v>
      </c>
      <c r="B167" s="71" t="s">
        <v>411</v>
      </c>
      <c r="C167" s="71" t="s">
        <v>27</v>
      </c>
      <c r="D167" s="72" t="s">
        <v>412</v>
      </c>
      <c r="E167" s="55" t="s">
        <v>29</v>
      </c>
      <c r="F167" s="73">
        <v>2</v>
      </c>
      <c r="G167" s="73">
        <v>100.77</v>
      </c>
      <c r="H167" s="73">
        <f>TRUNC(G167+(G167*$I$4),2)</f>
        <v>125.47</v>
      </c>
      <c r="I167" s="73">
        <f>TRUNC(H167*F167,2)</f>
        <v>250.94</v>
      </c>
      <c r="J167" s="68">
        <f>I167/$I$449</f>
        <v>1.2079591792016059E-4</v>
      </c>
      <c r="K167" s="69"/>
      <c r="L167" s="69">
        <f t="shared" si="35"/>
        <v>24.7</v>
      </c>
      <c r="M167" s="69">
        <f t="shared" si="37"/>
        <v>49.4</v>
      </c>
      <c r="N167" s="69">
        <f t="shared" si="38"/>
        <v>201.54</v>
      </c>
      <c r="O167" s="69">
        <f t="shared" si="39"/>
        <v>250.94</v>
      </c>
      <c r="P167" s="19">
        <f t="shared" si="36"/>
        <v>0</v>
      </c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</row>
    <row r="168" spans="1:36" ht="15.15" customHeight="1">
      <c r="A168" s="52" t="s">
        <v>413</v>
      </c>
      <c r="B168" s="53"/>
      <c r="C168" s="53"/>
      <c r="D168" s="54" t="s">
        <v>414</v>
      </c>
      <c r="E168" s="55"/>
      <c r="F168" s="73"/>
      <c r="G168" s="73"/>
      <c r="H168" s="73"/>
      <c r="I168" s="73"/>
      <c r="J168" s="68"/>
      <c r="K168" s="69"/>
      <c r="L168" s="69">
        <f t="shared" si="35"/>
        <v>0</v>
      </c>
      <c r="M168" s="69">
        <f t="shared" si="37"/>
        <v>0</v>
      </c>
      <c r="N168" s="69">
        <f t="shared" si="38"/>
        <v>0</v>
      </c>
      <c r="O168" s="69">
        <f t="shared" si="39"/>
        <v>0</v>
      </c>
      <c r="P168" s="19">
        <f t="shared" si="36"/>
        <v>0</v>
      </c>
      <c r="Q168" s="69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  <c r="AJ168" s="69"/>
    </row>
    <row r="169" spans="1:36" ht="50.7" customHeight="1">
      <c r="A169" s="70" t="s">
        <v>415</v>
      </c>
      <c r="B169" s="71" t="s">
        <v>416</v>
      </c>
      <c r="C169" s="71" t="s">
        <v>27</v>
      </c>
      <c r="D169" s="72" t="s">
        <v>417</v>
      </c>
      <c r="E169" s="55" t="s">
        <v>29</v>
      </c>
      <c r="F169" s="73">
        <v>6</v>
      </c>
      <c r="G169" s="73">
        <v>561.75</v>
      </c>
      <c r="H169" s="73">
        <f t="shared" ref="H169:H175" si="41">TRUNC(G169+(G169*$I$4),2)</f>
        <v>699.48</v>
      </c>
      <c r="I169" s="73">
        <f t="shared" ref="I169:I175" si="42">TRUNC(H169*F169,2)</f>
        <v>4196.88</v>
      </c>
      <c r="J169" s="68">
        <f t="shared" ref="J169:J175" si="43">I169/$I$449</f>
        <v>2.0202676815205371E-3</v>
      </c>
      <c r="K169" s="69"/>
      <c r="L169" s="69">
        <f t="shared" si="35"/>
        <v>137.72999999999999</v>
      </c>
      <c r="M169" s="69">
        <f t="shared" si="37"/>
        <v>826.37999999999988</v>
      </c>
      <c r="N169" s="69">
        <f t="shared" si="38"/>
        <v>3370.5</v>
      </c>
      <c r="O169" s="69">
        <f t="shared" si="39"/>
        <v>4196.88</v>
      </c>
      <c r="P169" s="19">
        <f t="shared" si="36"/>
        <v>0</v>
      </c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</row>
    <row r="170" spans="1:36" ht="26.7" customHeight="1">
      <c r="A170" s="70" t="s">
        <v>418</v>
      </c>
      <c r="B170" s="71" t="s">
        <v>419</v>
      </c>
      <c r="C170" s="71" t="s">
        <v>253</v>
      </c>
      <c r="D170" s="72" t="s">
        <v>420</v>
      </c>
      <c r="E170" s="55" t="s">
        <v>29</v>
      </c>
      <c r="F170" s="73">
        <v>1</v>
      </c>
      <c r="G170" s="73">
        <v>1031.0999999999999</v>
      </c>
      <c r="H170" s="73">
        <f t="shared" si="41"/>
        <v>1283.9100000000001</v>
      </c>
      <c r="I170" s="73">
        <f t="shared" si="42"/>
        <v>1283.9100000000001</v>
      </c>
      <c r="J170" s="68">
        <f t="shared" si="43"/>
        <v>6.1804051556895432E-4</v>
      </c>
      <c r="K170" s="69"/>
      <c r="L170" s="69">
        <f t="shared" si="35"/>
        <v>252.81</v>
      </c>
      <c r="M170" s="69">
        <f t="shared" si="37"/>
        <v>252.81</v>
      </c>
      <c r="N170" s="69">
        <f t="shared" si="38"/>
        <v>1031.0999999999999</v>
      </c>
      <c r="O170" s="69">
        <f t="shared" si="39"/>
        <v>1283.9100000000001</v>
      </c>
      <c r="P170" s="19">
        <f t="shared" si="36"/>
        <v>0</v>
      </c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</row>
    <row r="171" spans="1:36" ht="62.85" customHeight="1">
      <c r="A171" s="70" t="s">
        <v>421</v>
      </c>
      <c r="B171" s="71" t="s">
        <v>422</v>
      </c>
      <c r="C171" s="71" t="s">
        <v>27</v>
      </c>
      <c r="D171" s="72" t="s">
        <v>423</v>
      </c>
      <c r="E171" s="55" t="s">
        <v>29</v>
      </c>
      <c r="F171" s="73">
        <v>13</v>
      </c>
      <c r="G171" s="73">
        <v>439.58</v>
      </c>
      <c r="H171" s="73">
        <f t="shared" si="41"/>
        <v>547.35</v>
      </c>
      <c r="I171" s="73">
        <f t="shared" si="42"/>
        <v>7115.55</v>
      </c>
      <c r="J171" s="68">
        <f t="shared" si="43"/>
        <v>3.4252386775994207E-3</v>
      </c>
      <c r="K171" s="69"/>
      <c r="L171" s="69">
        <f t="shared" si="35"/>
        <v>107.77</v>
      </c>
      <c r="M171" s="69">
        <f t="shared" si="37"/>
        <v>1401.01</v>
      </c>
      <c r="N171" s="69">
        <f t="shared" si="38"/>
        <v>5714.54</v>
      </c>
      <c r="O171" s="69">
        <f t="shared" si="39"/>
        <v>7115.55</v>
      </c>
      <c r="P171" s="19">
        <f t="shared" si="36"/>
        <v>0</v>
      </c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</row>
    <row r="172" spans="1:36" ht="62.85" customHeight="1">
      <c r="A172" s="70" t="s">
        <v>424</v>
      </c>
      <c r="B172" s="71" t="s">
        <v>425</v>
      </c>
      <c r="C172" s="71" t="s">
        <v>27</v>
      </c>
      <c r="D172" s="72" t="s">
        <v>426</v>
      </c>
      <c r="E172" s="55" t="s">
        <v>29</v>
      </c>
      <c r="F172" s="73">
        <v>1</v>
      </c>
      <c r="G172" s="73">
        <v>935.72</v>
      </c>
      <c r="H172" s="73">
        <f t="shared" si="41"/>
        <v>1165.1400000000001</v>
      </c>
      <c r="I172" s="73">
        <f t="shared" si="42"/>
        <v>1165.1400000000001</v>
      </c>
      <c r="J172" s="68">
        <f t="shared" si="43"/>
        <v>5.6086776044271904E-4</v>
      </c>
      <c r="K172" s="69"/>
      <c r="L172" s="69">
        <f t="shared" si="35"/>
        <v>229.42</v>
      </c>
      <c r="M172" s="69">
        <f t="shared" si="37"/>
        <v>229.42</v>
      </c>
      <c r="N172" s="69">
        <f t="shared" si="38"/>
        <v>935.72</v>
      </c>
      <c r="O172" s="69">
        <f t="shared" si="39"/>
        <v>1165.1400000000001</v>
      </c>
      <c r="P172" s="19">
        <f t="shared" si="36"/>
        <v>0</v>
      </c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</row>
    <row r="173" spans="1:36" ht="38.700000000000003" customHeight="1">
      <c r="A173" s="70" t="s">
        <v>427</v>
      </c>
      <c r="B173" s="71" t="s">
        <v>428</v>
      </c>
      <c r="C173" s="71" t="s">
        <v>429</v>
      </c>
      <c r="D173" s="72" t="s">
        <v>430</v>
      </c>
      <c r="E173" s="55" t="s">
        <v>14</v>
      </c>
      <c r="F173" s="73">
        <v>1</v>
      </c>
      <c r="G173" s="73">
        <v>553.70000000000005</v>
      </c>
      <c r="H173" s="73">
        <f t="shared" si="41"/>
        <v>689.46</v>
      </c>
      <c r="I173" s="73">
        <f t="shared" si="42"/>
        <v>689.46</v>
      </c>
      <c r="J173" s="68">
        <f t="shared" si="43"/>
        <v>3.3188791571385159E-4</v>
      </c>
      <c r="K173" s="69"/>
      <c r="L173" s="69">
        <f t="shared" si="35"/>
        <v>135.76</v>
      </c>
      <c r="M173" s="69">
        <f t="shared" si="37"/>
        <v>135.76</v>
      </c>
      <c r="N173" s="69">
        <f t="shared" si="38"/>
        <v>553.70000000000005</v>
      </c>
      <c r="O173" s="69">
        <f t="shared" si="39"/>
        <v>689.46</v>
      </c>
      <c r="P173" s="19">
        <f t="shared" si="36"/>
        <v>0</v>
      </c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</row>
    <row r="174" spans="1:36" ht="38.700000000000003" customHeight="1">
      <c r="A174" s="70" t="s">
        <v>431</v>
      </c>
      <c r="B174" s="71" t="s">
        <v>432</v>
      </c>
      <c r="C174" s="71" t="s">
        <v>27</v>
      </c>
      <c r="D174" s="72" t="s">
        <v>433</v>
      </c>
      <c r="E174" s="55" t="s">
        <v>29</v>
      </c>
      <c r="F174" s="73">
        <v>3</v>
      </c>
      <c r="G174" s="73">
        <v>148.66</v>
      </c>
      <c r="H174" s="73">
        <f t="shared" si="41"/>
        <v>185.1</v>
      </c>
      <c r="I174" s="73">
        <f t="shared" si="42"/>
        <v>555.29999999999995</v>
      </c>
      <c r="J174" s="68">
        <f t="shared" si="43"/>
        <v>2.673068192439036E-4</v>
      </c>
      <c r="K174" s="69"/>
      <c r="L174" s="69">
        <f t="shared" si="35"/>
        <v>36.44</v>
      </c>
      <c r="M174" s="69">
        <f t="shared" si="37"/>
        <v>109.32</v>
      </c>
      <c r="N174" s="69">
        <f t="shared" si="38"/>
        <v>445.98</v>
      </c>
      <c r="O174" s="69">
        <f t="shared" si="39"/>
        <v>555.29999999999995</v>
      </c>
      <c r="P174" s="19">
        <f t="shared" si="36"/>
        <v>0</v>
      </c>
      <c r="Q174" s="69"/>
      <c r="R174" s="69"/>
      <c r="S174" s="69"/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69"/>
      <c r="AJ174" s="69"/>
    </row>
    <row r="175" spans="1:36" ht="15.15" customHeight="1">
      <c r="A175" s="70" t="s">
        <v>434</v>
      </c>
      <c r="B175" s="71" t="s">
        <v>435</v>
      </c>
      <c r="C175" s="71" t="s">
        <v>253</v>
      </c>
      <c r="D175" s="72" t="s">
        <v>436</v>
      </c>
      <c r="E175" s="55" t="s">
        <v>29</v>
      </c>
      <c r="F175" s="73">
        <v>6</v>
      </c>
      <c r="G175" s="73">
        <v>124.16</v>
      </c>
      <c r="H175" s="73">
        <f t="shared" si="41"/>
        <v>154.6</v>
      </c>
      <c r="I175" s="73">
        <f t="shared" si="42"/>
        <v>927.6</v>
      </c>
      <c r="J175" s="68">
        <f t="shared" si="43"/>
        <v>4.4652225019024849E-4</v>
      </c>
      <c r="K175" s="69"/>
      <c r="L175" s="69">
        <f t="shared" si="35"/>
        <v>30.44</v>
      </c>
      <c r="M175" s="69">
        <f t="shared" si="37"/>
        <v>182.64000000000001</v>
      </c>
      <c r="N175" s="69">
        <f t="shared" si="38"/>
        <v>744.96</v>
      </c>
      <c r="O175" s="69">
        <f t="shared" si="39"/>
        <v>927.6</v>
      </c>
      <c r="P175" s="19">
        <f t="shared" si="36"/>
        <v>0</v>
      </c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</row>
    <row r="176" spans="1:36" ht="15.15" customHeight="1">
      <c r="A176" s="52" t="s">
        <v>437</v>
      </c>
      <c r="B176" s="53"/>
      <c r="C176" s="53"/>
      <c r="D176" s="54" t="s">
        <v>438</v>
      </c>
      <c r="E176" s="55"/>
      <c r="F176" s="73"/>
      <c r="G176" s="73"/>
      <c r="H176" s="73"/>
      <c r="I176" s="73"/>
      <c r="J176" s="68"/>
      <c r="K176" s="69"/>
      <c r="L176" s="69">
        <f t="shared" si="35"/>
        <v>0</v>
      </c>
      <c r="M176" s="69">
        <f t="shared" si="37"/>
        <v>0</v>
      </c>
      <c r="N176" s="69">
        <f t="shared" si="38"/>
        <v>0</v>
      </c>
      <c r="O176" s="69">
        <f t="shared" si="39"/>
        <v>0</v>
      </c>
      <c r="P176" s="19">
        <f t="shared" si="36"/>
        <v>0</v>
      </c>
      <c r="Q176" s="69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69"/>
      <c r="AJ176" s="69"/>
    </row>
    <row r="177" spans="1:36" ht="26.7" customHeight="1">
      <c r="A177" s="70" t="s">
        <v>439</v>
      </c>
      <c r="B177" s="71" t="s">
        <v>440</v>
      </c>
      <c r="C177" s="71" t="s">
        <v>253</v>
      </c>
      <c r="D177" s="72" t="s">
        <v>441</v>
      </c>
      <c r="E177" s="55" t="s">
        <v>36</v>
      </c>
      <c r="F177" s="73">
        <v>7.14</v>
      </c>
      <c r="G177" s="73">
        <v>1394.27</v>
      </c>
      <c r="H177" s="73">
        <f t="shared" ref="H177:H190" si="44">TRUNC(G177+(G177*$I$4),2)</f>
        <v>1736.12</v>
      </c>
      <c r="I177" s="73">
        <f t="shared" ref="I177:I190" si="45">TRUNC(H177*F177,2)</f>
        <v>12395.89</v>
      </c>
      <c r="J177" s="68">
        <f t="shared" ref="J177:J191" si="46">I177/$I$449</f>
        <v>5.9670555152121591E-3</v>
      </c>
      <c r="K177" s="69"/>
      <c r="L177" s="69">
        <f t="shared" si="35"/>
        <v>341.85</v>
      </c>
      <c r="M177" s="69">
        <f t="shared" si="37"/>
        <v>2440.8090000000002</v>
      </c>
      <c r="N177" s="69">
        <f t="shared" si="38"/>
        <v>9955.0877999999993</v>
      </c>
      <c r="O177" s="69">
        <f t="shared" si="39"/>
        <v>12395.89</v>
      </c>
      <c r="P177" s="19">
        <f t="shared" si="36"/>
        <v>0</v>
      </c>
      <c r="Q177" s="69"/>
      <c r="R177" s="69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69"/>
      <c r="AJ177" s="69"/>
    </row>
    <row r="178" spans="1:36" ht="38.700000000000003" customHeight="1">
      <c r="A178" s="70" t="s">
        <v>442</v>
      </c>
      <c r="B178" s="71" t="s">
        <v>443</v>
      </c>
      <c r="C178" s="71" t="s">
        <v>176</v>
      </c>
      <c r="D178" s="72" t="s">
        <v>444</v>
      </c>
      <c r="E178" s="55" t="s">
        <v>29</v>
      </c>
      <c r="F178" s="73">
        <v>1</v>
      </c>
      <c r="G178" s="73">
        <v>2408.48</v>
      </c>
      <c r="H178" s="73">
        <f t="shared" si="44"/>
        <v>2999</v>
      </c>
      <c r="I178" s="73">
        <f t="shared" si="45"/>
        <v>2999</v>
      </c>
      <c r="J178" s="68">
        <f t="shared" si="46"/>
        <v>1.4436397459255664E-3</v>
      </c>
      <c r="K178" s="69"/>
      <c r="L178" s="69">
        <f t="shared" si="35"/>
        <v>590.52</v>
      </c>
      <c r="M178" s="69">
        <f t="shared" si="37"/>
        <v>590.52</v>
      </c>
      <c r="N178" s="69">
        <f t="shared" si="38"/>
        <v>2408.48</v>
      </c>
      <c r="O178" s="69">
        <f t="shared" si="39"/>
        <v>2999</v>
      </c>
      <c r="P178" s="19">
        <f t="shared" si="36"/>
        <v>0</v>
      </c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69"/>
      <c r="AJ178" s="69"/>
    </row>
    <row r="179" spans="1:36" ht="38.700000000000003" customHeight="1">
      <c r="A179" s="70" t="s">
        <v>445</v>
      </c>
      <c r="B179" s="71" t="s">
        <v>446</v>
      </c>
      <c r="C179" s="71" t="s">
        <v>27</v>
      </c>
      <c r="D179" s="72" t="s">
        <v>447</v>
      </c>
      <c r="E179" s="55" t="s">
        <v>29</v>
      </c>
      <c r="F179" s="73">
        <v>6</v>
      </c>
      <c r="G179" s="73">
        <v>204.82</v>
      </c>
      <c r="H179" s="73">
        <f t="shared" si="44"/>
        <v>255.03</v>
      </c>
      <c r="I179" s="73">
        <f t="shared" si="45"/>
        <v>1530.18</v>
      </c>
      <c r="J179" s="68">
        <f t="shared" si="46"/>
        <v>7.3658841827955416E-4</v>
      </c>
      <c r="K179" s="69"/>
      <c r="L179" s="69">
        <f t="shared" si="35"/>
        <v>50.21</v>
      </c>
      <c r="M179" s="69">
        <f t="shared" si="37"/>
        <v>301.26</v>
      </c>
      <c r="N179" s="69">
        <f t="shared" si="38"/>
        <v>1228.92</v>
      </c>
      <c r="O179" s="69">
        <f t="shared" si="39"/>
        <v>1530.18</v>
      </c>
      <c r="P179" s="19">
        <f t="shared" si="36"/>
        <v>0</v>
      </c>
      <c r="Q179" s="69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</row>
    <row r="180" spans="1:36" ht="38.700000000000003" customHeight="1">
      <c r="A180" s="70" t="s">
        <v>448</v>
      </c>
      <c r="B180" s="71" t="s">
        <v>449</v>
      </c>
      <c r="C180" s="71" t="s">
        <v>27</v>
      </c>
      <c r="D180" s="72" t="s">
        <v>450</v>
      </c>
      <c r="E180" s="55" t="s">
        <v>29</v>
      </c>
      <c r="F180" s="73">
        <v>5</v>
      </c>
      <c r="G180" s="73">
        <v>57.01</v>
      </c>
      <c r="H180" s="73">
        <f t="shared" si="44"/>
        <v>70.98</v>
      </c>
      <c r="I180" s="73">
        <f t="shared" si="45"/>
        <v>354.9</v>
      </c>
      <c r="J180" s="68">
        <f t="shared" si="46"/>
        <v>1.7083952845247863E-4</v>
      </c>
      <c r="K180" s="69"/>
      <c r="L180" s="69">
        <f t="shared" si="35"/>
        <v>13.97</v>
      </c>
      <c r="M180" s="69">
        <f t="shared" si="37"/>
        <v>69.850000000000009</v>
      </c>
      <c r="N180" s="69">
        <f t="shared" si="38"/>
        <v>285.05</v>
      </c>
      <c r="O180" s="69">
        <f t="shared" si="39"/>
        <v>354.9</v>
      </c>
      <c r="P180" s="19">
        <f t="shared" si="36"/>
        <v>0</v>
      </c>
      <c r="Q180" s="69"/>
      <c r="R180" s="69"/>
      <c r="S180" s="69"/>
      <c r="T180" s="69"/>
      <c r="U180" s="69"/>
      <c r="V180" s="69"/>
      <c r="W180" s="69"/>
      <c r="X180" s="69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69"/>
      <c r="AJ180" s="69"/>
    </row>
    <row r="181" spans="1:36" ht="15.15" customHeight="1">
      <c r="A181" s="70" t="s">
        <v>451</v>
      </c>
      <c r="B181" s="71" t="s">
        <v>452</v>
      </c>
      <c r="C181" s="71" t="s">
        <v>253</v>
      </c>
      <c r="D181" s="72" t="s">
        <v>453</v>
      </c>
      <c r="E181" s="55" t="s">
        <v>29</v>
      </c>
      <c r="F181" s="73">
        <v>2</v>
      </c>
      <c r="G181" s="73">
        <v>344.77</v>
      </c>
      <c r="H181" s="73">
        <f t="shared" si="44"/>
        <v>429.3</v>
      </c>
      <c r="I181" s="73">
        <f t="shared" si="45"/>
        <v>858.6</v>
      </c>
      <c r="J181" s="68">
        <f t="shared" si="46"/>
        <v>4.1330746443870995E-4</v>
      </c>
      <c r="K181" s="69"/>
      <c r="L181" s="69">
        <f t="shared" si="35"/>
        <v>84.53</v>
      </c>
      <c r="M181" s="69">
        <f t="shared" si="37"/>
        <v>169.06</v>
      </c>
      <c r="N181" s="69">
        <f t="shared" si="38"/>
        <v>689.54</v>
      </c>
      <c r="O181" s="69">
        <f t="shared" si="39"/>
        <v>858.6</v>
      </c>
      <c r="P181" s="19">
        <f t="shared" si="36"/>
        <v>0</v>
      </c>
      <c r="Q181" s="69"/>
      <c r="R181" s="69"/>
      <c r="S181" s="69"/>
      <c r="T181" s="69"/>
      <c r="U181" s="69"/>
      <c r="V181" s="69"/>
      <c r="W181" s="69"/>
      <c r="X181" s="69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69"/>
      <c r="AJ181" s="69"/>
    </row>
    <row r="182" spans="1:36" ht="26.7" customHeight="1">
      <c r="A182" s="70" t="s">
        <v>454</v>
      </c>
      <c r="B182" s="71" t="s">
        <v>455</v>
      </c>
      <c r="C182" s="71" t="s">
        <v>253</v>
      </c>
      <c r="D182" s="72" t="s">
        <v>456</v>
      </c>
      <c r="E182" s="55" t="s">
        <v>29</v>
      </c>
      <c r="F182" s="73">
        <v>6</v>
      </c>
      <c r="G182" s="73">
        <v>358.91</v>
      </c>
      <c r="H182" s="73">
        <f t="shared" si="44"/>
        <v>446.91</v>
      </c>
      <c r="I182" s="73">
        <f t="shared" si="45"/>
        <v>2681.46</v>
      </c>
      <c r="J182" s="68">
        <f t="shared" si="46"/>
        <v>1.2907843391495729E-3</v>
      </c>
      <c r="K182" s="69"/>
      <c r="L182" s="69">
        <f t="shared" si="35"/>
        <v>88</v>
      </c>
      <c r="M182" s="69">
        <f t="shared" si="37"/>
        <v>528</v>
      </c>
      <c r="N182" s="69">
        <f t="shared" si="38"/>
        <v>2153.46</v>
      </c>
      <c r="O182" s="69">
        <f t="shared" si="39"/>
        <v>2681.46</v>
      </c>
      <c r="P182" s="19">
        <f t="shared" si="36"/>
        <v>0</v>
      </c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69"/>
      <c r="AJ182" s="69"/>
    </row>
    <row r="183" spans="1:36" ht="26.7" customHeight="1">
      <c r="A183" s="70" t="s">
        <v>457</v>
      </c>
      <c r="B183" s="71" t="s">
        <v>458</v>
      </c>
      <c r="C183" s="71" t="s">
        <v>176</v>
      </c>
      <c r="D183" s="72" t="s">
        <v>459</v>
      </c>
      <c r="E183" s="55" t="s">
        <v>29</v>
      </c>
      <c r="F183" s="73">
        <v>22</v>
      </c>
      <c r="G183" s="73">
        <v>274.54000000000002</v>
      </c>
      <c r="H183" s="73">
        <f t="shared" si="44"/>
        <v>341.85</v>
      </c>
      <c r="I183" s="73">
        <f t="shared" si="45"/>
        <v>7520.7</v>
      </c>
      <c r="J183" s="68">
        <f t="shared" si="46"/>
        <v>3.6202672348057373E-3</v>
      </c>
      <c r="K183" s="69"/>
      <c r="L183" s="69">
        <f t="shared" si="35"/>
        <v>67.31</v>
      </c>
      <c r="M183" s="69">
        <f t="shared" si="37"/>
        <v>1480.8200000000002</v>
      </c>
      <c r="N183" s="69">
        <f t="shared" si="38"/>
        <v>6039.88</v>
      </c>
      <c r="O183" s="69">
        <f t="shared" si="39"/>
        <v>7520.7</v>
      </c>
      <c r="P183" s="19">
        <f t="shared" si="36"/>
        <v>0</v>
      </c>
      <c r="Q183" s="69"/>
      <c r="R183" s="69"/>
      <c r="S183" s="69"/>
      <c r="T183" s="69"/>
      <c r="U183" s="69"/>
      <c r="V183" s="69"/>
      <c r="W183" s="69"/>
      <c r="X183" s="69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69"/>
      <c r="AJ183" s="69"/>
    </row>
    <row r="184" spans="1:36" ht="38.700000000000003" customHeight="1">
      <c r="A184" s="70" t="s">
        <v>460</v>
      </c>
      <c r="B184" s="71" t="s">
        <v>461</v>
      </c>
      <c r="C184" s="71" t="s">
        <v>176</v>
      </c>
      <c r="D184" s="72" t="s">
        <v>462</v>
      </c>
      <c r="E184" s="55" t="s">
        <v>29</v>
      </c>
      <c r="F184" s="73">
        <v>1</v>
      </c>
      <c r="G184" s="73">
        <v>328.54</v>
      </c>
      <c r="H184" s="73">
        <f t="shared" si="44"/>
        <v>409.09</v>
      </c>
      <c r="I184" s="73">
        <f t="shared" si="45"/>
        <v>409.09</v>
      </c>
      <c r="J184" s="68">
        <f t="shared" si="46"/>
        <v>1.9692516961009997E-4</v>
      </c>
      <c r="K184" s="69"/>
      <c r="L184" s="69">
        <f t="shared" si="35"/>
        <v>80.55</v>
      </c>
      <c r="M184" s="69">
        <f t="shared" si="37"/>
        <v>80.55</v>
      </c>
      <c r="N184" s="69">
        <f t="shared" si="38"/>
        <v>328.54</v>
      </c>
      <c r="O184" s="69">
        <f t="shared" si="39"/>
        <v>409.09</v>
      </c>
      <c r="P184" s="19">
        <f t="shared" si="36"/>
        <v>0</v>
      </c>
      <c r="Q184" s="69"/>
      <c r="R184" s="69"/>
      <c r="S184" s="69"/>
      <c r="T184" s="69"/>
      <c r="U184" s="69"/>
      <c r="V184" s="69"/>
      <c r="W184" s="69"/>
      <c r="X184" s="69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69"/>
      <c r="AJ184" s="69"/>
    </row>
    <row r="185" spans="1:36" ht="26.7" customHeight="1">
      <c r="A185" s="70" t="s">
        <v>463</v>
      </c>
      <c r="B185" s="71" t="s">
        <v>464</v>
      </c>
      <c r="C185" s="71" t="s">
        <v>176</v>
      </c>
      <c r="D185" s="72" t="s">
        <v>465</v>
      </c>
      <c r="E185" s="55" t="s">
        <v>29</v>
      </c>
      <c r="F185" s="73">
        <v>6</v>
      </c>
      <c r="G185" s="73">
        <v>812.99</v>
      </c>
      <c r="H185" s="73">
        <f t="shared" si="44"/>
        <v>1012.32</v>
      </c>
      <c r="I185" s="73">
        <f t="shared" si="45"/>
        <v>6073.92</v>
      </c>
      <c r="J185" s="68">
        <f t="shared" si="46"/>
        <v>2.9238253836519558E-3</v>
      </c>
      <c r="K185" s="69"/>
      <c r="L185" s="69">
        <f t="shared" si="35"/>
        <v>199.33</v>
      </c>
      <c r="M185" s="69">
        <f t="shared" si="37"/>
        <v>1195.98</v>
      </c>
      <c r="N185" s="69">
        <f t="shared" si="38"/>
        <v>4877.9400000000005</v>
      </c>
      <c r="O185" s="69">
        <f t="shared" si="39"/>
        <v>6073.92</v>
      </c>
      <c r="P185" s="19">
        <f t="shared" si="36"/>
        <v>0</v>
      </c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69"/>
      <c r="AJ185" s="69"/>
    </row>
    <row r="186" spans="1:36" ht="26.7" customHeight="1">
      <c r="A186" s="70" t="s">
        <v>466</v>
      </c>
      <c r="B186" s="71" t="s">
        <v>467</v>
      </c>
      <c r="C186" s="71" t="s">
        <v>176</v>
      </c>
      <c r="D186" s="72" t="s">
        <v>468</v>
      </c>
      <c r="E186" s="55" t="s">
        <v>29</v>
      </c>
      <c r="F186" s="73">
        <v>8</v>
      </c>
      <c r="G186" s="73">
        <v>221.78</v>
      </c>
      <c r="H186" s="73">
        <f t="shared" si="44"/>
        <v>276.14999999999998</v>
      </c>
      <c r="I186" s="73">
        <f t="shared" si="45"/>
        <v>2209.1999999999998</v>
      </c>
      <c r="J186" s="68">
        <f t="shared" si="46"/>
        <v>1.0634507924970858E-3</v>
      </c>
      <c r="K186" s="69"/>
      <c r="L186" s="69">
        <f t="shared" si="35"/>
        <v>54.37</v>
      </c>
      <c r="M186" s="69">
        <f t="shared" si="37"/>
        <v>434.96</v>
      </c>
      <c r="N186" s="69">
        <f t="shared" si="38"/>
        <v>1774.24</v>
      </c>
      <c r="O186" s="69">
        <f t="shared" si="39"/>
        <v>2209.1999999999998</v>
      </c>
      <c r="P186" s="19">
        <f t="shared" si="36"/>
        <v>0</v>
      </c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69"/>
      <c r="AJ186" s="69"/>
    </row>
    <row r="187" spans="1:36" ht="26.7" customHeight="1">
      <c r="A187" s="70" t="s">
        <v>469</v>
      </c>
      <c r="B187" s="71" t="s">
        <v>305</v>
      </c>
      <c r="C187" s="71" t="s">
        <v>176</v>
      </c>
      <c r="D187" s="72" t="s">
        <v>306</v>
      </c>
      <c r="E187" s="55" t="s">
        <v>29</v>
      </c>
      <c r="F187" s="73">
        <v>8</v>
      </c>
      <c r="G187" s="73">
        <v>111.78</v>
      </c>
      <c r="H187" s="73">
        <f t="shared" si="44"/>
        <v>139.18</v>
      </c>
      <c r="I187" s="73">
        <f t="shared" si="45"/>
        <v>1113.44</v>
      </c>
      <c r="J187" s="68">
        <f t="shared" si="46"/>
        <v>5.3598073981439228E-4</v>
      </c>
      <c r="K187" s="69"/>
      <c r="L187" s="69">
        <f t="shared" si="35"/>
        <v>27.4</v>
      </c>
      <c r="M187" s="69">
        <f t="shared" si="37"/>
        <v>219.2</v>
      </c>
      <c r="N187" s="69">
        <f t="shared" si="38"/>
        <v>894.24</v>
      </c>
      <c r="O187" s="69">
        <f t="shared" si="39"/>
        <v>1113.44</v>
      </c>
      <c r="P187" s="19">
        <f t="shared" si="36"/>
        <v>0</v>
      </c>
      <c r="Q187" s="69"/>
      <c r="R187" s="69"/>
      <c r="S187" s="69"/>
      <c r="T187" s="69"/>
      <c r="U187" s="69"/>
      <c r="V187" s="69"/>
      <c r="W187" s="69"/>
      <c r="X187" s="69"/>
      <c r="Y187" s="69"/>
      <c r="Z187" s="69"/>
      <c r="AA187" s="69"/>
      <c r="AB187" s="69"/>
      <c r="AC187" s="69"/>
      <c r="AD187" s="69"/>
      <c r="AE187" s="69"/>
      <c r="AF187" s="69"/>
      <c r="AG187" s="69"/>
      <c r="AH187" s="69"/>
      <c r="AI187" s="69"/>
      <c r="AJ187" s="69"/>
    </row>
    <row r="188" spans="1:36" ht="38.700000000000003" customHeight="1">
      <c r="A188" s="70" t="s">
        <v>470</v>
      </c>
      <c r="B188" s="71" t="s">
        <v>471</v>
      </c>
      <c r="C188" s="71" t="s">
        <v>27</v>
      </c>
      <c r="D188" s="72" t="s">
        <v>472</v>
      </c>
      <c r="E188" s="55" t="s">
        <v>29</v>
      </c>
      <c r="F188" s="73">
        <v>4</v>
      </c>
      <c r="G188" s="73">
        <v>364.39</v>
      </c>
      <c r="H188" s="73">
        <f t="shared" si="44"/>
        <v>453.73</v>
      </c>
      <c r="I188" s="73">
        <f t="shared" si="45"/>
        <v>1814.92</v>
      </c>
      <c r="J188" s="68">
        <f t="shared" si="46"/>
        <v>8.7365476748090323E-4</v>
      </c>
      <c r="K188" s="69"/>
      <c r="L188" s="69">
        <f t="shared" si="35"/>
        <v>89.34</v>
      </c>
      <c r="M188" s="69">
        <f t="shared" si="37"/>
        <v>357.36</v>
      </c>
      <c r="N188" s="69">
        <f t="shared" si="38"/>
        <v>1457.56</v>
      </c>
      <c r="O188" s="69">
        <f t="shared" si="39"/>
        <v>1814.92</v>
      </c>
      <c r="P188" s="19">
        <f t="shared" si="36"/>
        <v>0</v>
      </c>
      <c r="Q188" s="69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69"/>
      <c r="AJ188" s="69"/>
    </row>
    <row r="189" spans="1:36" ht="15.15" customHeight="1">
      <c r="A189" s="70" t="s">
        <v>473</v>
      </c>
      <c r="B189" s="71" t="s">
        <v>474</v>
      </c>
      <c r="C189" s="71" t="s">
        <v>115</v>
      </c>
      <c r="D189" s="72" t="s">
        <v>475</v>
      </c>
      <c r="E189" s="55" t="s">
        <v>29</v>
      </c>
      <c r="F189" s="73">
        <v>19</v>
      </c>
      <c r="G189" s="73">
        <f>COMPOSIÇÃO!L119</f>
        <v>108.42</v>
      </c>
      <c r="H189" s="73">
        <f t="shared" si="44"/>
        <v>135</v>
      </c>
      <c r="I189" s="73">
        <f t="shared" si="45"/>
        <v>2565</v>
      </c>
      <c r="J189" s="68">
        <f t="shared" si="46"/>
        <v>1.2347235572854544E-3</v>
      </c>
      <c r="K189" s="69"/>
      <c r="L189" s="69">
        <f t="shared" si="35"/>
        <v>26.58</v>
      </c>
      <c r="M189" s="69">
        <f t="shared" si="37"/>
        <v>505.02</v>
      </c>
      <c r="N189" s="69">
        <f t="shared" si="38"/>
        <v>2059.98</v>
      </c>
      <c r="O189" s="69">
        <f t="shared" si="39"/>
        <v>2565</v>
      </c>
      <c r="P189" s="19">
        <f t="shared" si="36"/>
        <v>0</v>
      </c>
      <c r="Q189" s="69"/>
      <c r="R189" s="69"/>
      <c r="S189" s="69"/>
      <c r="T189" s="69"/>
      <c r="U189" s="69"/>
      <c r="V189" s="69"/>
      <c r="W189" s="69"/>
      <c r="X189" s="69"/>
      <c r="Y189" s="69"/>
      <c r="Z189" s="69"/>
      <c r="AA189" s="69"/>
      <c r="AB189" s="69"/>
      <c r="AC189" s="69"/>
      <c r="AD189" s="69"/>
      <c r="AE189" s="69"/>
      <c r="AF189" s="69"/>
      <c r="AG189" s="69"/>
      <c r="AH189" s="69"/>
      <c r="AI189" s="69"/>
      <c r="AJ189" s="69"/>
    </row>
    <row r="190" spans="1:36" ht="50.7" customHeight="1">
      <c r="A190" s="70" t="s">
        <v>476</v>
      </c>
      <c r="B190" s="71" t="s">
        <v>477</v>
      </c>
      <c r="C190" s="71" t="s">
        <v>273</v>
      </c>
      <c r="D190" s="72" t="s">
        <v>478</v>
      </c>
      <c r="E190" s="55" t="s">
        <v>29</v>
      </c>
      <c r="F190" s="73">
        <v>4</v>
      </c>
      <c r="G190" s="73">
        <v>452.77</v>
      </c>
      <c r="H190" s="73">
        <f t="shared" si="44"/>
        <v>563.78</v>
      </c>
      <c r="I190" s="73">
        <f t="shared" si="45"/>
        <v>2255.12</v>
      </c>
      <c r="J190" s="68">
        <f t="shared" si="46"/>
        <v>1.0855554731015881E-3</v>
      </c>
      <c r="K190" s="69"/>
      <c r="L190" s="69">
        <f t="shared" si="35"/>
        <v>111.01</v>
      </c>
      <c r="M190" s="69">
        <f t="shared" si="37"/>
        <v>444.04</v>
      </c>
      <c r="N190" s="69">
        <f t="shared" si="38"/>
        <v>1811.08</v>
      </c>
      <c r="O190" s="69">
        <f t="shared" si="39"/>
        <v>2255.12</v>
      </c>
      <c r="P190" s="19">
        <f t="shared" si="36"/>
        <v>0</v>
      </c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</row>
    <row r="191" spans="1:36" ht="15.15" customHeight="1">
      <c r="A191" s="451">
        <v>15</v>
      </c>
      <c r="B191" s="452"/>
      <c r="C191" s="452"/>
      <c r="D191" s="453" t="s">
        <v>479</v>
      </c>
      <c r="E191" s="454"/>
      <c r="F191" s="459"/>
      <c r="G191" s="459"/>
      <c r="H191" s="459"/>
      <c r="I191" s="456">
        <f>SUM(I193:I305)</f>
        <v>136494.40000000005</v>
      </c>
      <c r="J191" s="457">
        <f t="shared" si="46"/>
        <v>6.5704815250504395E-2</v>
      </c>
      <c r="K191" s="69"/>
      <c r="L191" s="69">
        <f t="shared" si="35"/>
        <v>0</v>
      </c>
      <c r="M191" s="69">
        <f t="shared" si="37"/>
        <v>0</v>
      </c>
      <c r="N191" s="69">
        <f t="shared" si="38"/>
        <v>0</v>
      </c>
      <c r="O191" s="69">
        <f t="shared" si="39"/>
        <v>0</v>
      </c>
      <c r="P191" s="19">
        <f t="shared" si="36"/>
        <v>136494.40000000005</v>
      </c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</row>
    <row r="192" spans="1:36" ht="15.15" customHeight="1">
      <c r="A192" s="52" t="s">
        <v>480</v>
      </c>
      <c r="B192" s="53"/>
      <c r="C192" s="53"/>
      <c r="D192" s="54" t="s">
        <v>481</v>
      </c>
      <c r="E192" s="55"/>
      <c r="F192" s="73"/>
      <c r="G192" s="73"/>
      <c r="H192" s="73"/>
      <c r="I192" s="73"/>
      <c r="J192" s="68"/>
      <c r="K192" s="69"/>
      <c r="L192" s="69">
        <f t="shared" si="35"/>
        <v>0</v>
      </c>
      <c r="M192" s="69">
        <f t="shared" si="37"/>
        <v>0</v>
      </c>
      <c r="N192" s="69">
        <f t="shared" si="38"/>
        <v>0</v>
      </c>
      <c r="O192" s="69">
        <f t="shared" si="39"/>
        <v>0</v>
      </c>
      <c r="P192" s="19">
        <f t="shared" si="36"/>
        <v>0</v>
      </c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</row>
    <row r="193" spans="1:36" ht="26.7" customHeight="1">
      <c r="A193" s="70" t="s">
        <v>482</v>
      </c>
      <c r="B193" s="71" t="s">
        <v>483</v>
      </c>
      <c r="C193" s="71" t="s">
        <v>93</v>
      </c>
      <c r="D193" s="72" t="s">
        <v>484</v>
      </c>
      <c r="E193" s="55" t="s">
        <v>29</v>
      </c>
      <c r="F193" s="73">
        <v>1</v>
      </c>
      <c r="G193" s="73">
        <v>74.34</v>
      </c>
      <c r="H193" s="73">
        <f t="shared" ref="H193:H233" si="47">TRUNC(G193+(G193*$I$4),2)</f>
        <v>92.56</v>
      </c>
      <c r="I193" s="73">
        <f t="shared" ref="I193:I233" si="48">TRUNC(H193*F193,2)</f>
        <v>92.56</v>
      </c>
      <c r="J193" s="68">
        <f t="shared" ref="J193:J233" si="49">I193/$I$449</f>
        <v>4.4555950277716043E-5</v>
      </c>
      <c r="K193" s="69"/>
      <c r="L193" s="69">
        <f t="shared" si="35"/>
        <v>18.22</v>
      </c>
      <c r="M193" s="69">
        <f t="shared" si="37"/>
        <v>18.22</v>
      </c>
      <c r="N193" s="69">
        <f t="shared" si="38"/>
        <v>74.34</v>
      </c>
      <c r="O193" s="69">
        <f t="shared" si="39"/>
        <v>92.56</v>
      </c>
      <c r="P193" s="19">
        <f t="shared" si="36"/>
        <v>0</v>
      </c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</row>
    <row r="194" spans="1:36" ht="26.7" customHeight="1">
      <c r="A194" s="70" t="s">
        <v>485</v>
      </c>
      <c r="B194" s="71" t="s">
        <v>486</v>
      </c>
      <c r="C194" s="71" t="s">
        <v>27</v>
      </c>
      <c r="D194" s="72" t="s">
        <v>487</v>
      </c>
      <c r="E194" s="55" t="s">
        <v>29</v>
      </c>
      <c r="F194" s="73">
        <v>1</v>
      </c>
      <c r="G194" s="73">
        <v>43.58</v>
      </c>
      <c r="H194" s="73">
        <f t="shared" si="47"/>
        <v>54.26</v>
      </c>
      <c r="I194" s="73">
        <f t="shared" si="48"/>
        <v>54.26</v>
      </c>
      <c r="J194" s="68">
        <f t="shared" si="49"/>
        <v>2.6119337317079435E-5</v>
      </c>
      <c r="K194" s="69"/>
      <c r="L194" s="69">
        <f t="shared" si="35"/>
        <v>10.68</v>
      </c>
      <c r="M194" s="69">
        <f t="shared" si="37"/>
        <v>10.68</v>
      </c>
      <c r="N194" s="69">
        <f t="shared" si="38"/>
        <v>43.58</v>
      </c>
      <c r="O194" s="69">
        <f t="shared" si="39"/>
        <v>54.26</v>
      </c>
      <c r="P194" s="19">
        <f t="shared" si="36"/>
        <v>0</v>
      </c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69"/>
      <c r="AJ194" s="69"/>
    </row>
    <row r="195" spans="1:36" ht="26.7" customHeight="1">
      <c r="A195" s="70" t="s">
        <v>488</v>
      </c>
      <c r="B195" s="71" t="s">
        <v>489</v>
      </c>
      <c r="C195" s="71" t="s">
        <v>27</v>
      </c>
      <c r="D195" s="72" t="s">
        <v>490</v>
      </c>
      <c r="E195" s="55" t="s">
        <v>29</v>
      </c>
      <c r="F195" s="73">
        <v>1</v>
      </c>
      <c r="G195" s="73">
        <v>37.61</v>
      </c>
      <c r="H195" s="73">
        <f t="shared" si="47"/>
        <v>46.83</v>
      </c>
      <c r="I195" s="73">
        <f t="shared" si="48"/>
        <v>46.83</v>
      </c>
      <c r="J195" s="68">
        <f t="shared" si="49"/>
        <v>2.2542730677457241E-5</v>
      </c>
      <c r="K195" s="69"/>
      <c r="L195" s="69">
        <f t="shared" si="35"/>
        <v>9.2200000000000006</v>
      </c>
      <c r="M195" s="69">
        <f t="shared" si="37"/>
        <v>9.2200000000000006</v>
      </c>
      <c r="N195" s="69">
        <f t="shared" si="38"/>
        <v>37.61</v>
      </c>
      <c r="O195" s="69">
        <f t="shared" si="39"/>
        <v>46.83</v>
      </c>
      <c r="P195" s="19">
        <f t="shared" si="36"/>
        <v>0</v>
      </c>
      <c r="Q195" s="69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69"/>
      <c r="AJ195" s="69"/>
    </row>
    <row r="196" spans="1:36" ht="50.7" customHeight="1">
      <c r="A196" s="70" t="s">
        <v>491</v>
      </c>
      <c r="B196" s="71" t="s">
        <v>492</v>
      </c>
      <c r="C196" s="71" t="s">
        <v>27</v>
      </c>
      <c r="D196" s="72" t="s">
        <v>493</v>
      </c>
      <c r="E196" s="55" t="s">
        <v>29</v>
      </c>
      <c r="F196" s="73">
        <v>1</v>
      </c>
      <c r="G196" s="73">
        <v>45.12</v>
      </c>
      <c r="H196" s="73">
        <f t="shared" si="47"/>
        <v>56.18</v>
      </c>
      <c r="I196" s="73">
        <f t="shared" si="48"/>
        <v>56.18</v>
      </c>
      <c r="J196" s="68">
        <f t="shared" si="49"/>
        <v>2.7043574833643984E-5</v>
      </c>
      <c r="K196" s="69"/>
      <c r="L196" s="69">
        <f t="shared" si="35"/>
        <v>11.06</v>
      </c>
      <c r="M196" s="69">
        <f t="shared" si="37"/>
        <v>11.06</v>
      </c>
      <c r="N196" s="69">
        <f t="shared" si="38"/>
        <v>45.12</v>
      </c>
      <c r="O196" s="69">
        <f t="shared" si="39"/>
        <v>56.18</v>
      </c>
      <c r="P196" s="19">
        <f t="shared" si="36"/>
        <v>0</v>
      </c>
      <c r="Q196" s="69"/>
      <c r="R196" s="69"/>
      <c r="S196" s="69"/>
      <c r="T196" s="69"/>
      <c r="U196" s="69"/>
      <c r="V196" s="69"/>
      <c r="W196" s="69"/>
      <c r="X196" s="69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69"/>
      <c r="AJ196" s="69"/>
    </row>
    <row r="197" spans="1:36" ht="62.85" customHeight="1">
      <c r="A197" s="70" t="s">
        <v>494</v>
      </c>
      <c r="B197" s="71" t="s">
        <v>495</v>
      </c>
      <c r="C197" s="71" t="s">
        <v>27</v>
      </c>
      <c r="D197" s="72" t="s">
        <v>496</v>
      </c>
      <c r="E197" s="55" t="s">
        <v>29</v>
      </c>
      <c r="F197" s="73">
        <v>3</v>
      </c>
      <c r="G197" s="73">
        <v>10.33</v>
      </c>
      <c r="H197" s="73">
        <f t="shared" si="47"/>
        <v>12.86</v>
      </c>
      <c r="I197" s="73">
        <f t="shared" si="48"/>
        <v>38.58</v>
      </c>
      <c r="J197" s="68">
        <f t="shared" si="49"/>
        <v>1.8571397598468938E-5</v>
      </c>
      <c r="K197" s="69"/>
      <c r="L197" s="69">
        <f t="shared" si="35"/>
        <v>2.5299999999999998</v>
      </c>
      <c r="M197" s="69">
        <f t="shared" si="37"/>
        <v>7.59</v>
      </c>
      <c r="N197" s="69">
        <f t="shared" si="38"/>
        <v>30.990000000000002</v>
      </c>
      <c r="O197" s="69">
        <f t="shared" si="39"/>
        <v>38.58</v>
      </c>
      <c r="P197" s="19">
        <f t="shared" si="36"/>
        <v>0</v>
      </c>
      <c r="Q197" s="69"/>
      <c r="R197" s="69"/>
      <c r="S197" s="69"/>
      <c r="T197" s="69"/>
      <c r="U197" s="69"/>
      <c r="V197" s="69"/>
      <c r="W197" s="69"/>
      <c r="X197" s="69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69"/>
      <c r="AJ197" s="69"/>
    </row>
    <row r="198" spans="1:36" ht="38.700000000000003" customHeight="1">
      <c r="A198" s="70" t="s">
        <v>497</v>
      </c>
      <c r="B198" s="71" t="s">
        <v>498</v>
      </c>
      <c r="C198" s="71" t="s">
        <v>27</v>
      </c>
      <c r="D198" s="72" t="s">
        <v>499</v>
      </c>
      <c r="E198" s="55" t="s">
        <v>29</v>
      </c>
      <c r="F198" s="73">
        <v>17</v>
      </c>
      <c r="G198" s="73">
        <v>26.55</v>
      </c>
      <c r="H198" s="73">
        <f t="shared" si="47"/>
        <v>33.049999999999997</v>
      </c>
      <c r="I198" s="73">
        <f t="shared" si="48"/>
        <v>561.85</v>
      </c>
      <c r="J198" s="68">
        <f t="shared" si="49"/>
        <v>2.7045981702176705E-4</v>
      </c>
      <c r="K198" s="69"/>
      <c r="L198" s="69">
        <f t="shared" si="35"/>
        <v>6.5</v>
      </c>
      <c r="M198" s="69">
        <f t="shared" si="37"/>
        <v>110.5</v>
      </c>
      <c r="N198" s="69">
        <f t="shared" si="38"/>
        <v>451.35</v>
      </c>
      <c r="O198" s="69">
        <f t="shared" si="39"/>
        <v>561.85</v>
      </c>
      <c r="P198" s="19">
        <f t="shared" si="36"/>
        <v>0</v>
      </c>
      <c r="Q198" s="69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69"/>
      <c r="AJ198" s="69"/>
    </row>
    <row r="199" spans="1:36" ht="38.700000000000003" customHeight="1">
      <c r="A199" s="70" t="s">
        <v>500</v>
      </c>
      <c r="B199" s="71" t="s">
        <v>501</v>
      </c>
      <c r="C199" s="71" t="s">
        <v>27</v>
      </c>
      <c r="D199" s="72" t="s">
        <v>502</v>
      </c>
      <c r="E199" s="55" t="s">
        <v>46</v>
      </c>
      <c r="F199" s="73">
        <v>54.4</v>
      </c>
      <c r="G199" s="73">
        <v>28.85</v>
      </c>
      <c r="H199" s="73">
        <f t="shared" si="47"/>
        <v>35.92</v>
      </c>
      <c r="I199" s="73">
        <f t="shared" si="48"/>
        <v>1954.04</v>
      </c>
      <c r="J199" s="68">
        <f t="shared" si="49"/>
        <v>9.406234775353096E-4</v>
      </c>
      <c r="K199" s="69"/>
      <c r="L199" s="69">
        <f t="shared" si="35"/>
        <v>7.07</v>
      </c>
      <c r="M199" s="69">
        <f t="shared" si="37"/>
        <v>384.608</v>
      </c>
      <c r="N199" s="69">
        <f t="shared" si="38"/>
        <v>1569.44</v>
      </c>
      <c r="O199" s="69">
        <f t="shared" si="39"/>
        <v>1954.04</v>
      </c>
      <c r="P199" s="19">
        <f t="shared" si="36"/>
        <v>0</v>
      </c>
      <c r="Q199" s="69"/>
      <c r="R199" s="69"/>
      <c r="S199" s="69"/>
      <c r="T199" s="6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69"/>
      <c r="AJ199" s="69"/>
    </row>
    <row r="200" spans="1:36" ht="15.15" customHeight="1">
      <c r="A200" s="70" t="s">
        <v>503</v>
      </c>
      <c r="B200" s="71" t="s">
        <v>504</v>
      </c>
      <c r="C200" s="71" t="s">
        <v>253</v>
      </c>
      <c r="D200" s="72" t="s">
        <v>505</v>
      </c>
      <c r="E200" s="55" t="s">
        <v>506</v>
      </c>
      <c r="F200" s="73">
        <v>1</v>
      </c>
      <c r="G200" s="73">
        <v>1068.8900000000001</v>
      </c>
      <c r="H200" s="73">
        <f t="shared" si="47"/>
        <v>1330.96</v>
      </c>
      <c r="I200" s="73">
        <f t="shared" si="48"/>
        <v>1330.96</v>
      </c>
      <c r="J200" s="68">
        <f t="shared" si="49"/>
        <v>6.4068914846185116E-4</v>
      </c>
      <c r="K200" s="69"/>
      <c r="L200" s="69">
        <f t="shared" si="35"/>
        <v>262.07</v>
      </c>
      <c r="M200" s="69">
        <f t="shared" si="37"/>
        <v>262.07</v>
      </c>
      <c r="N200" s="69">
        <f t="shared" si="38"/>
        <v>1068.8900000000001</v>
      </c>
      <c r="O200" s="69">
        <f t="shared" si="39"/>
        <v>1330.96</v>
      </c>
      <c r="P200" s="19">
        <f t="shared" si="36"/>
        <v>0</v>
      </c>
      <c r="Q200" s="69"/>
      <c r="R200" s="69"/>
      <c r="S200" s="69"/>
      <c r="T200" s="69"/>
      <c r="U200" s="69"/>
      <c r="V200" s="69"/>
      <c r="W200" s="69"/>
      <c r="X200" s="69"/>
      <c r="Y200" s="69"/>
      <c r="Z200" s="69"/>
      <c r="AA200" s="69"/>
      <c r="AB200" s="69"/>
      <c r="AC200" s="69"/>
      <c r="AD200" s="69"/>
      <c r="AE200" s="69"/>
      <c r="AF200" s="69"/>
      <c r="AG200" s="69"/>
      <c r="AH200" s="69"/>
      <c r="AI200" s="69"/>
      <c r="AJ200" s="69"/>
    </row>
    <row r="201" spans="1:36" ht="26.7" customHeight="1">
      <c r="A201" s="70" t="s">
        <v>507</v>
      </c>
      <c r="B201" s="71" t="s">
        <v>508</v>
      </c>
      <c r="C201" s="71" t="s">
        <v>27</v>
      </c>
      <c r="D201" s="72" t="s">
        <v>509</v>
      </c>
      <c r="E201" s="55" t="s">
        <v>29</v>
      </c>
      <c r="F201" s="73">
        <v>1</v>
      </c>
      <c r="G201" s="73">
        <v>54.71</v>
      </c>
      <c r="H201" s="73">
        <f t="shared" si="47"/>
        <v>68.12</v>
      </c>
      <c r="I201" s="73">
        <f t="shared" si="48"/>
        <v>68.12</v>
      </c>
      <c r="J201" s="68">
        <f t="shared" si="49"/>
        <v>3.2791176889779786E-5</v>
      </c>
      <c r="K201" s="69"/>
      <c r="L201" s="69">
        <f t="shared" si="35"/>
        <v>13.41</v>
      </c>
      <c r="M201" s="69">
        <f t="shared" si="37"/>
        <v>13.41</v>
      </c>
      <c r="N201" s="69">
        <f t="shared" si="38"/>
        <v>54.71</v>
      </c>
      <c r="O201" s="69">
        <f t="shared" si="39"/>
        <v>68.12</v>
      </c>
      <c r="P201" s="19">
        <f t="shared" si="36"/>
        <v>0</v>
      </c>
      <c r="Q201" s="69"/>
      <c r="R201" s="69"/>
      <c r="S201" s="69"/>
      <c r="T201" s="69"/>
      <c r="U201" s="69"/>
      <c r="V201" s="69"/>
      <c r="W201" s="69"/>
      <c r="X201" s="69"/>
      <c r="Y201" s="69"/>
      <c r="Z201" s="69"/>
      <c r="AA201" s="69"/>
      <c r="AB201" s="69"/>
      <c r="AC201" s="69"/>
      <c r="AD201" s="69"/>
      <c r="AE201" s="69"/>
      <c r="AF201" s="69"/>
      <c r="AG201" s="69"/>
      <c r="AH201" s="69"/>
      <c r="AI201" s="69"/>
      <c r="AJ201" s="69"/>
    </row>
    <row r="202" spans="1:36" ht="38.700000000000003" customHeight="1">
      <c r="A202" s="70" t="s">
        <v>510</v>
      </c>
      <c r="B202" s="71" t="s">
        <v>511</v>
      </c>
      <c r="C202" s="71" t="s">
        <v>27</v>
      </c>
      <c r="D202" s="72" t="s">
        <v>512</v>
      </c>
      <c r="E202" s="55" t="s">
        <v>29</v>
      </c>
      <c r="F202" s="73">
        <v>1</v>
      </c>
      <c r="G202" s="73">
        <v>231.98</v>
      </c>
      <c r="H202" s="73">
        <f t="shared" si="47"/>
        <v>288.85000000000002</v>
      </c>
      <c r="I202" s="73">
        <f t="shared" si="48"/>
        <v>288.85000000000002</v>
      </c>
      <c r="J202" s="68">
        <f t="shared" si="49"/>
        <v>1.3904479513524503E-4</v>
      </c>
      <c r="K202" s="69"/>
      <c r="L202" s="69">
        <f t="shared" si="35"/>
        <v>56.87</v>
      </c>
      <c r="M202" s="69">
        <f t="shared" si="37"/>
        <v>56.87</v>
      </c>
      <c r="N202" s="69">
        <f t="shared" si="38"/>
        <v>231.98</v>
      </c>
      <c r="O202" s="69">
        <f t="shared" si="39"/>
        <v>288.85000000000002</v>
      </c>
      <c r="P202" s="19">
        <f t="shared" si="36"/>
        <v>0</v>
      </c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69"/>
      <c r="AJ202" s="69"/>
    </row>
    <row r="203" spans="1:36" ht="38.700000000000003" customHeight="1">
      <c r="A203" s="70" t="s">
        <v>513</v>
      </c>
      <c r="B203" s="71" t="s">
        <v>514</v>
      </c>
      <c r="C203" s="71" t="s">
        <v>27</v>
      </c>
      <c r="D203" s="72" t="s">
        <v>515</v>
      </c>
      <c r="E203" s="55" t="s">
        <v>29</v>
      </c>
      <c r="F203" s="73">
        <v>24</v>
      </c>
      <c r="G203" s="73">
        <v>130.86000000000001</v>
      </c>
      <c r="H203" s="73">
        <f t="shared" si="47"/>
        <v>162.94</v>
      </c>
      <c r="I203" s="73">
        <f t="shared" si="48"/>
        <v>3910.56</v>
      </c>
      <c r="J203" s="68">
        <f t="shared" si="49"/>
        <v>1.8824407618628484E-3</v>
      </c>
      <c r="K203" s="69"/>
      <c r="L203" s="69">
        <f t="shared" si="35"/>
        <v>32.08</v>
      </c>
      <c r="M203" s="69">
        <f t="shared" si="37"/>
        <v>769.92</v>
      </c>
      <c r="N203" s="69">
        <f t="shared" si="38"/>
        <v>3140.6400000000003</v>
      </c>
      <c r="O203" s="69">
        <f t="shared" si="39"/>
        <v>3910.56</v>
      </c>
      <c r="P203" s="19">
        <f t="shared" si="36"/>
        <v>0</v>
      </c>
      <c r="Q203" s="69"/>
      <c r="R203" s="69"/>
      <c r="S203" s="69"/>
      <c r="T203" s="69"/>
      <c r="U203" s="69"/>
      <c r="V203" s="69"/>
      <c r="W203" s="69"/>
      <c r="X203" s="69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69"/>
      <c r="AJ203" s="69"/>
    </row>
    <row r="204" spans="1:36" ht="38.700000000000003" customHeight="1">
      <c r="A204" s="70" t="s">
        <v>516</v>
      </c>
      <c r="B204" s="71" t="s">
        <v>517</v>
      </c>
      <c r="C204" s="71" t="s">
        <v>27</v>
      </c>
      <c r="D204" s="72" t="s">
        <v>518</v>
      </c>
      <c r="E204" s="55" t="s">
        <v>29</v>
      </c>
      <c r="F204" s="73">
        <v>2</v>
      </c>
      <c r="G204" s="73">
        <v>124.06</v>
      </c>
      <c r="H204" s="73">
        <f t="shared" si="47"/>
        <v>154.47</v>
      </c>
      <c r="I204" s="73">
        <f t="shared" si="48"/>
        <v>308.94</v>
      </c>
      <c r="J204" s="68">
        <f t="shared" si="49"/>
        <v>1.487155928997147E-4</v>
      </c>
      <c r="K204" s="69"/>
      <c r="L204" s="69">
        <f t="shared" si="35"/>
        <v>30.41</v>
      </c>
      <c r="M204" s="69">
        <f t="shared" si="37"/>
        <v>60.82</v>
      </c>
      <c r="N204" s="69">
        <f t="shared" si="38"/>
        <v>248.12</v>
      </c>
      <c r="O204" s="69">
        <f t="shared" si="39"/>
        <v>308.94</v>
      </c>
      <c r="P204" s="19">
        <f t="shared" si="36"/>
        <v>0</v>
      </c>
      <c r="Q204" s="69"/>
      <c r="R204" s="69"/>
      <c r="S204" s="69"/>
      <c r="T204" s="69"/>
      <c r="U204" s="69"/>
      <c r="V204" s="69"/>
      <c r="W204" s="69"/>
      <c r="X204" s="69"/>
      <c r="Y204" s="69"/>
      <c r="Z204" s="69"/>
      <c r="AA204" s="69"/>
      <c r="AB204" s="69"/>
      <c r="AC204" s="69"/>
      <c r="AD204" s="69"/>
      <c r="AE204" s="69"/>
      <c r="AF204" s="69"/>
      <c r="AG204" s="69"/>
      <c r="AH204" s="69"/>
      <c r="AI204" s="69"/>
      <c r="AJ204" s="69"/>
    </row>
    <row r="205" spans="1:36" ht="50.7" customHeight="1">
      <c r="A205" s="70" t="s">
        <v>519</v>
      </c>
      <c r="B205" s="71" t="s">
        <v>520</v>
      </c>
      <c r="C205" s="71" t="s">
        <v>27</v>
      </c>
      <c r="D205" s="72" t="s">
        <v>521</v>
      </c>
      <c r="E205" s="55" t="s">
        <v>46</v>
      </c>
      <c r="F205" s="73">
        <v>2</v>
      </c>
      <c r="G205" s="73">
        <v>70.77</v>
      </c>
      <c r="H205" s="73">
        <f t="shared" si="47"/>
        <v>88.12</v>
      </c>
      <c r="I205" s="73">
        <f t="shared" si="48"/>
        <v>176.24</v>
      </c>
      <c r="J205" s="68">
        <f t="shared" si="49"/>
        <v>8.4837302041321046E-5</v>
      </c>
      <c r="K205" s="69"/>
      <c r="L205" s="69">
        <f t="shared" si="35"/>
        <v>17.350000000000001</v>
      </c>
      <c r="M205" s="69">
        <f t="shared" si="37"/>
        <v>34.700000000000003</v>
      </c>
      <c r="N205" s="69">
        <f t="shared" si="38"/>
        <v>141.54</v>
      </c>
      <c r="O205" s="69">
        <f t="shared" si="39"/>
        <v>176.24</v>
      </c>
      <c r="P205" s="19">
        <f t="shared" si="36"/>
        <v>0</v>
      </c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69"/>
      <c r="AJ205" s="69"/>
    </row>
    <row r="206" spans="1:36" ht="50.7" customHeight="1">
      <c r="A206" s="70" t="s">
        <v>522</v>
      </c>
      <c r="B206" s="71" t="s">
        <v>523</v>
      </c>
      <c r="C206" s="71" t="s">
        <v>27</v>
      </c>
      <c r="D206" s="72" t="s">
        <v>524</v>
      </c>
      <c r="E206" s="55" t="s">
        <v>46</v>
      </c>
      <c r="F206" s="73">
        <v>1</v>
      </c>
      <c r="G206" s="73">
        <v>124.59</v>
      </c>
      <c r="H206" s="73">
        <f t="shared" si="47"/>
        <v>155.13</v>
      </c>
      <c r="I206" s="73">
        <f t="shared" si="48"/>
        <v>155.13</v>
      </c>
      <c r="J206" s="68">
        <f t="shared" si="49"/>
        <v>7.4675503096176426E-5</v>
      </c>
      <c r="K206" s="69"/>
      <c r="L206" s="69">
        <f t="shared" ref="L206:L269" si="50">TRUNC(G206*$I$4,2)</f>
        <v>30.54</v>
      </c>
      <c r="M206" s="69">
        <f t="shared" si="37"/>
        <v>30.54</v>
      </c>
      <c r="N206" s="69">
        <f t="shared" si="38"/>
        <v>124.59</v>
      </c>
      <c r="O206" s="69">
        <f t="shared" si="39"/>
        <v>155.13</v>
      </c>
      <c r="P206" s="19">
        <f t="shared" ref="P206:P269" si="51">I206-O206</f>
        <v>0</v>
      </c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69"/>
      <c r="AJ206" s="69"/>
    </row>
    <row r="207" spans="1:36" ht="38.700000000000003" customHeight="1">
      <c r="A207" s="70" t="s">
        <v>525</v>
      </c>
      <c r="B207" s="71" t="s">
        <v>526</v>
      </c>
      <c r="C207" s="71" t="s">
        <v>27</v>
      </c>
      <c r="D207" s="72" t="s">
        <v>527</v>
      </c>
      <c r="E207" s="55" t="s">
        <v>29</v>
      </c>
      <c r="F207" s="73">
        <v>2</v>
      </c>
      <c r="G207" s="73">
        <v>7</v>
      </c>
      <c r="H207" s="73">
        <f t="shared" si="47"/>
        <v>8.7100000000000009</v>
      </c>
      <c r="I207" s="73">
        <f t="shared" si="48"/>
        <v>17.420000000000002</v>
      </c>
      <c r="J207" s="68">
        <f t="shared" si="49"/>
        <v>8.3855299679971217E-6</v>
      </c>
      <c r="K207" s="69"/>
      <c r="L207" s="69">
        <f t="shared" si="50"/>
        <v>1.71</v>
      </c>
      <c r="M207" s="69">
        <f t="shared" ref="M207:M270" si="52">F207*L207</f>
        <v>3.42</v>
      </c>
      <c r="N207" s="69">
        <f t="shared" ref="N207:N270" si="53">F207*G207</f>
        <v>14</v>
      </c>
      <c r="O207" s="69">
        <f t="shared" si="39"/>
        <v>17.420000000000002</v>
      </c>
      <c r="P207" s="19">
        <f t="shared" si="51"/>
        <v>0</v>
      </c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</row>
    <row r="208" spans="1:36" ht="38.700000000000003" customHeight="1">
      <c r="A208" s="70" t="s">
        <v>528</v>
      </c>
      <c r="B208" s="71" t="s">
        <v>529</v>
      </c>
      <c r="C208" s="71" t="s">
        <v>27</v>
      </c>
      <c r="D208" s="72" t="s">
        <v>530</v>
      </c>
      <c r="E208" s="55" t="s">
        <v>29</v>
      </c>
      <c r="F208" s="73">
        <v>2</v>
      </c>
      <c r="G208" s="73">
        <v>22.91</v>
      </c>
      <c r="H208" s="73">
        <f t="shared" si="47"/>
        <v>28.52</v>
      </c>
      <c r="I208" s="73">
        <f t="shared" si="48"/>
        <v>57.04</v>
      </c>
      <c r="J208" s="68">
        <f t="shared" si="49"/>
        <v>2.7457556221271856E-5</v>
      </c>
      <c r="K208" s="69"/>
      <c r="L208" s="69">
        <f t="shared" si="50"/>
        <v>5.61</v>
      </c>
      <c r="M208" s="69">
        <f t="shared" si="52"/>
        <v>11.22</v>
      </c>
      <c r="N208" s="69">
        <f t="shared" si="53"/>
        <v>45.82</v>
      </c>
      <c r="O208" s="69">
        <f t="shared" si="39"/>
        <v>57.04</v>
      </c>
      <c r="P208" s="19">
        <f t="shared" si="51"/>
        <v>0</v>
      </c>
      <c r="Q208" s="69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69"/>
      <c r="AJ208" s="69"/>
    </row>
    <row r="209" spans="1:36" ht="62.85" customHeight="1">
      <c r="A209" s="70" t="s">
        <v>531</v>
      </c>
      <c r="B209" s="71" t="s">
        <v>532</v>
      </c>
      <c r="C209" s="71" t="s">
        <v>27</v>
      </c>
      <c r="D209" s="72" t="s">
        <v>533</v>
      </c>
      <c r="E209" s="55" t="s">
        <v>29</v>
      </c>
      <c r="F209" s="73">
        <v>52</v>
      </c>
      <c r="G209" s="73">
        <v>3.32</v>
      </c>
      <c r="H209" s="73">
        <f t="shared" si="47"/>
        <v>4.13</v>
      </c>
      <c r="I209" s="73">
        <f t="shared" si="48"/>
        <v>214.76</v>
      </c>
      <c r="J209" s="68">
        <f t="shared" si="49"/>
        <v>1.0337981721739734E-4</v>
      </c>
      <c r="K209" s="69"/>
      <c r="L209" s="69">
        <f t="shared" si="50"/>
        <v>0.81</v>
      </c>
      <c r="M209" s="69">
        <f t="shared" si="52"/>
        <v>42.120000000000005</v>
      </c>
      <c r="N209" s="69">
        <f t="shared" si="53"/>
        <v>172.64</v>
      </c>
      <c r="O209" s="69">
        <f t="shared" si="39"/>
        <v>214.76</v>
      </c>
      <c r="P209" s="19">
        <f t="shared" si="51"/>
        <v>0</v>
      </c>
      <c r="Q209" s="69"/>
      <c r="R209" s="69"/>
      <c r="S209" s="69"/>
      <c r="T209" s="69"/>
      <c r="U209" s="69"/>
      <c r="V209" s="69"/>
      <c r="W209" s="69"/>
      <c r="X209" s="69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69"/>
      <c r="AJ209" s="69"/>
    </row>
    <row r="210" spans="1:36" ht="50.7" customHeight="1">
      <c r="A210" s="70" t="s">
        <v>534</v>
      </c>
      <c r="B210" s="71" t="s">
        <v>535</v>
      </c>
      <c r="C210" s="71" t="s">
        <v>27</v>
      </c>
      <c r="D210" s="72" t="s">
        <v>536</v>
      </c>
      <c r="E210" s="55" t="s">
        <v>29</v>
      </c>
      <c r="F210" s="73">
        <v>1</v>
      </c>
      <c r="G210" s="73">
        <v>16.600000000000001</v>
      </c>
      <c r="H210" s="73">
        <f t="shared" si="47"/>
        <v>20.67</v>
      </c>
      <c r="I210" s="73">
        <f t="shared" si="48"/>
        <v>20.67</v>
      </c>
      <c r="J210" s="68">
        <f t="shared" si="49"/>
        <v>9.9499945142652406E-6</v>
      </c>
      <c r="K210" s="69"/>
      <c r="L210" s="69">
        <f t="shared" si="50"/>
        <v>4.07</v>
      </c>
      <c r="M210" s="69">
        <f t="shared" si="52"/>
        <v>4.07</v>
      </c>
      <c r="N210" s="69">
        <f t="shared" si="53"/>
        <v>16.600000000000001</v>
      </c>
      <c r="O210" s="69">
        <f t="shared" si="39"/>
        <v>20.67</v>
      </c>
      <c r="P210" s="19">
        <f t="shared" si="51"/>
        <v>0</v>
      </c>
      <c r="Q210" s="69"/>
      <c r="R210" s="69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69"/>
      <c r="AJ210" s="69"/>
    </row>
    <row r="211" spans="1:36" ht="38.700000000000003" customHeight="1">
      <c r="A211" s="70" t="s">
        <v>537</v>
      </c>
      <c r="B211" s="71" t="s">
        <v>538</v>
      </c>
      <c r="C211" s="71" t="s">
        <v>27</v>
      </c>
      <c r="D211" s="72" t="s">
        <v>539</v>
      </c>
      <c r="E211" s="55" t="s">
        <v>29</v>
      </c>
      <c r="F211" s="73">
        <v>3</v>
      </c>
      <c r="G211" s="73">
        <v>7.76</v>
      </c>
      <c r="H211" s="73">
        <f t="shared" si="47"/>
        <v>9.66</v>
      </c>
      <c r="I211" s="73">
        <f t="shared" si="48"/>
        <v>28.98</v>
      </c>
      <c r="J211" s="68">
        <f t="shared" si="49"/>
        <v>1.3950210015646186E-5</v>
      </c>
      <c r="K211" s="69"/>
      <c r="L211" s="69">
        <f t="shared" si="50"/>
        <v>1.9</v>
      </c>
      <c r="M211" s="69">
        <f t="shared" si="52"/>
        <v>5.6999999999999993</v>
      </c>
      <c r="N211" s="69">
        <f t="shared" si="53"/>
        <v>23.28</v>
      </c>
      <c r="O211" s="69">
        <f t="shared" si="39"/>
        <v>28.98</v>
      </c>
      <c r="P211" s="19">
        <f t="shared" si="51"/>
        <v>0</v>
      </c>
      <c r="Q211" s="69"/>
      <c r="R211" s="69"/>
      <c r="S211" s="69"/>
      <c r="T211" s="69"/>
      <c r="U211" s="69"/>
      <c r="V211" s="69"/>
      <c r="W211" s="69"/>
      <c r="X211" s="69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69"/>
      <c r="AJ211" s="69"/>
    </row>
    <row r="212" spans="1:36" ht="38.700000000000003" customHeight="1">
      <c r="A212" s="70" t="s">
        <v>540</v>
      </c>
      <c r="B212" s="71" t="s">
        <v>541</v>
      </c>
      <c r="C212" s="71" t="s">
        <v>27</v>
      </c>
      <c r="D212" s="72" t="s">
        <v>542</v>
      </c>
      <c r="E212" s="55" t="s">
        <v>29</v>
      </c>
      <c r="F212" s="73">
        <v>1</v>
      </c>
      <c r="G212" s="73">
        <v>9.11</v>
      </c>
      <c r="H212" s="73">
        <f t="shared" si="47"/>
        <v>11.34</v>
      </c>
      <c r="I212" s="73">
        <f t="shared" si="48"/>
        <v>11.34</v>
      </c>
      <c r="J212" s="68">
        <f t="shared" si="49"/>
        <v>5.4587778322093766E-6</v>
      </c>
      <c r="K212" s="69"/>
      <c r="L212" s="69">
        <f t="shared" si="50"/>
        <v>2.23</v>
      </c>
      <c r="M212" s="69">
        <f t="shared" si="52"/>
        <v>2.23</v>
      </c>
      <c r="N212" s="69">
        <f t="shared" si="53"/>
        <v>9.11</v>
      </c>
      <c r="O212" s="69">
        <f t="shared" si="39"/>
        <v>11.34</v>
      </c>
      <c r="P212" s="19">
        <f t="shared" si="51"/>
        <v>0</v>
      </c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69"/>
      <c r="AJ212" s="69"/>
    </row>
    <row r="213" spans="1:36" ht="38.700000000000003" customHeight="1">
      <c r="A213" s="70" t="s">
        <v>543</v>
      </c>
      <c r="B213" s="71" t="s">
        <v>544</v>
      </c>
      <c r="C213" s="71" t="s">
        <v>27</v>
      </c>
      <c r="D213" s="72" t="s">
        <v>545</v>
      </c>
      <c r="E213" s="55" t="s">
        <v>29</v>
      </c>
      <c r="F213" s="73">
        <v>1</v>
      </c>
      <c r="G213" s="73">
        <v>14.04</v>
      </c>
      <c r="H213" s="73">
        <f t="shared" si="47"/>
        <v>17.48</v>
      </c>
      <c r="I213" s="73">
        <f t="shared" si="48"/>
        <v>17.48</v>
      </c>
      <c r="J213" s="68">
        <f t="shared" si="49"/>
        <v>8.4144123903897636E-6</v>
      </c>
      <c r="K213" s="69"/>
      <c r="L213" s="69">
        <f t="shared" si="50"/>
        <v>3.44</v>
      </c>
      <c r="M213" s="69">
        <f t="shared" si="52"/>
        <v>3.44</v>
      </c>
      <c r="N213" s="69">
        <f t="shared" si="53"/>
        <v>14.04</v>
      </c>
      <c r="O213" s="69">
        <f t="shared" si="39"/>
        <v>17.48</v>
      </c>
      <c r="P213" s="19">
        <f t="shared" si="51"/>
        <v>0</v>
      </c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</row>
    <row r="214" spans="1:36" ht="38.700000000000003" customHeight="1">
      <c r="A214" s="70" t="s">
        <v>546</v>
      </c>
      <c r="B214" s="71" t="s">
        <v>547</v>
      </c>
      <c r="C214" s="71" t="s">
        <v>27</v>
      </c>
      <c r="D214" s="72" t="s">
        <v>548</v>
      </c>
      <c r="E214" s="55" t="s">
        <v>29</v>
      </c>
      <c r="F214" s="73">
        <v>1</v>
      </c>
      <c r="G214" s="73">
        <v>6.86</v>
      </c>
      <c r="H214" s="73">
        <f t="shared" si="47"/>
        <v>8.5399999999999991</v>
      </c>
      <c r="I214" s="73">
        <f t="shared" si="48"/>
        <v>8.5399999999999991</v>
      </c>
      <c r="J214" s="68">
        <f t="shared" si="49"/>
        <v>4.1109314538860739E-6</v>
      </c>
      <c r="K214" s="69"/>
      <c r="L214" s="69">
        <f t="shared" si="50"/>
        <v>1.68</v>
      </c>
      <c r="M214" s="69">
        <f t="shared" si="52"/>
        <v>1.68</v>
      </c>
      <c r="N214" s="69">
        <f t="shared" si="53"/>
        <v>6.86</v>
      </c>
      <c r="O214" s="69">
        <f t="shared" ref="O214:O277" si="54">TRUNC(N214+M214,2)</f>
        <v>8.5399999999999991</v>
      </c>
      <c r="P214" s="19">
        <f t="shared" si="51"/>
        <v>0</v>
      </c>
      <c r="Q214" s="69"/>
      <c r="R214" s="69"/>
      <c r="S214" s="69"/>
      <c r="T214" s="69"/>
      <c r="U214" s="69"/>
      <c r="V214" s="69"/>
      <c r="W214" s="69"/>
      <c r="X214" s="69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69"/>
      <c r="AJ214" s="69"/>
    </row>
    <row r="215" spans="1:36" ht="38.700000000000003" customHeight="1">
      <c r="A215" s="70" t="s">
        <v>549</v>
      </c>
      <c r="B215" s="71" t="s">
        <v>550</v>
      </c>
      <c r="C215" s="71" t="s">
        <v>27</v>
      </c>
      <c r="D215" s="72" t="s">
        <v>551</v>
      </c>
      <c r="E215" s="55" t="s">
        <v>29</v>
      </c>
      <c r="F215" s="73">
        <v>81</v>
      </c>
      <c r="G215" s="73">
        <v>7.37</v>
      </c>
      <c r="H215" s="73">
        <f t="shared" si="47"/>
        <v>9.17</v>
      </c>
      <c r="I215" s="73">
        <f t="shared" si="48"/>
        <v>742.77</v>
      </c>
      <c r="J215" s="68">
        <f t="shared" si="49"/>
        <v>3.5754994800971416E-4</v>
      </c>
      <c r="K215" s="69"/>
      <c r="L215" s="69">
        <f t="shared" si="50"/>
        <v>1.8</v>
      </c>
      <c r="M215" s="69">
        <f t="shared" si="52"/>
        <v>145.80000000000001</v>
      </c>
      <c r="N215" s="69">
        <f t="shared" si="53"/>
        <v>596.97</v>
      </c>
      <c r="O215" s="69">
        <f t="shared" si="54"/>
        <v>742.77</v>
      </c>
      <c r="P215" s="19">
        <f t="shared" si="51"/>
        <v>0</v>
      </c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</row>
    <row r="216" spans="1:36" ht="38.700000000000003" customHeight="1">
      <c r="A216" s="70" t="s">
        <v>552</v>
      </c>
      <c r="B216" s="71" t="s">
        <v>553</v>
      </c>
      <c r="C216" s="71" t="s">
        <v>27</v>
      </c>
      <c r="D216" s="72" t="s">
        <v>554</v>
      </c>
      <c r="E216" s="55" t="s">
        <v>29</v>
      </c>
      <c r="F216" s="73">
        <v>1</v>
      </c>
      <c r="G216" s="73">
        <v>12.49</v>
      </c>
      <c r="H216" s="73">
        <f t="shared" si="47"/>
        <v>15.55</v>
      </c>
      <c r="I216" s="73">
        <f t="shared" si="48"/>
        <v>15.55</v>
      </c>
      <c r="J216" s="68">
        <f t="shared" si="49"/>
        <v>7.4853611367597716E-6</v>
      </c>
      <c r="K216" s="69"/>
      <c r="L216" s="69">
        <f t="shared" si="50"/>
        <v>3.06</v>
      </c>
      <c r="M216" s="69">
        <f t="shared" si="52"/>
        <v>3.06</v>
      </c>
      <c r="N216" s="69">
        <f t="shared" si="53"/>
        <v>12.49</v>
      </c>
      <c r="O216" s="69">
        <f t="shared" si="54"/>
        <v>15.55</v>
      </c>
      <c r="P216" s="19">
        <f t="shared" si="51"/>
        <v>0</v>
      </c>
      <c r="Q216" s="69"/>
      <c r="R216" s="69"/>
      <c r="S216" s="69"/>
      <c r="T216" s="69"/>
      <c r="U216" s="69"/>
      <c r="V216" s="69"/>
      <c r="W216" s="69"/>
      <c r="X216" s="69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69"/>
      <c r="AJ216" s="69"/>
    </row>
    <row r="217" spans="1:36" ht="38.700000000000003" customHeight="1">
      <c r="A217" s="70" t="s">
        <v>555</v>
      </c>
      <c r="B217" s="71" t="s">
        <v>556</v>
      </c>
      <c r="C217" s="71" t="s">
        <v>27</v>
      </c>
      <c r="D217" s="72" t="s">
        <v>557</v>
      </c>
      <c r="E217" s="55" t="s">
        <v>29</v>
      </c>
      <c r="F217" s="73">
        <v>25</v>
      </c>
      <c r="G217" s="73">
        <v>15.03</v>
      </c>
      <c r="H217" s="73">
        <f t="shared" si="47"/>
        <v>18.71</v>
      </c>
      <c r="I217" s="73">
        <f t="shared" si="48"/>
        <v>467.75</v>
      </c>
      <c r="J217" s="68">
        <f t="shared" si="49"/>
        <v>2.2516255123597321E-4</v>
      </c>
      <c r="K217" s="69"/>
      <c r="L217" s="69">
        <f t="shared" si="50"/>
        <v>3.68</v>
      </c>
      <c r="M217" s="69">
        <f t="shared" si="52"/>
        <v>92</v>
      </c>
      <c r="N217" s="69">
        <f t="shared" si="53"/>
        <v>375.75</v>
      </c>
      <c r="O217" s="69">
        <f t="shared" si="54"/>
        <v>467.75</v>
      </c>
      <c r="P217" s="19">
        <f t="shared" si="51"/>
        <v>0</v>
      </c>
      <c r="Q217" s="69"/>
      <c r="R217" s="69"/>
      <c r="S217" s="69"/>
      <c r="T217" s="69"/>
      <c r="U217" s="69"/>
      <c r="V217" s="69"/>
      <c r="W217" s="69"/>
      <c r="X217" s="69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69"/>
      <c r="AJ217" s="69"/>
    </row>
    <row r="218" spans="1:36" ht="38.700000000000003" customHeight="1">
      <c r="A218" s="70" t="s">
        <v>558</v>
      </c>
      <c r="B218" s="71" t="s">
        <v>559</v>
      </c>
      <c r="C218" s="71" t="s">
        <v>27</v>
      </c>
      <c r="D218" s="72" t="s">
        <v>560</v>
      </c>
      <c r="E218" s="55" t="s">
        <v>29</v>
      </c>
      <c r="F218" s="73">
        <v>1</v>
      </c>
      <c r="G218" s="73">
        <v>33.81</v>
      </c>
      <c r="H218" s="73">
        <f t="shared" si="47"/>
        <v>42.09</v>
      </c>
      <c r="I218" s="73">
        <f t="shared" si="48"/>
        <v>42.09</v>
      </c>
      <c r="J218" s="68">
        <f t="shared" si="49"/>
        <v>2.026101930843851E-5</v>
      </c>
      <c r="K218" s="69"/>
      <c r="L218" s="69">
        <f t="shared" si="50"/>
        <v>8.2799999999999994</v>
      </c>
      <c r="M218" s="69">
        <f t="shared" si="52"/>
        <v>8.2799999999999994</v>
      </c>
      <c r="N218" s="69">
        <f t="shared" si="53"/>
        <v>33.81</v>
      </c>
      <c r="O218" s="69">
        <f t="shared" si="54"/>
        <v>42.09</v>
      </c>
      <c r="P218" s="19">
        <f t="shared" si="51"/>
        <v>0</v>
      </c>
      <c r="Q218" s="69"/>
      <c r="R218" s="69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69"/>
      <c r="AJ218" s="69"/>
    </row>
    <row r="219" spans="1:36" ht="38.700000000000003" customHeight="1">
      <c r="A219" s="70" t="s">
        <v>561</v>
      </c>
      <c r="B219" s="71" t="s">
        <v>562</v>
      </c>
      <c r="C219" s="71" t="s">
        <v>27</v>
      </c>
      <c r="D219" s="72" t="s">
        <v>563</v>
      </c>
      <c r="E219" s="55" t="s">
        <v>46</v>
      </c>
      <c r="F219" s="73">
        <v>298.60000000000002</v>
      </c>
      <c r="G219" s="73">
        <v>23.52</v>
      </c>
      <c r="H219" s="73">
        <f t="shared" si="47"/>
        <v>29.28</v>
      </c>
      <c r="I219" s="73">
        <f t="shared" si="48"/>
        <v>8743</v>
      </c>
      <c r="J219" s="68">
        <f t="shared" si="49"/>
        <v>4.2086503163145132E-3</v>
      </c>
      <c r="K219" s="69"/>
      <c r="L219" s="69">
        <f t="shared" si="50"/>
        <v>5.76</v>
      </c>
      <c r="M219" s="69">
        <f t="shared" si="52"/>
        <v>1719.9360000000001</v>
      </c>
      <c r="N219" s="69">
        <f t="shared" si="53"/>
        <v>7023.0720000000001</v>
      </c>
      <c r="O219" s="69">
        <f t="shared" si="54"/>
        <v>8743</v>
      </c>
      <c r="P219" s="19">
        <f t="shared" si="51"/>
        <v>0</v>
      </c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</row>
    <row r="220" spans="1:36" ht="38.700000000000003" customHeight="1">
      <c r="A220" s="70" t="s">
        <v>564</v>
      </c>
      <c r="B220" s="71" t="s">
        <v>565</v>
      </c>
      <c r="C220" s="71" t="s">
        <v>27</v>
      </c>
      <c r="D220" s="72" t="s">
        <v>566</v>
      </c>
      <c r="E220" s="55" t="s">
        <v>46</v>
      </c>
      <c r="F220" s="73">
        <v>31.4</v>
      </c>
      <c r="G220" s="73">
        <v>32.01</v>
      </c>
      <c r="H220" s="73">
        <f t="shared" si="47"/>
        <v>39.85</v>
      </c>
      <c r="I220" s="73">
        <f t="shared" si="48"/>
        <v>1251.29</v>
      </c>
      <c r="J220" s="68">
        <f t="shared" si="49"/>
        <v>6.0233810526148779E-4</v>
      </c>
      <c r="K220" s="69"/>
      <c r="L220" s="69">
        <f t="shared" si="50"/>
        <v>7.84</v>
      </c>
      <c r="M220" s="69">
        <f t="shared" si="52"/>
        <v>246.17599999999999</v>
      </c>
      <c r="N220" s="69">
        <f t="shared" si="53"/>
        <v>1005.1139999999999</v>
      </c>
      <c r="O220" s="69">
        <f t="shared" si="54"/>
        <v>1251.29</v>
      </c>
      <c r="P220" s="19">
        <f t="shared" si="51"/>
        <v>0</v>
      </c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</row>
    <row r="221" spans="1:36" ht="38.700000000000003" customHeight="1">
      <c r="A221" s="70" t="s">
        <v>567</v>
      </c>
      <c r="B221" s="71" t="s">
        <v>568</v>
      </c>
      <c r="C221" s="71" t="s">
        <v>27</v>
      </c>
      <c r="D221" s="72" t="s">
        <v>569</v>
      </c>
      <c r="E221" s="55" t="s">
        <v>46</v>
      </c>
      <c r="F221" s="73">
        <v>0.1</v>
      </c>
      <c r="G221" s="73">
        <v>15.36</v>
      </c>
      <c r="H221" s="73">
        <f t="shared" si="47"/>
        <v>19.12</v>
      </c>
      <c r="I221" s="73">
        <f t="shared" si="48"/>
        <v>1.91</v>
      </c>
      <c r="J221" s="68">
        <f t="shared" si="49"/>
        <v>9.1942377949911015E-7</v>
      </c>
      <c r="K221" s="69"/>
      <c r="L221" s="69">
        <f t="shared" si="50"/>
        <v>3.76</v>
      </c>
      <c r="M221" s="69">
        <f t="shared" si="52"/>
        <v>0.376</v>
      </c>
      <c r="N221" s="69">
        <f t="shared" si="53"/>
        <v>1.536</v>
      </c>
      <c r="O221" s="69">
        <f t="shared" si="54"/>
        <v>1.91</v>
      </c>
      <c r="P221" s="19">
        <f t="shared" si="51"/>
        <v>0</v>
      </c>
      <c r="Q221" s="69"/>
      <c r="R221" s="69"/>
      <c r="S221" s="69"/>
      <c r="T221" s="69"/>
      <c r="U221" s="69"/>
      <c r="V221" s="69"/>
      <c r="W221" s="69"/>
      <c r="X221" s="69"/>
      <c r="Y221" s="69"/>
      <c r="Z221" s="69"/>
      <c r="AA221" s="69"/>
      <c r="AB221" s="69"/>
      <c r="AC221" s="69"/>
      <c r="AD221" s="69"/>
      <c r="AE221" s="69"/>
      <c r="AF221" s="69"/>
      <c r="AG221" s="69"/>
      <c r="AH221" s="69"/>
      <c r="AI221" s="69"/>
      <c r="AJ221" s="69"/>
    </row>
    <row r="222" spans="1:36" ht="38.700000000000003" customHeight="1">
      <c r="A222" s="70" t="s">
        <v>570</v>
      </c>
      <c r="B222" s="71" t="s">
        <v>571</v>
      </c>
      <c r="C222" s="71" t="s">
        <v>27</v>
      </c>
      <c r="D222" s="72" t="s">
        <v>572</v>
      </c>
      <c r="E222" s="55" t="s">
        <v>29</v>
      </c>
      <c r="F222" s="73">
        <v>37</v>
      </c>
      <c r="G222" s="73">
        <v>10.039999999999999</v>
      </c>
      <c r="H222" s="73">
        <f t="shared" si="47"/>
        <v>12.5</v>
      </c>
      <c r="I222" s="73">
        <f t="shared" si="48"/>
        <v>462.5</v>
      </c>
      <c r="J222" s="68">
        <f t="shared" si="49"/>
        <v>2.22635339276617E-4</v>
      </c>
      <c r="K222" s="69"/>
      <c r="L222" s="69">
        <f t="shared" si="50"/>
        <v>2.46</v>
      </c>
      <c r="M222" s="69">
        <f t="shared" si="52"/>
        <v>91.02</v>
      </c>
      <c r="N222" s="69">
        <f t="shared" si="53"/>
        <v>371.47999999999996</v>
      </c>
      <c r="O222" s="69">
        <f t="shared" si="54"/>
        <v>462.5</v>
      </c>
      <c r="P222" s="19">
        <f t="shared" si="51"/>
        <v>0</v>
      </c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  <c r="AB222" s="69"/>
      <c r="AC222" s="69"/>
      <c r="AD222" s="69"/>
      <c r="AE222" s="69"/>
      <c r="AF222" s="69"/>
      <c r="AG222" s="69"/>
      <c r="AH222" s="69"/>
      <c r="AI222" s="69"/>
      <c r="AJ222" s="69"/>
    </row>
    <row r="223" spans="1:36" ht="50.7" customHeight="1">
      <c r="A223" s="70" t="s">
        <v>573</v>
      </c>
      <c r="B223" s="71" t="s">
        <v>574</v>
      </c>
      <c r="C223" s="71" t="s">
        <v>27</v>
      </c>
      <c r="D223" s="72" t="s">
        <v>575</v>
      </c>
      <c r="E223" s="55" t="s">
        <v>29</v>
      </c>
      <c r="F223" s="73">
        <v>1</v>
      </c>
      <c r="G223" s="73">
        <v>10.64</v>
      </c>
      <c r="H223" s="73">
        <f t="shared" si="47"/>
        <v>13.24</v>
      </c>
      <c r="I223" s="73">
        <f t="shared" si="48"/>
        <v>13.24</v>
      </c>
      <c r="J223" s="68">
        <f t="shared" si="49"/>
        <v>6.3733878746430468E-6</v>
      </c>
      <c r="K223" s="69"/>
      <c r="L223" s="69">
        <f t="shared" si="50"/>
        <v>2.6</v>
      </c>
      <c r="M223" s="69">
        <f t="shared" si="52"/>
        <v>2.6</v>
      </c>
      <c r="N223" s="69">
        <f t="shared" si="53"/>
        <v>10.64</v>
      </c>
      <c r="O223" s="69">
        <f t="shared" si="54"/>
        <v>13.24</v>
      </c>
      <c r="P223" s="19">
        <f t="shared" si="51"/>
        <v>0</v>
      </c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69"/>
      <c r="AJ223" s="69"/>
    </row>
    <row r="224" spans="1:36" ht="38.700000000000003" customHeight="1">
      <c r="A224" s="70" t="s">
        <v>576</v>
      </c>
      <c r="B224" s="71" t="s">
        <v>577</v>
      </c>
      <c r="C224" s="71" t="s">
        <v>27</v>
      </c>
      <c r="D224" s="72" t="s">
        <v>578</v>
      </c>
      <c r="E224" s="55" t="s">
        <v>29</v>
      </c>
      <c r="F224" s="73">
        <v>2</v>
      </c>
      <c r="G224" s="73">
        <v>30.22</v>
      </c>
      <c r="H224" s="73">
        <f t="shared" si="47"/>
        <v>37.619999999999997</v>
      </c>
      <c r="I224" s="73">
        <f t="shared" si="48"/>
        <v>75.239999999999995</v>
      </c>
      <c r="J224" s="68">
        <f t="shared" si="49"/>
        <v>3.6218557680373321E-5</v>
      </c>
      <c r="K224" s="69"/>
      <c r="L224" s="69">
        <f t="shared" si="50"/>
        <v>7.4</v>
      </c>
      <c r="M224" s="69">
        <f t="shared" si="52"/>
        <v>14.8</v>
      </c>
      <c r="N224" s="69">
        <f t="shared" si="53"/>
        <v>60.44</v>
      </c>
      <c r="O224" s="69">
        <f t="shared" si="54"/>
        <v>75.239999999999995</v>
      </c>
      <c r="P224" s="19">
        <f t="shared" si="51"/>
        <v>0</v>
      </c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69"/>
      <c r="AC224" s="69"/>
      <c r="AD224" s="69"/>
      <c r="AE224" s="69"/>
      <c r="AF224" s="69"/>
      <c r="AG224" s="69"/>
      <c r="AH224" s="69"/>
      <c r="AI224" s="69"/>
      <c r="AJ224" s="69"/>
    </row>
    <row r="225" spans="1:36" ht="38.700000000000003" customHeight="1">
      <c r="A225" s="70" t="s">
        <v>579</v>
      </c>
      <c r="B225" s="71" t="s">
        <v>580</v>
      </c>
      <c r="C225" s="71" t="s">
        <v>27</v>
      </c>
      <c r="D225" s="72" t="s">
        <v>581</v>
      </c>
      <c r="E225" s="55" t="s">
        <v>29</v>
      </c>
      <c r="F225" s="73">
        <v>15</v>
      </c>
      <c r="G225" s="73">
        <v>19.420000000000002</v>
      </c>
      <c r="H225" s="73">
        <f t="shared" si="47"/>
        <v>24.18</v>
      </c>
      <c r="I225" s="73">
        <f t="shared" si="48"/>
        <v>362.7</v>
      </c>
      <c r="J225" s="68">
        <f t="shared" si="49"/>
        <v>1.7459424336352213E-4</v>
      </c>
      <c r="K225" s="69"/>
      <c r="L225" s="69">
        <f t="shared" si="50"/>
        <v>4.76</v>
      </c>
      <c r="M225" s="69">
        <f t="shared" si="52"/>
        <v>71.399999999999991</v>
      </c>
      <c r="N225" s="69">
        <f t="shared" si="53"/>
        <v>291.3</v>
      </c>
      <c r="O225" s="69">
        <f t="shared" si="54"/>
        <v>362.7</v>
      </c>
      <c r="P225" s="19">
        <f t="shared" si="51"/>
        <v>0</v>
      </c>
      <c r="Q225" s="69"/>
      <c r="R225" s="69"/>
      <c r="S225" s="69"/>
      <c r="T225" s="69"/>
      <c r="U225" s="69"/>
      <c r="V225" s="69"/>
      <c r="W225" s="69"/>
      <c r="X225" s="69"/>
      <c r="Y225" s="69"/>
      <c r="Z225" s="69"/>
      <c r="AA225" s="69"/>
      <c r="AB225" s="69"/>
      <c r="AC225" s="69"/>
      <c r="AD225" s="69"/>
      <c r="AE225" s="69"/>
      <c r="AF225" s="69"/>
      <c r="AG225" s="69"/>
      <c r="AH225" s="69"/>
      <c r="AI225" s="69"/>
      <c r="AJ225" s="69"/>
    </row>
    <row r="226" spans="1:36" ht="38.700000000000003" customHeight="1">
      <c r="A226" s="70" t="s">
        <v>582</v>
      </c>
      <c r="B226" s="71" t="s">
        <v>583</v>
      </c>
      <c r="C226" s="71" t="s">
        <v>27</v>
      </c>
      <c r="D226" s="72" t="s">
        <v>584</v>
      </c>
      <c r="E226" s="55" t="s">
        <v>29</v>
      </c>
      <c r="F226" s="73">
        <v>1</v>
      </c>
      <c r="G226" s="73">
        <v>18.95</v>
      </c>
      <c r="H226" s="73">
        <f t="shared" si="47"/>
        <v>23.59</v>
      </c>
      <c r="I226" s="73">
        <f t="shared" si="48"/>
        <v>23.59</v>
      </c>
      <c r="J226" s="68">
        <f t="shared" si="49"/>
        <v>1.1355605737373828E-5</v>
      </c>
      <c r="K226" s="69"/>
      <c r="L226" s="69">
        <f t="shared" si="50"/>
        <v>4.6399999999999997</v>
      </c>
      <c r="M226" s="69">
        <f t="shared" si="52"/>
        <v>4.6399999999999997</v>
      </c>
      <c r="N226" s="69">
        <f t="shared" si="53"/>
        <v>18.95</v>
      </c>
      <c r="O226" s="69">
        <f t="shared" si="54"/>
        <v>23.59</v>
      </c>
      <c r="P226" s="19">
        <f t="shared" si="51"/>
        <v>0</v>
      </c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69"/>
      <c r="AJ226" s="69"/>
    </row>
    <row r="227" spans="1:36" ht="50.7" customHeight="1">
      <c r="A227" s="70" t="s">
        <v>585</v>
      </c>
      <c r="B227" s="71" t="s">
        <v>586</v>
      </c>
      <c r="C227" s="71" t="s">
        <v>27</v>
      </c>
      <c r="D227" s="72" t="s">
        <v>587</v>
      </c>
      <c r="E227" s="55" t="s">
        <v>29</v>
      </c>
      <c r="F227" s="73">
        <v>8</v>
      </c>
      <c r="G227" s="73">
        <v>15.67</v>
      </c>
      <c r="H227" s="73">
        <f t="shared" si="47"/>
        <v>19.510000000000002</v>
      </c>
      <c r="I227" s="73">
        <f t="shared" si="48"/>
        <v>156.08000000000001</v>
      </c>
      <c r="J227" s="68">
        <f t="shared" si="49"/>
        <v>7.5132808117393259E-5</v>
      </c>
      <c r="K227" s="69"/>
      <c r="L227" s="69">
        <f t="shared" si="50"/>
        <v>3.84</v>
      </c>
      <c r="M227" s="69">
        <f t="shared" si="52"/>
        <v>30.72</v>
      </c>
      <c r="N227" s="69">
        <f t="shared" si="53"/>
        <v>125.36</v>
      </c>
      <c r="O227" s="69">
        <f t="shared" si="54"/>
        <v>156.08000000000001</v>
      </c>
      <c r="P227" s="19">
        <f t="shared" si="51"/>
        <v>0</v>
      </c>
      <c r="Q227" s="69"/>
      <c r="R227" s="69"/>
      <c r="S227" s="69"/>
      <c r="T227" s="69"/>
      <c r="U227" s="69"/>
      <c r="V227" s="69"/>
      <c r="W227" s="69"/>
      <c r="X227" s="69"/>
      <c r="Y227" s="69"/>
      <c r="Z227" s="69"/>
      <c r="AA227" s="69"/>
      <c r="AB227" s="69"/>
      <c r="AC227" s="69"/>
      <c r="AD227" s="69"/>
      <c r="AE227" s="69"/>
      <c r="AF227" s="69"/>
      <c r="AG227" s="69"/>
      <c r="AH227" s="69"/>
      <c r="AI227" s="69"/>
      <c r="AJ227" s="69"/>
    </row>
    <row r="228" spans="1:36" ht="50.7" customHeight="1">
      <c r="A228" s="70" t="s">
        <v>588</v>
      </c>
      <c r="B228" s="71" t="s">
        <v>589</v>
      </c>
      <c r="C228" s="71" t="s">
        <v>27</v>
      </c>
      <c r="D228" s="72" t="s">
        <v>590</v>
      </c>
      <c r="E228" s="55" t="s">
        <v>29</v>
      </c>
      <c r="F228" s="73">
        <v>49</v>
      </c>
      <c r="G228" s="73">
        <v>12.58</v>
      </c>
      <c r="H228" s="73">
        <f t="shared" si="47"/>
        <v>15.66</v>
      </c>
      <c r="I228" s="73">
        <f t="shared" si="48"/>
        <v>767.34</v>
      </c>
      <c r="J228" s="68">
        <f t="shared" si="49"/>
        <v>3.693772999795012E-4</v>
      </c>
      <c r="K228" s="69"/>
      <c r="L228" s="69">
        <f t="shared" si="50"/>
        <v>3.08</v>
      </c>
      <c r="M228" s="69">
        <f t="shared" si="52"/>
        <v>150.92000000000002</v>
      </c>
      <c r="N228" s="69">
        <f t="shared" si="53"/>
        <v>616.41999999999996</v>
      </c>
      <c r="O228" s="69">
        <f t="shared" si="54"/>
        <v>767.34</v>
      </c>
      <c r="P228" s="19">
        <f t="shared" si="51"/>
        <v>0</v>
      </c>
      <c r="Q228" s="69"/>
      <c r="R228" s="69"/>
      <c r="S228" s="69"/>
      <c r="T228" s="69"/>
      <c r="U228" s="69"/>
      <c r="V228" s="69"/>
      <c r="W228" s="69"/>
      <c r="X228" s="69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69"/>
      <c r="AJ228" s="69"/>
    </row>
    <row r="229" spans="1:36" ht="26.7" customHeight="1">
      <c r="A229" s="70" t="s">
        <v>591</v>
      </c>
      <c r="B229" s="71" t="s">
        <v>592</v>
      </c>
      <c r="C229" s="71" t="s">
        <v>115</v>
      </c>
      <c r="D229" s="72" t="s">
        <v>593</v>
      </c>
      <c r="E229" s="55" t="s">
        <v>29</v>
      </c>
      <c r="F229" s="73">
        <v>1</v>
      </c>
      <c r="G229" s="73">
        <f>COMPOSIÇÃO!L127</f>
        <v>12088.52</v>
      </c>
      <c r="H229" s="73">
        <f t="shared" si="47"/>
        <v>15052.46</v>
      </c>
      <c r="I229" s="73">
        <f t="shared" si="48"/>
        <v>15052.46</v>
      </c>
      <c r="J229" s="68">
        <f t="shared" si="49"/>
        <v>7.2458584628058509E-3</v>
      </c>
      <c r="K229" s="69"/>
      <c r="L229" s="69">
        <f t="shared" si="50"/>
        <v>2963.94</v>
      </c>
      <c r="M229" s="69">
        <f t="shared" si="52"/>
        <v>2963.94</v>
      </c>
      <c r="N229" s="69">
        <f t="shared" si="53"/>
        <v>12088.52</v>
      </c>
      <c r="O229" s="69">
        <f t="shared" si="54"/>
        <v>15052.46</v>
      </c>
      <c r="P229" s="19">
        <f t="shared" si="51"/>
        <v>0</v>
      </c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69"/>
      <c r="AJ229" s="69"/>
    </row>
    <row r="230" spans="1:36" ht="26.7" customHeight="1">
      <c r="A230" s="70" t="s">
        <v>594</v>
      </c>
      <c r="B230" s="71" t="s">
        <v>595</v>
      </c>
      <c r="C230" s="71" t="s">
        <v>253</v>
      </c>
      <c r="D230" s="72" t="s">
        <v>596</v>
      </c>
      <c r="E230" s="55" t="s">
        <v>29</v>
      </c>
      <c r="F230" s="73">
        <v>1</v>
      </c>
      <c r="G230" s="73">
        <v>9785.81</v>
      </c>
      <c r="H230" s="73">
        <f t="shared" si="47"/>
        <v>12185.16</v>
      </c>
      <c r="I230" s="73">
        <f t="shared" si="48"/>
        <v>12185.16</v>
      </c>
      <c r="J230" s="68">
        <f t="shared" si="49"/>
        <v>5.8656156340321352E-3</v>
      </c>
      <c r="K230" s="69"/>
      <c r="L230" s="69">
        <f t="shared" si="50"/>
        <v>2399.35</v>
      </c>
      <c r="M230" s="69">
        <f t="shared" si="52"/>
        <v>2399.35</v>
      </c>
      <c r="N230" s="69">
        <f t="shared" si="53"/>
        <v>9785.81</v>
      </c>
      <c r="O230" s="69">
        <f t="shared" si="54"/>
        <v>12185.16</v>
      </c>
      <c r="P230" s="19">
        <f t="shared" si="51"/>
        <v>0</v>
      </c>
      <c r="Q230" s="69"/>
      <c r="R230" s="69"/>
      <c r="S230" s="69"/>
      <c r="T230" s="69"/>
      <c r="U230" s="69"/>
      <c r="V230" s="69"/>
      <c r="W230" s="69"/>
      <c r="X230" s="69"/>
      <c r="Y230" s="69"/>
      <c r="Z230" s="69"/>
      <c r="AA230" s="69"/>
      <c r="AB230" s="69"/>
      <c r="AC230" s="69"/>
      <c r="AD230" s="69"/>
      <c r="AE230" s="69"/>
      <c r="AF230" s="69"/>
      <c r="AG230" s="69"/>
      <c r="AH230" s="69"/>
      <c r="AI230" s="69"/>
      <c r="AJ230" s="69"/>
    </row>
    <row r="231" spans="1:36" ht="38.700000000000003" customHeight="1">
      <c r="A231" s="70" t="s">
        <v>597</v>
      </c>
      <c r="B231" s="71" t="s">
        <v>598</v>
      </c>
      <c r="C231" s="71" t="s">
        <v>27</v>
      </c>
      <c r="D231" s="72" t="s">
        <v>599</v>
      </c>
      <c r="E231" s="55" t="s">
        <v>29</v>
      </c>
      <c r="F231" s="73">
        <v>8</v>
      </c>
      <c r="G231" s="73">
        <v>15.69</v>
      </c>
      <c r="H231" s="73">
        <f t="shared" si="47"/>
        <v>19.53</v>
      </c>
      <c r="I231" s="73">
        <f t="shared" si="48"/>
        <v>156.24</v>
      </c>
      <c r="J231" s="68">
        <f t="shared" si="49"/>
        <v>7.5209827910440309E-5</v>
      </c>
      <c r="K231" s="69"/>
      <c r="L231" s="69">
        <f t="shared" si="50"/>
        <v>3.84</v>
      </c>
      <c r="M231" s="69">
        <f t="shared" si="52"/>
        <v>30.72</v>
      </c>
      <c r="N231" s="69">
        <f t="shared" si="53"/>
        <v>125.52</v>
      </c>
      <c r="O231" s="69">
        <f t="shared" si="54"/>
        <v>156.24</v>
      </c>
      <c r="P231" s="19">
        <f t="shared" si="51"/>
        <v>0</v>
      </c>
      <c r="Q231" s="69"/>
      <c r="R231" s="69"/>
      <c r="S231" s="69"/>
      <c r="T231" s="69"/>
      <c r="U231" s="69"/>
      <c r="V231" s="69"/>
      <c r="W231" s="69"/>
      <c r="X231" s="69"/>
      <c r="Y231" s="69"/>
      <c r="Z231" s="69"/>
      <c r="AA231" s="69"/>
      <c r="AB231" s="69"/>
      <c r="AC231" s="69"/>
      <c r="AD231" s="69"/>
      <c r="AE231" s="69"/>
      <c r="AF231" s="69"/>
      <c r="AG231" s="69"/>
      <c r="AH231" s="69"/>
      <c r="AI231" s="69"/>
      <c r="AJ231" s="69"/>
    </row>
    <row r="232" spans="1:36" ht="15.15" customHeight="1">
      <c r="A232" s="70" t="s">
        <v>600</v>
      </c>
      <c r="B232" s="71" t="s">
        <v>601</v>
      </c>
      <c r="C232" s="71" t="s">
        <v>176</v>
      </c>
      <c r="D232" s="72" t="s">
        <v>602</v>
      </c>
      <c r="E232" s="55" t="s">
        <v>29</v>
      </c>
      <c r="F232" s="73">
        <v>1</v>
      </c>
      <c r="G232" s="73">
        <v>906.46</v>
      </c>
      <c r="H232" s="73">
        <f t="shared" si="47"/>
        <v>1128.71</v>
      </c>
      <c r="I232" s="73">
        <f t="shared" si="48"/>
        <v>1128.71</v>
      </c>
      <c r="J232" s="68">
        <f t="shared" si="49"/>
        <v>5.433313163133197E-4</v>
      </c>
      <c r="K232" s="69"/>
      <c r="L232" s="69">
        <f t="shared" si="50"/>
        <v>222.25</v>
      </c>
      <c r="M232" s="69">
        <f t="shared" si="52"/>
        <v>222.25</v>
      </c>
      <c r="N232" s="69">
        <f t="shared" si="53"/>
        <v>906.46</v>
      </c>
      <c r="O232" s="69">
        <f t="shared" si="54"/>
        <v>1128.71</v>
      </c>
      <c r="P232" s="19">
        <f t="shared" si="51"/>
        <v>0</v>
      </c>
      <c r="Q232" s="69"/>
      <c r="R232" s="69"/>
      <c r="S232" s="69"/>
      <c r="T232" s="69"/>
      <c r="U232" s="69"/>
      <c r="V232" s="69"/>
      <c r="W232" s="69"/>
      <c r="X232" s="69"/>
      <c r="Y232" s="69"/>
      <c r="Z232" s="69"/>
      <c r="AA232" s="69"/>
      <c r="AB232" s="69"/>
      <c r="AC232" s="69"/>
      <c r="AD232" s="69"/>
      <c r="AE232" s="69"/>
      <c r="AF232" s="69"/>
      <c r="AG232" s="69"/>
      <c r="AH232" s="69"/>
      <c r="AI232" s="69"/>
      <c r="AJ232" s="69"/>
    </row>
    <row r="233" spans="1:36" ht="50.7" customHeight="1">
      <c r="A233" s="70" t="s">
        <v>603</v>
      </c>
      <c r="B233" s="71" t="s">
        <v>604</v>
      </c>
      <c r="C233" s="71" t="s">
        <v>253</v>
      </c>
      <c r="D233" s="72" t="s">
        <v>605</v>
      </c>
      <c r="E233" s="55" t="s">
        <v>506</v>
      </c>
      <c r="F233" s="73">
        <v>1</v>
      </c>
      <c r="G233" s="73">
        <v>7278.98</v>
      </c>
      <c r="H233" s="73">
        <f t="shared" si="47"/>
        <v>9063.69</v>
      </c>
      <c r="I233" s="73">
        <f t="shared" si="48"/>
        <v>9063.69</v>
      </c>
      <c r="J233" s="68">
        <f t="shared" si="49"/>
        <v>4.3630220502661205E-3</v>
      </c>
      <c r="K233" s="69"/>
      <c r="L233" s="69">
        <f t="shared" si="50"/>
        <v>1784.71</v>
      </c>
      <c r="M233" s="69">
        <f t="shared" si="52"/>
        <v>1784.71</v>
      </c>
      <c r="N233" s="69">
        <f t="shared" si="53"/>
        <v>7278.98</v>
      </c>
      <c r="O233" s="69">
        <f t="shared" si="54"/>
        <v>9063.69</v>
      </c>
      <c r="P233" s="19">
        <f t="shared" si="51"/>
        <v>0</v>
      </c>
      <c r="Q233" s="69"/>
      <c r="R233" s="69"/>
      <c r="S233" s="69"/>
      <c r="T233" s="69"/>
      <c r="U233" s="69"/>
      <c r="V233" s="69"/>
      <c r="W233" s="69"/>
      <c r="X233" s="69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69"/>
      <c r="AJ233" s="69"/>
    </row>
    <row r="234" spans="1:36" ht="15.15" customHeight="1">
      <c r="A234" s="52" t="s">
        <v>606</v>
      </c>
      <c r="B234" s="53"/>
      <c r="C234" s="53"/>
      <c r="D234" s="54" t="s">
        <v>607</v>
      </c>
      <c r="E234" s="55"/>
      <c r="F234" s="73"/>
      <c r="G234" s="73"/>
      <c r="H234" s="73"/>
      <c r="I234" s="73"/>
      <c r="J234" s="68"/>
      <c r="K234" s="69"/>
      <c r="L234" s="69">
        <f t="shared" si="50"/>
        <v>0</v>
      </c>
      <c r="M234" s="69">
        <f t="shared" si="52"/>
        <v>0</v>
      </c>
      <c r="N234" s="69">
        <f t="shared" si="53"/>
        <v>0</v>
      </c>
      <c r="O234" s="69">
        <f t="shared" si="54"/>
        <v>0</v>
      </c>
      <c r="P234" s="19">
        <f t="shared" si="51"/>
        <v>0</v>
      </c>
      <c r="Q234" s="69"/>
      <c r="R234" s="69"/>
      <c r="S234" s="69"/>
      <c r="T234" s="69"/>
      <c r="U234" s="69"/>
      <c r="V234" s="69"/>
      <c r="W234" s="69"/>
      <c r="X234" s="69"/>
      <c r="Y234" s="69"/>
      <c r="Z234" s="69"/>
      <c r="AA234" s="69"/>
      <c r="AB234" s="69"/>
      <c r="AC234" s="69"/>
      <c r="AD234" s="69"/>
      <c r="AE234" s="69"/>
      <c r="AF234" s="69"/>
      <c r="AG234" s="69"/>
      <c r="AH234" s="69"/>
      <c r="AI234" s="69"/>
      <c r="AJ234" s="69"/>
    </row>
    <row r="235" spans="1:36" ht="50.7" customHeight="1">
      <c r="A235" s="70" t="s">
        <v>608</v>
      </c>
      <c r="B235" s="71" t="s">
        <v>609</v>
      </c>
      <c r="C235" s="71" t="s">
        <v>27</v>
      </c>
      <c r="D235" s="72" t="s">
        <v>610</v>
      </c>
      <c r="E235" s="55" t="s">
        <v>29</v>
      </c>
      <c r="F235" s="73">
        <v>1</v>
      </c>
      <c r="G235" s="73">
        <v>46.45</v>
      </c>
      <c r="H235" s="73">
        <f t="shared" ref="H235:H274" si="55">TRUNC(G235+(G235*$I$4),2)</f>
        <v>57.83</v>
      </c>
      <c r="I235" s="73">
        <f t="shared" ref="I235:I274" si="56">TRUNC(H235*F235,2)</f>
        <v>57.83</v>
      </c>
      <c r="J235" s="68">
        <f t="shared" ref="J235:J274" si="57">I235/$I$449</f>
        <v>2.7837841449441647E-5</v>
      </c>
      <c r="K235" s="69"/>
      <c r="L235" s="69">
        <f t="shared" si="50"/>
        <v>11.38</v>
      </c>
      <c r="M235" s="69">
        <f t="shared" si="52"/>
        <v>11.38</v>
      </c>
      <c r="N235" s="69">
        <f t="shared" si="53"/>
        <v>46.45</v>
      </c>
      <c r="O235" s="69">
        <f t="shared" si="54"/>
        <v>57.83</v>
      </c>
      <c r="P235" s="19">
        <f t="shared" si="51"/>
        <v>0</v>
      </c>
      <c r="Q235" s="69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69"/>
      <c r="AJ235" s="69"/>
    </row>
    <row r="236" spans="1:36" ht="15.15" customHeight="1">
      <c r="A236" s="70" t="s">
        <v>611</v>
      </c>
      <c r="B236" s="71" t="s">
        <v>612</v>
      </c>
      <c r="C236" s="71" t="s">
        <v>176</v>
      </c>
      <c r="D236" s="72" t="s">
        <v>613</v>
      </c>
      <c r="E236" s="55" t="s">
        <v>29</v>
      </c>
      <c r="F236" s="73">
        <v>4</v>
      </c>
      <c r="G236" s="73">
        <v>643.75</v>
      </c>
      <c r="H236" s="73">
        <f t="shared" si="55"/>
        <v>801.58</v>
      </c>
      <c r="I236" s="73">
        <f t="shared" si="56"/>
        <v>3206.32</v>
      </c>
      <c r="J236" s="68">
        <f t="shared" si="57"/>
        <v>1.5434381427662761E-3</v>
      </c>
      <c r="K236" s="69"/>
      <c r="L236" s="69">
        <f t="shared" si="50"/>
        <v>157.83000000000001</v>
      </c>
      <c r="M236" s="69">
        <f t="shared" si="52"/>
        <v>631.32000000000005</v>
      </c>
      <c r="N236" s="69">
        <f t="shared" si="53"/>
        <v>2575</v>
      </c>
      <c r="O236" s="69">
        <f t="shared" si="54"/>
        <v>3206.32</v>
      </c>
      <c r="P236" s="19">
        <f t="shared" si="51"/>
        <v>0</v>
      </c>
      <c r="Q236" s="69"/>
      <c r="R236" s="69"/>
      <c r="S236" s="69"/>
      <c r="T236" s="69"/>
      <c r="U236" s="69"/>
      <c r="V236" s="69"/>
      <c r="W236" s="69"/>
      <c r="X236" s="69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69"/>
      <c r="AJ236" s="69"/>
    </row>
    <row r="237" spans="1:36" ht="50.7" customHeight="1">
      <c r="A237" s="70" t="s">
        <v>614</v>
      </c>
      <c r="B237" s="71" t="s">
        <v>615</v>
      </c>
      <c r="C237" s="71" t="s">
        <v>27</v>
      </c>
      <c r="D237" s="72" t="s">
        <v>616</v>
      </c>
      <c r="E237" s="55" t="s">
        <v>29</v>
      </c>
      <c r="F237" s="73">
        <v>17</v>
      </c>
      <c r="G237" s="73">
        <v>66.400000000000006</v>
      </c>
      <c r="H237" s="73">
        <f t="shared" si="55"/>
        <v>82.68</v>
      </c>
      <c r="I237" s="73">
        <f t="shared" si="56"/>
        <v>1405.56</v>
      </c>
      <c r="J237" s="68">
        <f t="shared" si="57"/>
        <v>6.7659962697003628E-4</v>
      </c>
      <c r="K237" s="69"/>
      <c r="L237" s="69">
        <f t="shared" si="50"/>
        <v>16.28</v>
      </c>
      <c r="M237" s="69">
        <f t="shared" si="52"/>
        <v>276.76</v>
      </c>
      <c r="N237" s="69">
        <f t="shared" si="53"/>
        <v>1128.8000000000002</v>
      </c>
      <c r="O237" s="69">
        <f t="shared" si="54"/>
        <v>1405.56</v>
      </c>
      <c r="P237" s="19">
        <f t="shared" si="51"/>
        <v>0</v>
      </c>
      <c r="Q237" s="69"/>
      <c r="R237" s="69"/>
      <c r="S237" s="69"/>
      <c r="T237" s="69"/>
      <c r="U237" s="69"/>
      <c r="V237" s="69"/>
      <c r="W237" s="69"/>
      <c r="X237" s="69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69"/>
      <c r="AJ237" s="69"/>
    </row>
    <row r="238" spans="1:36" ht="50.7" customHeight="1">
      <c r="A238" s="70" t="s">
        <v>617</v>
      </c>
      <c r="B238" s="71" t="s">
        <v>618</v>
      </c>
      <c r="C238" s="71" t="s">
        <v>27</v>
      </c>
      <c r="D238" s="72" t="s">
        <v>619</v>
      </c>
      <c r="E238" s="55" t="s">
        <v>29</v>
      </c>
      <c r="F238" s="73">
        <v>1</v>
      </c>
      <c r="G238" s="73">
        <v>97.03</v>
      </c>
      <c r="H238" s="73">
        <f t="shared" si="55"/>
        <v>120.82</v>
      </c>
      <c r="I238" s="73">
        <f t="shared" si="56"/>
        <v>120.82</v>
      </c>
      <c r="J238" s="68">
        <f t="shared" si="57"/>
        <v>5.8159571224650517E-5</v>
      </c>
      <c r="K238" s="69"/>
      <c r="L238" s="69">
        <f t="shared" si="50"/>
        <v>23.79</v>
      </c>
      <c r="M238" s="69">
        <f t="shared" si="52"/>
        <v>23.79</v>
      </c>
      <c r="N238" s="69">
        <f t="shared" si="53"/>
        <v>97.03</v>
      </c>
      <c r="O238" s="69">
        <f t="shared" si="54"/>
        <v>120.82</v>
      </c>
      <c r="P238" s="19">
        <f t="shared" si="51"/>
        <v>0</v>
      </c>
      <c r="Q238" s="69"/>
      <c r="R238" s="69"/>
      <c r="S238" s="69"/>
      <c r="T238" s="69"/>
      <c r="U238" s="69"/>
      <c r="V238" s="69"/>
      <c r="W238" s="69"/>
      <c r="X238" s="69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69"/>
      <c r="AJ238" s="69"/>
    </row>
    <row r="239" spans="1:36" ht="50.7" customHeight="1">
      <c r="A239" s="70" t="s">
        <v>620</v>
      </c>
      <c r="B239" s="71" t="s">
        <v>621</v>
      </c>
      <c r="C239" s="71" t="s">
        <v>27</v>
      </c>
      <c r="D239" s="72" t="s">
        <v>622</v>
      </c>
      <c r="E239" s="55" t="s">
        <v>29</v>
      </c>
      <c r="F239" s="73">
        <v>3</v>
      </c>
      <c r="G239" s="73">
        <v>20.02</v>
      </c>
      <c r="H239" s="73">
        <f t="shared" si="55"/>
        <v>24.92</v>
      </c>
      <c r="I239" s="73">
        <f t="shared" si="56"/>
        <v>74.760000000000005</v>
      </c>
      <c r="J239" s="68">
        <f t="shared" si="57"/>
        <v>3.5987498301232192E-5</v>
      </c>
      <c r="K239" s="69"/>
      <c r="L239" s="69">
        <f t="shared" si="50"/>
        <v>4.9000000000000004</v>
      </c>
      <c r="M239" s="69">
        <f t="shared" si="52"/>
        <v>14.700000000000001</v>
      </c>
      <c r="N239" s="69">
        <f t="shared" si="53"/>
        <v>60.06</v>
      </c>
      <c r="O239" s="69">
        <f t="shared" si="54"/>
        <v>74.760000000000005</v>
      </c>
      <c r="P239" s="19">
        <f t="shared" si="51"/>
        <v>0</v>
      </c>
      <c r="Q239" s="69"/>
      <c r="R239" s="69"/>
      <c r="S239" s="69"/>
      <c r="T239" s="69"/>
      <c r="U239" s="69"/>
      <c r="V239" s="69"/>
      <c r="W239" s="69"/>
      <c r="X239" s="69"/>
      <c r="Y239" s="69"/>
      <c r="Z239" s="69"/>
      <c r="AA239" s="69"/>
      <c r="AB239" s="69"/>
      <c r="AC239" s="69"/>
      <c r="AD239" s="69"/>
      <c r="AE239" s="69"/>
      <c r="AF239" s="69"/>
      <c r="AG239" s="69"/>
      <c r="AH239" s="69"/>
      <c r="AI239" s="69"/>
      <c r="AJ239" s="69"/>
    </row>
    <row r="240" spans="1:36" ht="26.7" customHeight="1">
      <c r="A240" s="70" t="s">
        <v>623</v>
      </c>
      <c r="B240" s="71" t="s">
        <v>624</v>
      </c>
      <c r="C240" s="71" t="s">
        <v>27</v>
      </c>
      <c r="D240" s="72" t="s">
        <v>625</v>
      </c>
      <c r="E240" s="55" t="s">
        <v>29</v>
      </c>
      <c r="F240" s="73">
        <v>29</v>
      </c>
      <c r="G240" s="73">
        <v>12.74</v>
      </c>
      <c r="H240" s="73">
        <f t="shared" si="55"/>
        <v>15.86</v>
      </c>
      <c r="I240" s="73">
        <f t="shared" si="56"/>
        <v>459.94</v>
      </c>
      <c r="J240" s="68">
        <f t="shared" si="57"/>
        <v>2.2140302258786426E-4</v>
      </c>
      <c r="K240" s="69"/>
      <c r="L240" s="69">
        <f t="shared" si="50"/>
        <v>3.12</v>
      </c>
      <c r="M240" s="69">
        <f t="shared" si="52"/>
        <v>90.48</v>
      </c>
      <c r="N240" s="69">
        <f t="shared" si="53"/>
        <v>369.46</v>
      </c>
      <c r="O240" s="69">
        <f t="shared" si="54"/>
        <v>459.94</v>
      </c>
      <c r="P240" s="19">
        <f t="shared" si="51"/>
        <v>0</v>
      </c>
      <c r="Q240" s="69"/>
      <c r="R240" s="69"/>
      <c r="S240" s="69"/>
      <c r="T240" s="69"/>
      <c r="U240" s="69"/>
      <c r="V240" s="69"/>
      <c r="W240" s="69"/>
      <c r="X240" s="69"/>
      <c r="Y240" s="69"/>
      <c r="Z240" s="69"/>
      <c r="AA240" s="69"/>
      <c r="AB240" s="69"/>
      <c r="AC240" s="69"/>
      <c r="AD240" s="69"/>
      <c r="AE240" s="69"/>
      <c r="AF240" s="69"/>
      <c r="AG240" s="69"/>
      <c r="AH240" s="69"/>
      <c r="AI240" s="69"/>
      <c r="AJ240" s="69"/>
    </row>
    <row r="241" spans="1:36" ht="38.700000000000003" customHeight="1">
      <c r="A241" s="70" t="s">
        <v>626</v>
      </c>
      <c r="B241" s="71" t="s">
        <v>627</v>
      </c>
      <c r="C241" s="71" t="s">
        <v>27</v>
      </c>
      <c r="D241" s="72" t="s">
        <v>628</v>
      </c>
      <c r="E241" s="55" t="s">
        <v>29</v>
      </c>
      <c r="F241" s="73">
        <v>30</v>
      </c>
      <c r="G241" s="73">
        <v>10.08</v>
      </c>
      <c r="H241" s="73">
        <f t="shared" si="55"/>
        <v>12.55</v>
      </c>
      <c r="I241" s="73">
        <f t="shared" si="56"/>
        <v>376.5</v>
      </c>
      <c r="J241" s="68">
        <f t="shared" si="57"/>
        <v>1.8123720051382985E-4</v>
      </c>
      <c r="K241" s="69"/>
      <c r="L241" s="69">
        <f t="shared" si="50"/>
        <v>2.4700000000000002</v>
      </c>
      <c r="M241" s="69">
        <f t="shared" si="52"/>
        <v>74.100000000000009</v>
      </c>
      <c r="N241" s="69">
        <f t="shared" si="53"/>
        <v>302.39999999999998</v>
      </c>
      <c r="O241" s="69">
        <f t="shared" si="54"/>
        <v>376.5</v>
      </c>
      <c r="P241" s="19">
        <f t="shared" si="51"/>
        <v>0</v>
      </c>
      <c r="Q241" s="69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69"/>
      <c r="AJ241" s="69"/>
    </row>
    <row r="242" spans="1:36" ht="38.700000000000003" customHeight="1">
      <c r="A242" s="70" t="s">
        <v>629</v>
      </c>
      <c r="B242" s="71" t="s">
        <v>630</v>
      </c>
      <c r="C242" s="71" t="s">
        <v>27</v>
      </c>
      <c r="D242" s="72" t="s">
        <v>631</v>
      </c>
      <c r="E242" s="55" t="s">
        <v>29</v>
      </c>
      <c r="F242" s="73">
        <v>10</v>
      </c>
      <c r="G242" s="73">
        <v>65.790000000000006</v>
      </c>
      <c r="H242" s="73">
        <f t="shared" si="55"/>
        <v>81.92</v>
      </c>
      <c r="I242" s="73">
        <f t="shared" si="56"/>
        <v>819.2</v>
      </c>
      <c r="J242" s="68">
        <f t="shared" si="57"/>
        <v>3.9434134040087495E-4</v>
      </c>
      <c r="K242" s="69"/>
      <c r="L242" s="69">
        <f t="shared" si="50"/>
        <v>16.13</v>
      </c>
      <c r="M242" s="69">
        <f t="shared" si="52"/>
        <v>161.29999999999998</v>
      </c>
      <c r="N242" s="69">
        <f t="shared" si="53"/>
        <v>657.90000000000009</v>
      </c>
      <c r="O242" s="69">
        <f t="shared" si="54"/>
        <v>819.2</v>
      </c>
      <c r="P242" s="19">
        <f t="shared" si="51"/>
        <v>0</v>
      </c>
      <c r="Q242" s="69"/>
      <c r="R242" s="69"/>
      <c r="S242" s="69"/>
      <c r="T242" s="69"/>
      <c r="U242" s="69"/>
      <c r="V242" s="69"/>
      <c r="W242" s="69"/>
      <c r="X242" s="69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69"/>
      <c r="AJ242" s="69"/>
    </row>
    <row r="243" spans="1:36" ht="50.7" customHeight="1">
      <c r="A243" s="70" t="s">
        <v>632</v>
      </c>
      <c r="B243" s="71" t="s">
        <v>633</v>
      </c>
      <c r="C243" s="71" t="s">
        <v>27</v>
      </c>
      <c r="D243" s="72" t="s">
        <v>634</v>
      </c>
      <c r="E243" s="55" t="s">
        <v>29</v>
      </c>
      <c r="F243" s="73">
        <v>8</v>
      </c>
      <c r="G243" s="73">
        <v>42.53</v>
      </c>
      <c r="H243" s="73">
        <f t="shared" si="55"/>
        <v>52.95</v>
      </c>
      <c r="I243" s="73">
        <f t="shared" si="56"/>
        <v>423.6</v>
      </c>
      <c r="J243" s="68">
        <f t="shared" si="57"/>
        <v>2.0390990209205397E-4</v>
      </c>
      <c r="K243" s="69"/>
      <c r="L243" s="69">
        <f t="shared" si="50"/>
        <v>10.42</v>
      </c>
      <c r="M243" s="69">
        <f t="shared" si="52"/>
        <v>83.36</v>
      </c>
      <c r="N243" s="69">
        <f t="shared" si="53"/>
        <v>340.24</v>
      </c>
      <c r="O243" s="69">
        <f t="shared" si="54"/>
        <v>423.6</v>
      </c>
      <c r="P243" s="19">
        <f t="shared" si="51"/>
        <v>0</v>
      </c>
      <c r="Q243" s="69"/>
      <c r="R243" s="69"/>
      <c r="S243" s="69"/>
      <c r="T243" s="69"/>
      <c r="U243" s="69"/>
      <c r="V243" s="69"/>
      <c r="W243" s="69"/>
      <c r="X243" s="69"/>
      <c r="Y243" s="69"/>
      <c r="Z243" s="69"/>
      <c r="AA243" s="69"/>
      <c r="AB243" s="69"/>
      <c r="AC243" s="69"/>
      <c r="AD243" s="69"/>
      <c r="AE243" s="69"/>
      <c r="AF243" s="69"/>
      <c r="AG243" s="69"/>
      <c r="AH243" s="69"/>
      <c r="AI243" s="69"/>
      <c r="AJ243" s="69"/>
    </row>
    <row r="244" spans="1:36" ht="50.7" customHeight="1">
      <c r="A244" s="70" t="s">
        <v>635</v>
      </c>
      <c r="B244" s="71" t="s">
        <v>636</v>
      </c>
      <c r="C244" s="71" t="s">
        <v>27</v>
      </c>
      <c r="D244" s="72" t="s">
        <v>637</v>
      </c>
      <c r="E244" s="55" t="s">
        <v>29</v>
      </c>
      <c r="F244" s="73">
        <v>49</v>
      </c>
      <c r="G244" s="73">
        <v>12.98</v>
      </c>
      <c r="H244" s="73">
        <f t="shared" si="55"/>
        <v>16.16</v>
      </c>
      <c r="I244" s="73">
        <f t="shared" si="56"/>
        <v>791.84</v>
      </c>
      <c r="J244" s="68">
        <f t="shared" si="57"/>
        <v>3.8117095578983011E-4</v>
      </c>
      <c r="K244" s="69"/>
      <c r="L244" s="69">
        <f t="shared" si="50"/>
        <v>3.18</v>
      </c>
      <c r="M244" s="69">
        <f t="shared" si="52"/>
        <v>155.82000000000002</v>
      </c>
      <c r="N244" s="69">
        <f t="shared" si="53"/>
        <v>636.02</v>
      </c>
      <c r="O244" s="69">
        <f t="shared" si="54"/>
        <v>791.84</v>
      </c>
      <c r="P244" s="19">
        <f t="shared" si="51"/>
        <v>0</v>
      </c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69"/>
      <c r="AJ244" s="69"/>
    </row>
    <row r="245" spans="1:36" ht="50.7" customHeight="1">
      <c r="A245" s="70" t="s">
        <v>638</v>
      </c>
      <c r="B245" s="71" t="s">
        <v>639</v>
      </c>
      <c r="C245" s="71" t="s">
        <v>27</v>
      </c>
      <c r="D245" s="72" t="s">
        <v>640</v>
      </c>
      <c r="E245" s="55" t="s">
        <v>29</v>
      </c>
      <c r="F245" s="73">
        <v>25</v>
      </c>
      <c r="G245" s="73">
        <v>10.35</v>
      </c>
      <c r="H245" s="73">
        <f t="shared" si="55"/>
        <v>12.88</v>
      </c>
      <c r="I245" s="73">
        <f t="shared" si="56"/>
        <v>322</v>
      </c>
      <c r="J245" s="68">
        <f t="shared" si="57"/>
        <v>1.5500233350717983E-4</v>
      </c>
      <c r="K245" s="69"/>
      <c r="L245" s="69">
        <f t="shared" si="50"/>
        <v>2.5299999999999998</v>
      </c>
      <c r="M245" s="69">
        <f t="shared" si="52"/>
        <v>63.249999999999993</v>
      </c>
      <c r="N245" s="69">
        <f t="shared" si="53"/>
        <v>258.75</v>
      </c>
      <c r="O245" s="69">
        <f t="shared" si="54"/>
        <v>322</v>
      </c>
      <c r="P245" s="19">
        <f t="shared" si="51"/>
        <v>0</v>
      </c>
      <c r="Q245" s="69"/>
      <c r="R245" s="69"/>
      <c r="S245" s="69"/>
      <c r="T245" s="69"/>
      <c r="U245" s="69"/>
      <c r="V245" s="69"/>
      <c r="W245" s="69"/>
      <c r="X245" s="69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69"/>
      <c r="AJ245" s="69"/>
    </row>
    <row r="246" spans="1:36" ht="50.7" customHeight="1">
      <c r="A246" s="70" t="s">
        <v>641</v>
      </c>
      <c r="B246" s="71" t="s">
        <v>642</v>
      </c>
      <c r="C246" s="71" t="s">
        <v>27</v>
      </c>
      <c r="D246" s="72" t="s">
        <v>643</v>
      </c>
      <c r="E246" s="55" t="s">
        <v>29</v>
      </c>
      <c r="F246" s="73">
        <v>25</v>
      </c>
      <c r="G246" s="73">
        <v>15.22</v>
      </c>
      <c r="H246" s="73">
        <f t="shared" si="55"/>
        <v>18.95</v>
      </c>
      <c r="I246" s="73">
        <f t="shared" si="56"/>
        <v>473.75</v>
      </c>
      <c r="J246" s="68">
        <f t="shared" si="57"/>
        <v>2.2805079347523741E-4</v>
      </c>
      <c r="K246" s="69"/>
      <c r="L246" s="69">
        <f t="shared" si="50"/>
        <v>3.73</v>
      </c>
      <c r="M246" s="69">
        <f t="shared" si="52"/>
        <v>93.25</v>
      </c>
      <c r="N246" s="69">
        <f t="shared" si="53"/>
        <v>380.5</v>
      </c>
      <c r="O246" s="69">
        <f t="shared" si="54"/>
        <v>473.75</v>
      </c>
      <c r="P246" s="19">
        <f t="shared" si="51"/>
        <v>0</v>
      </c>
      <c r="Q246" s="6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69"/>
      <c r="AJ246" s="69"/>
    </row>
    <row r="247" spans="1:36" ht="50.7" customHeight="1">
      <c r="A247" s="70" t="s">
        <v>644</v>
      </c>
      <c r="B247" s="71" t="s">
        <v>645</v>
      </c>
      <c r="C247" s="71" t="s">
        <v>27</v>
      </c>
      <c r="D247" s="72" t="s">
        <v>646</v>
      </c>
      <c r="E247" s="55" t="s">
        <v>29</v>
      </c>
      <c r="F247" s="73">
        <v>3</v>
      </c>
      <c r="G247" s="73">
        <v>22.82</v>
      </c>
      <c r="H247" s="73">
        <f t="shared" si="55"/>
        <v>28.41</v>
      </c>
      <c r="I247" s="73">
        <f t="shared" si="56"/>
        <v>85.23</v>
      </c>
      <c r="J247" s="68">
        <f t="shared" si="57"/>
        <v>4.1027481008748252E-5</v>
      </c>
      <c r="K247" s="69"/>
      <c r="L247" s="69">
        <f t="shared" si="50"/>
        <v>5.59</v>
      </c>
      <c r="M247" s="69">
        <f t="shared" si="52"/>
        <v>16.77</v>
      </c>
      <c r="N247" s="69">
        <f t="shared" si="53"/>
        <v>68.460000000000008</v>
      </c>
      <c r="O247" s="69">
        <f t="shared" si="54"/>
        <v>85.23</v>
      </c>
      <c r="P247" s="19">
        <f t="shared" si="51"/>
        <v>0</v>
      </c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</row>
    <row r="248" spans="1:36" ht="50.7" customHeight="1">
      <c r="A248" s="70" t="s">
        <v>647</v>
      </c>
      <c r="B248" s="71" t="s">
        <v>648</v>
      </c>
      <c r="C248" s="71" t="s">
        <v>27</v>
      </c>
      <c r="D248" s="72" t="s">
        <v>649</v>
      </c>
      <c r="E248" s="55" t="s">
        <v>29</v>
      </c>
      <c r="F248" s="73">
        <v>44</v>
      </c>
      <c r="G248" s="73">
        <v>14.51</v>
      </c>
      <c r="H248" s="73">
        <f t="shared" si="55"/>
        <v>18.059999999999999</v>
      </c>
      <c r="I248" s="73">
        <f t="shared" si="56"/>
        <v>794.64</v>
      </c>
      <c r="J248" s="68">
        <f t="shared" si="57"/>
        <v>3.8251880216815334E-4</v>
      </c>
      <c r="K248" s="69"/>
      <c r="L248" s="69">
        <f t="shared" si="50"/>
        <v>3.55</v>
      </c>
      <c r="M248" s="69">
        <f t="shared" si="52"/>
        <v>156.19999999999999</v>
      </c>
      <c r="N248" s="69">
        <f t="shared" si="53"/>
        <v>638.43999999999994</v>
      </c>
      <c r="O248" s="69">
        <f t="shared" si="54"/>
        <v>794.64</v>
      </c>
      <c r="P248" s="19">
        <f t="shared" si="51"/>
        <v>0</v>
      </c>
      <c r="Q248" s="69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69"/>
      <c r="AC248" s="69"/>
      <c r="AD248" s="69"/>
      <c r="AE248" s="69"/>
      <c r="AF248" s="69"/>
      <c r="AG248" s="69"/>
      <c r="AH248" s="69"/>
      <c r="AI248" s="69"/>
      <c r="AJ248" s="69"/>
    </row>
    <row r="249" spans="1:36" ht="50.7" customHeight="1">
      <c r="A249" s="70" t="s">
        <v>650</v>
      </c>
      <c r="B249" s="71" t="s">
        <v>651</v>
      </c>
      <c r="C249" s="71" t="s">
        <v>27</v>
      </c>
      <c r="D249" s="72" t="s">
        <v>652</v>
      </c>
      <c r="E249" s="55" t="s">
        <v>29</v>
      </c>
      <c r="F249" s="73">
        <v>29</v>
      </c>
      <c r="G249" s="73">
        <v>10.130000000000001</v>
      </c>
      <c r="H249" s="73">
        <f t="shared" si="55"/>
        <v>12.61</v>
      </c>
      <c r="I249" s="73">
        <f t="shared" si="56"/>
        <v>365.69</v>
      </c>
      <c r="J249" s="68">
        <f t="shared" si="57"/>
        <v>1.7603355074608879E-4</v>
      </c>
      <c r="K249" s="69"/>
      <c r="L249" s="69">
        <f t="shared" si="50"/>
        <v>2.48</v>
      </c>
      <c r="M249" s="69">
        <f t="shared" si="52"/>
        <v>71.92</v>
      </c>
      <c r="N249" s="69">
        <f t="shared" si="53"/>
        <v>293.77000000000004</v>
      </c>
      <c r="O249" s="69">
        <f t="shared" si="54"/>
        <v>365.69</v>
      </c>
      <c r="P249" s="19">
        <f t="shared" si="51"/>
        <v>0</v>
      </c>
      <c r="Q249" s="69"/>
      <c r="R249" s="69"/>
      <c r="S249" s="69"/>
      <c r="T249" s="69"/>
      <c r="U249" s="69"/>
      <c r="V249" s="69"/>
      <c r="W249" s="69"/>
      <c r="X249" s="69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69"/>
      <c r="AJ249" s="69"/>
    </row>
    <row r="250" spans="1:36" ht="50.7" customHeight="1">
      <c r="A250" s="70" t="s">
        <v>653</v>
      </c>
      <c r="B250" s="71" t="s">
        <v>654</v>
      </c>
      <c r="C250" s="71" t="s">
        <v>27</v>
      </c>
      <c r="D250" s="72" t="s">
        <v>655</v>
      </c>
      <c r="E250" s="55" t="s">
        <v>29</v>
      </c>
      <c r="F250" s="73">
        <v>11</v>
      </c>
      <c r="G250" s="73">
        <v>41.42</v>
      </c>
      <c r="H250" s="73">
        <f t="shared" si="55"/>
        <v>51.57</v>
      </c>
      <c r="I250" s="73">
        <f t="shared" si="56"/>
        <v>567.27</v>
      </c>
      <c r="J250" s="68">
        <f t="shared" si="57"/>
        <v>2.7306886251123573E-4</v>
      </c>
      <c r="K250" s="69"/>
      <c r="L250" s="69">
        <f t="shared" si="50"/>
        <v>10.15</v>
      </c>
      <c r="M250" s="69">
        <f t="shared" si="52"/>
        <v>111.65</v>
      </c>
      <c r="N250" s="69">
        <f t="shared" si="53"/>
        <v>455.62</v>
      </c>
      <c r="O250" s="69">
        <f t="shared" si="54"/>
        <v>567.27</v>
      </c>
      <c r="P250" s="19">
        <f t="shared" si="51"/>
        <v>0</v>
      </c>
      <c r="Q250" s="69"/>
      <c r="R250" s="69"/>
      <c r="S250" s="69"/>
      <c r="T250" s="69"/>
      <c r="U250" s="69"/>
      <c r="V250" s="69"/>
      <c r="W250" s="69"/>
      <c r="X250" s="69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69"/>
      <c r="AJ250" s="69"/>
    </row>
    <row r="251" spans="1:36" ht="50.7" customHeight="1">
      <c r="A251" s="70" t="s">
        <v>656</v>
      </c>
      <c r="B251" s="71" t="s">
        <v>657</v>
      </c>
      <c r="C251" s="71" t="s">
        <v>27</v>
      </c>
      <c r="D251" s="72" t="s">
        <v>658</v>
      </c>
      <c r="E251" s="55" t="s">
        <v>29</v>
      </c>
      <c r="F251" s="73">
        <v>6</v>
      </c>
      <c r="G251" s="73">
        <v>14.73</v>
      </c>
      <c r="H251" s="73">
        <f t="shared" si="55"/>
        <v>18.34</v>
      </c>
      <c r="I251" s="73">
        <f t="shared" si="56"/>
        <v>110.04</v>
      </c>
      <c r="J251" s="68">
        <f t="shared" si="57"/>
        <v>5.2970362668105809E-5</v>
      </c>
      <c r="K251" s="69"/>
      <c r="L251" s="69">
        <f t="shared" si="50"/>
        <v>3.61</v>
      </c>
      <c r="M251" s="69">
        <f t="shared" si="52"/>
        <v>21.66</v>
      </c>
      <c r="N251" s="69">
        <f t="shared" si="53"/>
        <v>88.38</v>
      </c>
      <c r="O251" s="69">
        <f t="shared" si="54"/>
        <v>110.04</v>
      </c>
      <c r="P251" s="19">
        <f t="shared" si="51"/>
        <v>0</v>
      </c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69"/>
      <c r="AJ251" s="69"/>
    </row>
    <row r="252" spans="1:36" ht="50.7" customHeight="1">
      <c r="A252" s="70" t="s">
        <v>659</v>
      </c>
      <c r="B252" s="71" t="s">
        <v>660</v>
      </c>
      <c r="C252" s="71" t="s">
        <v>27</v>
      </c>
      <c r="D252" s="72" t="s">
        <v>661</v>
      </c>
      <c r="E252" s="55" t="s">
        <v>29</v>
      </c>
      <c r="F252" s="73">
        <v>1</v>
      </c>
      <c r="G252" s="73">
        <v>28.78</v>
      </c>
      <c r="H252" s="73">
        <f t="shared" si="55"/>
        <v>35.83</v>
      </c>
      <c r="I252" s="73">
        <f t="shared" si="56"/>
        <v>35.83</v>
      </c>
      <c r="J252" s="68">
        <f t="shared" si="57"/>
        <v>1.7247619905472836E-5</v>
      </c>
      <c r="K252" s="69"/>
      <c r="L252" s="69">
        <f t="shared" si="50"/>
        <v>7.05</v>
      </c>
      <c r="M252" s="69">
        <f t="shared" si="52"/>
        <v>7.05</v>
      </c>
      <c r="N252" s="69">
        <f t="shared" si="53"/>
        <v>28.78</v>
      </c>
      <c r="O252" s="69">
        <f t="shared" si="54"/>
        <v>35.83</v>
      </c>
      <c r="P252" s="19">
        <f t="shared" si="51"/>
        <v>0</v>
      </c>
      <c r="Q252" s="69"/>
      <c r="R252" s="69"/>
      <c r="S252" s="69"/>
      <c r="T252" s="69"/>
      <c r="U252" s="69"/>
      <c r="V252" s="69"/>
      <c r="W252" s="69"/>
      <c r="X252" s="69"/>
      <c r="Y252" s="69"/>
      <c r="Z252" s="69"/>
      <c r="AA252" s="69"/>
      <c r="AB252" s="69"/>
      <c r="AC252" s="69"/>
      <c r="AD252" s="69"/>
      <c r="AE252" s="69"/>
      <c r="AF252" s="69"/>
      <c r="AG252" s="69"/>
      <c r="AH252" s="69"/>
      <c r="AI252" s="69"/>
      <c r="AJ252" s="69"/>
    </row>
    <row r="253" spans="1:36" ht="50.7" customHeight="1">
      <c r="A253" s="70" t="s">
        <v>662</v>
      </c>
      <c r="B253" s="71" t="s">
        <v>663</v>
      </c>
      <c r="C253" s="71" t="s">
        <v>27</v>
      </c>
      <c r="D253" s="72" t="s">
        <v>664</v>
      </c>
      <c r="E253" s="55" t="s">
        <v>29</v>
      </c>
      <c r="F253" s="73">
        <v>1</v>
      </c>
      <c r="G253" s="73">
        <v>39.49</v>
      </c>
      <c r="H253" s="73">
        <f t="shared" si="55"/>
        <v>49.17</v>
      </c>
      <c r="I253" s="73">
        <f t="shared" si="56"/>
        <v>49.17</v>
      </c>
      <c r="J253" s="68">
        <f t="shared" si="57"/>
        <v>2.3669145150770289E-5</v>
      </c>
      <c r="K253" s="69"/>
      <c r="L253" s="69">
        <f t="shared" si="50"/>
        <v>9.68</v>
      </c>
      <c r="M253" s="69">
        <f t="shared" si="52"/>
        <v>9.68</v>
      </c>
      <c r="N253" s="69">
        <f t="shared" si="53"/>
        <v>39.49</v>
      </c>
      <c r="O253" s="69">
        <f t="shared" si="54"/>
        <v>49.17</v>
      </c>
      <c r="P253" s="19">
        <f t="shared" si="51"/>
        <v>0</v>
      </c>
      <c r="Q253" s="69"/>
      <c r="R253" s="69"/>
      <c r="S253" s="69"/>
      <c r="T253" s="69"/>
      <c r="U253" s="69"/>
      <c r="V253" s="69"/>
      <c r="W253" s="69"/>
      <c r="X253" s="69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69"/>
      <c r="AJ253" s="69"/>
    </row>
    <row r="254" spans="1:36" ht="50.7" customHeight="1">
      <c r="A254" s="70" t="s">
        <v>665</v>
      </c>
      <c r="B254" s="71" t="s">
        <v>666</v>
      </c>
      <c r="C254" s="71" t="s">
        <v>27</v>
      </c>
      <c r="D254" s="72" t="s">
        <v>667</v>
      </c>
      <c r="E254" s="55" t="s">
        <v>29</v>
      </c>
      <c r="F254" s="73">
        <v>1</v>
      </c>
      <c r="G254" s="73">
        <v>18.079999999999998</v>
      </c>
      <c r="H254" s="73">
        <f t="shared" si="55"/>
        <v>22.51</v>
      </c>
      <c r="I254" s="73">
        <f t="shared" si="56"/>
        <v>22.51</v>
      </c>
      <c r="J254" s="68">
        <f t="shared" si="57"/>
        <v>1.0835722134306268E-5</v>
      </c>
      <c r="K254" s="69"/>
      <c r="L254" s="69">
        <f t="shared" si="50"/>
        <v>4.43</v>
      </c>
      <c r="M254" s="69">
        <f t="shared" si="52"/>
        <v>4.43</v>
      </c>
      <c r="N254" s="69">
        <f t="shared" si="53"/>
        <v>18.079999999999998</v>
      </c>
      <c r="O254" s="69">
        <f t="shared" si="54"/>
        <v>22.51</v>
      </c>
      <c r="P254" s="19">
        <f t="shared" si="51"/>
        <v>0</v>
      </c>
      <c r="Q254" s="69"/>
      <c r="R254" s="69"/>
      <c r="S254" s="69"/>
      <c r="T254" s="69"/>
      <c r="U254" s="69"/>
      <c r="V254" s="69"/>
      <c r="W254" s="69"/>
      <c r="X254" s="69"/>
      <c r="Y254" s="69"/>
      <c r="Z254" s="69"/>
      <c r="AA254" s="69"/>
      <c r="AB254" s="69"/>
      <c r="AC254" s="69"/>
      <c r="AD254" s="69"/>
      <c r="AE254" s="69"/>
      <c r="AF254" s="69"/>
      <c r="AG254" s="69"/>
      <c r="AH254" s="69"/>
      <c r="AI254" s="69"/>
      <c r="AJ254" s="69"/>
    </row>
    <row r="255" spans="1:36" ht="38.700000000000003" customHeight="1">
      <c r="A255" s="70" t="s">
        <v>668</v>
      </c>
      <c r="B255" s="71" t="s">
        <v>669</v>
      </c>
      <c r="C255" s="71" t="s">
        <v>253</v>
      </c>
      <c r="D255" s="72" t="s">
        <v>670</v>
      </c>
      <c r="E255" s="55" t="s">
        <v>46</v>
      </c>
      <c r="F255" s="73">
        <v>107.9</v>
      </c>
      <c r="G255" s="73">
        <v>104.22</v>
      </c>
      <c r="H255" s="73">
        <f t="shared" si="55"/>
        <v>129.77000000000001</v>
      </c>
      <c r="I255" s="73">
        <f t="shared" si="56"/>
        <v>14002.18</v>
      </c>
      <c r="J255" s="68">
        <f t="shared" si="57"/>
        <v>6.7402812862967804E-3</v>
      </c>
      <c r="K255" s="69"/>
      <c r="L255" s="69">
        <f t="shared" si="50"/>
        <v>25.55</v>
      </c>
      <c r="M255" s="69">
        <f t="shared" si="52"/>
        <v>2756.8450000000003</v>
      </c>
      <c r="N255" s="69">
        <f t="shared" si="53"/>
        <v>11245.338</v>
      </c>
      <c r="O255" s="69">
        <f t="shared" si="54"/>
        <v>14002.18</v>
      </c>
      <c r="P255" s="19">
        <f t="shared" si="51"/>
        <v>0</v>
      </c>
      <c r="Q255" s="69"/>
      <c r="R255" s="69"/>
      <c r="S255" s="69"/>
      <c r="T255" s="69"/>
      <c r="U255" s="69"/>
      <c r="V255" s="69"/>
      <c r="W255" s="69"/>
      <c r="X255" s="69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69"/>
      <c r="AJ255" s="69"/>
    </row>
    <row r="256" spans="1:36" ht="38.700000000000003" customHeight="1">
      <c r="A256" s="70" t="s">
        <v>671</v>
      </c>
      <c r="B256" s="71" t="s">
        <v>672</v>
      </c>
      <c r="C256" s="71" t="s">
        <v>253</v>
      </c>
      <c r="D256" s="72" t="s">
        <v>673</v>
      </c>
      <c r="E256" s="55" t="s">
        <v>46</v>
      </c>
      <c r="F256" s="73">
        <v>40.6</v>
      </c>
      <c r="G256" s="73">
        <v>48.96</v>
      </c>
      <c r="H256" s="73">
        <f t="shared" si="55"/>
        <v>60.96</v>
      </c>
      <c r="I256" s="73">
        <f t="shared" si="56"/>
        <v>2474.9699999999998</v>
      </c>
      <c r="J256" s="68">
        <f t="shared" si="57"/>
        <v>1.1913854824852947E-3</v>
      </c>
      <c r="K256" s="69"/>
      <c r="L256" s="69">
        <f t="shared" si="50"/>
        <v>12</v>
      </c>
      <c r="M256" s="69">
        <f t="shared" si="52"/>
        <v>487.20000000000005</v>
      </c>
      <c r="N256" s="69">
        <f t="shared" si="53"/>
        <v>1987.7760000000001</v>
      </c>
      <c r="O256" s="69">
        <f t="shared" si="54"/>
        <v>2474.9699999999998</v>
      </c>
      <c r="P256" s="19">
        <f t="shared" si="51"/>
        <v>0</v>
      </c>
      <c r="Q256" s="69"/>
      <c r="R256" s="69"/>
      <c r="S256" s="69"/>
      <c r="T256" s="69"/>
      <c r="U256" s="69"/>
      <c r="V256" s="69"/>
      <c r="W256" s="69"/>
      <c r="X256" s="69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69"/>
      <c r="AJ256" s="69"/>
    </row>
    <row r="257" spans="1:36" ht="38.700000000000003" customHeight="1">
      <c r="A257" s="70" t="s">
        <v>674</v>
      </c>
      <c r="B257" s="71" t="s">
        <v>675</v>
      </c>
      <c r="C257" s="71" t="s">
        <v>253</v>
      </c>
      <c r="D257" s="72" t="s">
        <v>676</v>
      </c>
      <c r="E257" s="55" t="s">
        <v>46</v>
      </c>
      <c r="F257" s="73">
        <v>25.6</v>
      </c>
      <c r="G257" s="73">
        <v>80.23</v>
      </c>
      <c r="H257" s="73">
        <f t="shared" si="55"/>
        <v>99.9</v>
      </c>
      <c r="I257" s="73">
        <f t="shared" si="56"/>
        <v>2557.44</v>
      </c>
      <c r="J257" s="68">
        <f t="shared" si="57"/>
        <v>1.2310843720639813E-3</v>
      </c>
      <c r="K257" s="69"/>
      <c r="L257" s="69">
        <f t="shared" si="50"/>
        <v>19.670000000000002</v>
      </c>
      <c r="M257" s="69">
        <f t="shared" si="52"/>
        <v>503.55200000000008</v>
      </c>
      <c r="N257" s="69">
        <f t="shared" si="53"/>
        <v>2053.8880000000004</v>
      </c>
      <c r="O257" s="69">
        <f t="shared" si="54"/>
        <v>2557.44</v>
      </c>
      <c r="P257" s="19">
        <f t="shared" si="51"/>
        <v>0</v>
      </c>
      <c r="Q257" s="69"/>
      <c r="R257" s="69"/>
      <c r="S257" s="69"/>
      <c r="T257" s="69"/>
      <c r="U257" s="69"/>
      <c r="V257" s="69"/>
      <c r="W257" s="69"/>
      <c r="X257" s="69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69"/>
      <c r="AJ257" s="69"/>
    </row>
    <row r="258" spans="1:36" ht="26.7" customHeight="1">
      <c r="A258" s="70" t="s">
        <v>677</v>
      </c>
      <c r="B258" s="71" t="s">
        <v>678</v>
      </c>
      <c r="C258" s="71" t="s">
        <v>253</v>
      </c>
      <c r="D258" s="72" t="s">
        <v>679</v>
      </c>
      <c r="E258" s="55" t="s">
        <v>46</v>
      </c>
      <c r="F258" s="73">
        <v>60.2</v>
      </c>
      <c r="G258" s="73">
        <v>45.82</v>
      </c>
      <c r="H258" s="73">
        <f t="shared" si="55"/>
        <v>57.05</v>
      </c>
      <c r="I258" s="73">
        <f t="shared" si="56"/>
        <v>3434.41</v>
      </c>
      <c r="J258" s="68">
        <f t="shared" si="57"/>
        <v>1.6532346714919052E-3</v>
      </c>
      <c r="K258" s="69"/>
      <c r="L258" s="69">
        <f t="shared" si="50"/>
        <v>11.23</v>
      </c>
      <c r="M258" s="69">
        <f t="shared" si="52"/>
        <v>676.04600000000005</v>
      </c>
      <c r="N258" s="69">
        <f t="shared" si="53"/>
        <v>2758.364</v>
      </c>
      <c r="O258" s="69">
        <f t="shared" si="54"/>
        <v>3434.41</v>
      </c>
      <c r="P258" s="19">
        <f t="shared" si="51"/>
        <v>0</v>
      </c>
      <c r="Q258" s="69"/>
      <c r="R258" s="69"/>
      <c r="S258" s="69"/>
      <c r="T258" s="69"/>
      <c r="U258" s="69"/>
      <c r="V258" s="69"/>
      <c r="W258" s="69"/>
      <c r="X258" s="69"/>
      <c r="Y258" s="69"/>
      <c r="Z258" s="69"/>
      <c r="AA258" s="69"/>
      <c r="AB258" s="69"/>
      <c r="AC258" s="69"/>
      <c r="AD258" s="69"/>
      <c r="AE258" s="69"/>
      <c r="AF258" s="69"/>
      <c r="AG258" s="69"/>
      <c r="AH258" s="69"/>
      <c r="AI258" s="69"/>
      <c r="AJ258" s="69"/>
    </row>
    <row r="259" spans="1:36" ht="38.700000000000003" customHeight="1">
      <c r="A259" s="70" t="s">
        <v>680</v>
      </c>
      <c r="B259" s="71" t="s">
        <v>681</v>
      </c>
      <c r="C259" s="71" t="s">
        <v>253</v>
      </c>
      <c r="D259" s="72" t="s">
        <v>682</v>
      </c>
      <c r="E259" s="55" t="s">
        <v>46</v>
      </c>
      <c r="F259" s="73">
        <v>17.399999999999999</v>
      </c>
      <c r="G259" s="73">
        <v>34.76</v>
      </c>
      <c r="H259" s="73">
        <f t="shared" si="55"/>
        <v>43.28</v>
      </c>
      <c r="I259" s="73">
        <f t="shared" si="56"/>
        <v>753.07</v>
      </c>
      <c r="J259" s="68">
        <f t="shared" si="57"/>
        <v>3.6250809718711778E-4</v>
      </c>
      <c r="K259" s="69"/>
      <c r="L259" s="69">
        <f t="shared" si="50"/>
        <v>8.52</v>
      </c>
      <c r="M259" s="69">
        <f t="shared" si="52"/>
        <v>148.24799999999999</v>
      </c>
      <c r="N259" s="69">
        <f t="shared" si="53"/>
        <v>604.82399999999996</v>
      </c>
      <c r="O259" s="69">
        <f t="shared" si="54"/>
        <v>753.07</v>
      </c>
      <c r="P259" s="19">
        <f t="shared" si="51"/>
        <v>0</v>
      </c>
      <c r="Q259" s="69"/>
      <c r="R259" s="69"/>
      <c r="S259" s="69"/>
      <c r="T259" s="69"/>
      <c r="U259" s="69"/>
      <c r="V259" s="69"/>
      <c r="W259" s="69"/>
      <c r="X259" s="69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69"/>
      <c r="AJ259" s="69"/>
    </row>
    <row r="260" spans="1:36" ht="38.700000000000003" customHeight="1">
      <c r="A260" s="70" t="s">
        <v>683</v>
      </c>
      <c r="B260" s="71" t="s">
        <v>684</v>
      </c>
      <c r="C260" s="71" t="s">
        <v>253</v>
      </c>
      <c r="D260" s="72" t="s">
        <v>685</v>
      </c>
      <c r="E260" s="55" t="s">
        <v>46</v>
      </c>
      <c r="F260" s="73">
        <v>97.3</v>
      </c>
      <c r="G260" s="73">
        <v>41.53</v>
      </c>
      <c r="H260" s="73">
        <f t="shared" si="55"/>
        <v>51.71</v>
      </c>
      <c r="I260" s="73">
        <f t="shared" si="56"/>
        <v>5031.38</v>
      </c>
      <c r="J260" s="68">
        <f t="shared" si="57"/>
        <v>2.4219740396315358E-3</v>
      </c>
      <c r="K260" s="69"/>
      <c r="L260" s="69">
        <f t="shared" si="50"/>
        <v>10.18</v>
      </c>
      <c r="M260" s="69">
        <f t="shared" si="52"/>
        <v>990.5139999999999</v>
      </c>
      <c r="N260" s="69">
        <f t="shared" si="53"/>
        <v>4040.8690000000001</v>
      </c>
      <c r="O260" s="69">
        <f t="shared" si="54"/>
        <v>5031.38</v>
      </c>
      <c r="P260" s="19">
        <f t="shared" si="51"/>
        <v>0</v>
      </c>
      <c r="Q260" s="69"/>
      <c r="R260" s="69"/>
      <c r="S260" s="69"/>
      <c r="T260" s="69"/>
      <c r="U260" s="69"/>
      <c r="V260" s="69"/>
      <c r="W260" s="69"/>
      <c r="X260" s="69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69"/>
      <c r="AJ260" s="69"/>
    </row>
    <row r="261" spans="1:36" ht="50.7" customHeight="1">
      <c r="A261" s="70" t="s">
        <v>686</v>
      </c>
      <c r="B261" s="71" t="s">
        <v>687</v>
      </c>
      <c r="C261" s="71" t="s">
        <v>27</v>
      </c>
      <c r="D261" s="72" t="s">
        <v>688</v>
      </c>
      <c r="E261" s="55" t="s">
        <v>29</v>
      </c>
      <c r="F261" s="73">
        <v>1</v>
      </c>
      <c r="G261" s="73">
        <v>14.63</v>
      </c>
      <c r="H261" s="73">
        <f t="shared" si="55"/>
        <v>18.21</v>
      </c>
      <c r="I261" s="73">
        <f t="shared" si="56"/>
        <v>18.21</v>
      </c>
      <c r="J261" s="68">
        <f t="shared" si="57"/>
        <v>8.7658151961669092E-6</v>
      </c>
      <c r="K261" s="69"/>
      <c r="L261" s="69">
        <f t="shared" si="50"/>
        <v>3.58</v>
      </c>
      <c r="M261" s="69">
        <f t="shared" si="52"/>
        <v>3.58</v>
      </c>
      <c r="N261" s="69">
        <f t="shared" si="53"/>
        <v>14.63</v>
      </c>
      <c r="O261" s="69">
        <f t="shared" si="54"/>
        <v>18.21</v>
      </c>
      <c r="P261" s="19">
        <f t="shared" si="51"/>
        <v>0</v>
      </c>
      <c r="Q261" s="69"/>
      <c r="R261" s="69"/>
      <c r="S261" s="69"/>
      <c r="T261" s="69"/>
      <c r="U261" s="69"/>
      <c r="V261" s="69"/>
      <c r="W261" s="69"/>
      <c r="X261" s="69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69"/>
      <c r="AJ261" s="69"/>
    </row>
    <row r="262" spans="1:36" ht="38.700000000000003" customHeight="1">
      <c r="A262" s="70" t="s">
        <v>689</v>
      </c>
      <c r="B262" s="71" t="s">
        <v>690</v>
      </c>
      <c r="C262" s="71" t="s">
        <v>176</v>
      </c>
      <c r="D262" s="72" t="s">
        <v>691</v>
      </c>
      <c r="E262" s="55" t="s">
        <v>29</v>
      </c>
      <c r="F262" s="73">
        <v>8</v>
      </c>
      <c r="G262" s="73">
        <v>23.16</v>
      </c>
      <c r="H262" s="73">
        <f t="shared" si="55"/>
        <v>28.83</v>
      </c>
      <c r="I262" s="73">
        <f t="shared" si="56"/>
        <v>230.64</v>
      </c>
      <c r="J262" s="68">
        <f t="shared" si="57"/>
        <v>1.1102403167731663E-4</v>
      </c>
      <c r="K262" s="69"/>
      <c r="L262" s="69">
        <f t="shared" si="50"/>
        <v>5.67</v>
      </c>
      <c r="M262" s="69">
        <f t="shared" si="52"/>
        <v>45.36</v>
      </c>
      <c r="N262" s="69">
        <f t="shared" si="53"/>
        <v>185.28</v>
      </c>
      <c r="O262" s="69">
        <f t="shared" si="54"/>
        <v>230.64</v>
      </c>
      <c r="P262" s="19">
        <f t="shared" si="51"/>
        <v>0</v>
      </c>
      <c r="Q262" s="69"/>
      <c r="R262" s="69"/>
      <c r="S262" s="69"/>
      <c r="T262" s="69"/>
      <c r="U262" s="69"/>
      <c r="V262" s="69"/>
      <c r="W262" s="69"/>
      <c r="X262" s="69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69"/>
      <c r="AJ262" s="69"/>
    </row>
    <row r="263" spans="1:36" ht="38.700000000000003" customHeight="1">
      <c r="A263" s="70" t="s">
        <v>692</v>
      </c>
      <c r="B263" s="71" t="s">
        <v>526</v>
      </c>
      <c r="C263" s="71" t="s">
        <v>27</v>
      </c>
      <c r="D263" s="72" t="s">
        <v>527</v>
      </c>
      <c r="E263" s="55" t="s">
        <v>29</v>
      </c>
      <c r="F263" s="73">
        <v>17</v>
      </c>
      <c r="G263" s="73">
        <v>7</v>
      </c>
      <c r="H263" s="73">
        <f t="shared" si="55"/>
        <v>8.7100000000000009</v>
      </c>
      <c r="I263" s="73">
        <f t="shared" si="56"/>
        <v>148.07</v>
      </c>
      <c r="J263" s="68">
        <f t="shared" si="57"/>
        <v>7.1277004727975514E-5</v>
      </c>
      <c r="K263" s="69"/>
      <c r="L263" s="69">
        <f t="shared" si="50"/>
        <v>1.71</v>
      </c>
      <c r="M263" s="69">
        <f t="shared" si="52"/>
        <v>29.07</v>
      </c>
      <c r="N263" s="69">
        <f t="shared" si="53"/>
        <v>119</v>
      </c>
      <c r="O263" s="69">
        <f t="shared" si="54"/>
        <v>148.07</v>
      </c>
      <c r="P263" s="19">
        <f t="shared" si="51"/>
        <v>0</v>
      </c>
      <c r="Q263" s="69"/>
      <c r="R263" s="69"/>
      <c r="S263" s="69"/>
      <c r="T263" s="69"/>
      <c r="U263" s="69"/>
      <c r="V263" s="69"/>
      <c r="W263" s="69"/>
      <c r="X263" s="69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69"/>
      <c r="AJ263" s="69"/>
    </row>
    <row r="264" spans="1:36" ht="38.700000000000003" customHeight="1">
      <c r="A264" s="70" t="s">
        <v>693</v>
      </c>
      <c r="B264" s="71" t="s">
        <v>694</v>
      </c>
      <c r="C264" s="71" t="s">
        <v>27</v>
      </c>
      <c r="D264" s="72" t="s">
        <v>695</v>
      </c>
      <c r="E264" s="55" t="s">
        <v>29</v>
      </c>
      <c r="F264" s="73">
        <v>17</v>
      </c>
      <c r="G264" s="73">
        <v>10.38</v>
      </c>
      <c r="H264" s="73">
        <f t="shared" si="55"/>
        <v>12.92</v>
      </c>
      <c r="I264" s="73">
        <f t="shared" si="56"/>
        <v>219.64</v>
      </c>
      <c r="J264" s="68">
        <f t="shared" si="57"/>
        <v>1.0572892090533223E-4</v>
      </c>
      <c r="K264" s="69"/>
      <c r="L264" s="69">
        <f t="shared" si="50"/>
        <v>2.54</v>
      </c>
      <c r="M264" s="69">
        <f t="shared" si="52"/>
        <v>43.18</v>
      </c>
      <c r="N264" s="69">
        <f t="shared" si="53"/>
        <v>176.46</v>
      </c>
      <c r="O264" s="69">
        <f t="shared" si="54"/>
        <v>219.64</v>
      </c>
      <c r="P264" s="19">
        <f t="shared" si="51"/>
        <v>0</v>
      </c>
      <c r="Q264" s="69"/>
      <c r="R264" s="69"/>
      <c r="S264" s="69"/>
      <c r="T264" s="69"/>
      <c r="U264" s="69"/>
      <c r="V264" s="69"/>
      <c r="W264" s="69"/>
      <c r="X264" s="69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69"/>
      <c r="AJ264" s="69"/>
    </row>
    <row r="265" spans="1:36" ht="38.700000000000003" customHeight="1">
      <c r="A265" s="70" t="s">
        <v>696</v>
      </c>
      <c r="B265" s="71" t="s">
        <v>553</v>
      </c>
      <c r="C265" s="71" t="s">
        <v>27</v>
      </c>
      <c r="D265" s="72" t="s">
        <v>554</v>
      </c>
      <c r="E265" s="55" t="s">
        <v>29</v>
      </c>
      <c r="F265" s="73">
        <v>17</v>
      </c>
      <c r="G265" s="73">
        <v>12.49</v>
      </c>
      <c r="H265" s="73">
        <f t="shared" si="55"/>
        <v>15.55</v>
      </c>
      <c r="I265" s="73">
        <f t="shared" si="56"/>
        <v>264.35000000000002</v>
      </c>
      <c r="J265" s="68">
        <f t="shared" si="57"/>
        <v>1.2725113932491612E-4</v>
      </c>
      <c r="K265" s="69"/>
      <c r="L265" s="69">
        <f t="shared" si="50"/>
        <v>3.06</v>
      </c>
      <c r="M265" s="69">
        <f t="shared" si="52"/>
        <v>52.02</v>
      </c>
      <c r="N265" s="69">
        <f t="shared" si="53"/>
        <v>212.33</v>
      </c>
      <c r="O265" s="69">
        <f t="shared" si="54"/>
        <v>264.35000000000002</v>
      </c>
      <c r="P265" s="19">
        <f t="shared" si="51"/>
        <v>0</v>
      </c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69"/>
      <c r="AJ265" s="69"/>
    </row>
    <row r="266" spans="1:36" ht="38.700000000000003" customHeight="1">
      <c r="A266" s="70" t="s">
        <v>697</v>
      </c>
      <c r="B266" s="71" t="s">
        <v>698</v>
      </c>
      <c r="C266" s="71" t="s">
        <v>27</v>
      </c>
      <c r="D266" s="72" t="s">
        <v>699</v>
      </c>
      <c r="E266" s="55" t="s">
        <v>29</v>
      </c>
      <c r="F266" s="73">
        <v>34</v>
      </c>
      <c r="G266" s="73">
        <v>8.6</v>
      </c>
      <c r="H266" s="73">
        <f t="shared" si="55"/>
        <v>10.7</v>
      </c>
      <c r="I266" s="73">
        <f t="shared" si="56"/>
        <v>363.8</v>
      </c>
      <c r="J266" s="68">
        <f t="shared" si="57"/>
        <v>1.7512375444072057E-4</v>
      </c>
      <c r="K266" s="69"/>
      <c r="L266" s="69">
        <f t="shared" si="50"/>
        <v>2.1</v>
      </c>
      <c r="M266" s="69">
        <f t="shared" si="52"/>
        <v>71.400000000000006</v>
      </c>
      <c r="N266" s="69">
        <f t="shared" si="53"/>
        <v>292.39999999999998</v>
      </c>
      <c r="O266" s="69">
        <f t="shared" si="54"/>
        <v>363.8</v>
      </c>
      <c r="P266" s="19">
        <f t="shared" si="51"/>
        <v>0</v>
      </c>
      <c r="Q266" s="69"/>
      <c r="R266" s="69"/>
      <c r="S266" s="69"/>
      <c r="T266" s="69"/>
      <c r="U266" s="69"/>
      <c r="V266" s="69"/>
      <c r="W266" s="69"/>
      <c r="X266" s="69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69"/>
      <c r="AJ266" s="69"/>
    </row>
    <row r="267" spans="1:36" ht="38.700000000000003" customHeight="1">
      <c r="A267" s="70" t="s">
        <v>700</v>
      </c>
      <c r="B267" s="71" t="s">
        <v>562</v>
      </c>
      <c r="C267" s="71" t="s">
        <v>27</v>
      </c>
      <c r="D267" s="72" t="s">
        <v>563</v>
      </c>
      <c r="E267" s="55" t="s">
        <v>46</v>
      </c>
      <c r="F267" s="73">
        <v>102</v>
      </c>
      <c r="G267" s="73">
        <v>23.52</v>
      </c>
      <c r="H267" s="73">
        <f t="shared" si="55"/>
        <v>29.28</v>
      </c>
      <c r="I267" s="73">
        <f t="shared" si="56"/>
        <v>2986.56</v>
      </c>
      <c r="J267" s="68">
        <f t="shared" si="57"/>
        <v>1.4376514570161585E-3</v>
      </c>
      <c r="K267" s="69"/>
      <c r="L267" s="69">
        <f t="shared" si="50"/>
        <v>5.76</v>
      </c>
      <c r="M267" s="69">
        <f t="shared" si="52"/>
        <v>587.52</v>
      </c>
      <c r="N267" s="69">
        <f t="shared" si="53"/>
        <v>2399.04</v>
      </c>
      <c r="O267" s="69">
        <f t="shared" si="54"/>
        <v>2986.56</v>
      </c>
      <c r="P267" s="19">
        <f t="shared" si="51"/>
        <v>0</v>
      </c>
      <c r="Q267" s="69"/>
      <c r="R267" s="69"/>
      <c r="S267" s="69"/>
      <c r="T267" s="69"/>
      <c r="U267" s="69"/>
      <c r="V267" s="69"/>
      <c r="W267" s="69"/>
      <c r="X267" s="69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69"/>
      <c r="AJ267" s="69"/>
    </row>
    <row r="268" spans="1:36" ht="26.7" customHeight="1">
      <c r="A268" s="70" t="s">
        <v>701</v>
      </c>
      <c r="B268" s="71" t="s">
        <v>702</v>
      </c>
      <c r="C268" s="71" t="s">
        <v>27</v>
      </c>
      <c r="D268" s="72" t="s">
        <v>703</v>
      </c>
      <c r="E268" s="55" t="s">
        <v>29</v>
      </c>
      <c r="F268" s="73">
        <v>1</v>
      </c>
      <c r="G268" s="73">
        <v>23.49</v>
      </c>
      <c r="H268" s="73">
        <f t="shared" si="55"/>
        <v>29.24</v>
      </c>
      <c r="I268" s="73">
        <f t="shared" si="56"/>
        <v>29.24</v>
      </c>
      <c r="J268" s="68">
        <f t="shared" si="57"/>
        <v>1.4075367179347635E-5</v>
      </c>
      <c r="K268" s="69"/>
      <c r="L268" s="69">
        <f t="shared" si="50"/>
        <v>5.75</v>
      </c>
      <c r="M268" s="69">
        <f t="shared" si="52"/>
        <v>5.75</v>
      </c>
      <c r="N268" s="69">
        <f t="shared" si="53"/>
        <v>23.49</v>
      </c>
      <c r="O268" s="69">
        <f t="shared" si="54"/>
        <v>29.24</v>
      </c>
      <c r="P268" s="19">
        <f t="shared" si="51"/>
        <v>0</v>
      </c>
      <c r="Q268" s="69"/>
      <c r="R268" s="69"/>
      <c r="S268" s="69"/>
      <c r="T268" s="69"/>
      <c r="U268" s="69"/>
      <c r="V268" s="69"/>
      <c r="W268" s="69"/>
      <c r="X268" s="69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69"/>
      <c r="AJ268" s="69"/>
    </row>
    <row r="269" spans="1:36" ht="15.15" customHeight="1">
      <c r="A269" s="70" t="s">
        <v>704</v>
      </c>
      <c r="B269" s="71" t="s">
        <v>705</v>
      </c>
      <c r="C269" s="71" t="s">
        <v>176</v>
      </c>
      <c r="D269" s="72" t="s">
        <v>706</v>
      </c>
      <c r="E269" s="55" t="s">
        <v>29</v>
      </c>
      <c r="F269" s="73">
        <v>1</v>
      </c>
      <c r="G269" s="73">
        <v>19.010000000000002</v>
      </c>
      <c r="H269" s="73">
        <f t="shared" si="55"/>
        <v>23.67</v>
      </c>
      <c r="I269" s="73">
        <f t="shared" si="56"/>
        <v>23.67</v>
      </c>
      <c r="J269" s="68">
        <f t="shared" si="57"/>
        <v>1.1394115633897351E-5</v>
      </c>
      <c r="K269" s="69"/>
      <c r="L269" s="69">
        <f t="shared" si="50"/>
        <v>4.66</v>
      </c>
      <c r="M269" s="69">
        <f t="shared" si="52"/>
        <v>4.66</v>
      </c>
      <c r="N269" s="69">
        <f t="shared" si="53"/>
        <v>19.010000000000002</v>
      </c>
      <c r="O269" s="69">
        <f t="shared" si="54"/>
        <v>23.67</v>
      </c>
      <c r="P269" s="19">
        <f t="shared" si="51"/>
        <v>0</v>
      </c>
      <c r="Q269" s="69"/>
      <c r="R269" s="69"/>
      <c r="S269" s="69"/>
      <c r="T269" s="69"/>
      <c r="U269" s="69"/>
      <c r="V269" s="69"/>
      <c r="W269" s="69"/>
      <c r="X269" s="69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69"/>
      <c r="AJ269" s="69"/>
    </row>
    <row r="270" spans="1:36" ht="26.7" customHeight="1">
      <c r="A270" s="70" t="s">
        <v>707</v>
      </c>
      <c r="B270" s="71" t="s">
        <v>708</v>
      </c>
      <c r="C270" s="71" t="s">
        <v>176</v>
      </c>
      <c r="D270" s="72" t="s">
        <v>709</v>
      </c>
      <c r="E270" s="55" t="s">
        <v>29</v>
      </c>
      <c r="F270" s="73">
        <v>1</v>
      </c>
      <c r="G270" s="73">
        <v>4555.84</v>
      </c>
      <c r="H270" s="73">
        <f t="shared" si="55"/>
        <v>5672.87</v>
      </c>
      <c r="I270" s="73">
        <f t="shared" si="56"/>
        <v>5672.87</v>
      </c>
      <c r="J270" s="68">
        <f t="shared" si="57"/>
        <v>2.7307704586424699E-3</v>
      </c>
      <c r="K270" s="69"/>
      <c r="L270" s="69">
        <f t="shared" ref="L270:L333" si="58">TRUNC(G270*$I$4,2)</f>
        <v>1117.03</v>
      </c>
      <c r="M270" s="69">
        <f t="shared" si="52"/>
        <v>1117.03</v>
      </c>
      <c r="N270" s="69">
        <f t="shared" si="53"/>
        <v>4555.84</v>
      </c>
      <c r="O270" s="69">
        <f t="shared" si="54"/>
        <v>5672.87</v>
      </c>
      <c r="P270" s="19">
        <f t="shared" ref="P270:P333" si="59">I270-O270</f>
        <v>0</v>
      </c>
      <c r="Q270" s="69"/>
      <c r="R270" s="69"/>
      <c r="S270" s="69"/>
      <c r="T270" s="69"/>
      <c r="U270" s="69"/>
      <c r="V270" s="69"/>
      <c r="W270" s="69"/>
      <c r="X270" s="69"/>
      <c r="Y270" s="69"/>
      <c r="Z270" s="69"/>
      <c r="AA270" s="69"/>
      <c r="AB270" s="69"/>
      <c r="AC270" s="69"/>
      <c r="AD270" s="69"/>
      <c r="AE270" s="69"/>
      <c r="AF270" s="69"/>
      <c r="AG270" s="69"/>
      <c r="AH270" s="69"/>
      <c r="AI270" s="69"/>
      <c r="AJ270" s="69"/>
    </row>
    <row r="271" spans="1:36" ht="38.700000000000003" customHeight="1">
      <c r="A271" s="70" t="s">
        <v>710</v>
      </c>
      <c r="B271" s="71" t="s">
        <v>711</v>
      </c>
      <c r="C271" s="71" t="s">
        <v>27</v>
      </c>
      <c r="D271" s="72" t="s">
        <v>712</v>
      </c>
      <c r="E271" s="55" t="s">
        <v>50</v>
      </c>
      <c r="F271" s="73">
        <v>0.2</v>
      </c>
      <c r="G271" s="73">
        <v>431.37</v>
      </c>
      <c r="H271" s="73">
        <f t="shared" si="55"/>
        <v>537.13</v>
      </c>
      <c r="I271" s="73">
        <f t="shared" si="56"/>
        <v>107.42</v>
      </c>
      <c r="J271" s="68">
        <f t="shared" si="57"/>
        <v>5.1709163556960431E-5</v>
      </c>
      <c r="K271" s="69"/>
      <c r="L271" s="69">
        <f t="shared" si="58"/>
        <v>105.76</v>
      </c>
      <c r="M271" s="69">
        <f t="shared" ref="M271:M334" si="60">F271*L271</f>
        <v>21.152000000000001</v>
      </c>
      <c r="N271" s="69">
        <f t="shared" ref="N271:N334" si="61">F271*G271</f>
        <v>86.274000000000001</v>
      </c>
      <c r="O271" s="69">
        <f t="shared" si="54"/>
        <v>107.42</v>
      </c>
      <c r="P271" s="19">
        <f t="shared" si="59"/>
        <v>0</v>
      </c>
      <c r="Q271" s="69"/>
      <c r="R271" s="69"/>
      <c r="S271" s="69"/>
      <c r="T271" s="69"/>
      <c r="U271" s="69"/>
      <c r="V271" s="69"/>
      <c r="W271" s="69"/>
      <c r="X271" s="69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69"/>
      <c r="AJ271" s="69"/>
    </row>
    <row r="272" spans="1:36" ht="50.7" customHeight="1">
      <c r="A272" s="70" t="s">
        <v>713</v>
      </c>
      <c r="B272" s="71" t="s">
        <v>714</v>
      </c>
      <c r="C272" s="71" t="s">
        <v>27</v>
      </c>
      <c r="D272" s="72" t="s">
        <v>715</v>
      </c>
      <c r="E272" s="55" t="s">
        <v>29</v>
      </c>
      <c r="F272" s="73">
        <v>19</v>
      </c>
      <c r="G272" s="73">
        <v>10.71</v>
      </c>
      <c r="H272" s="73">
        <f t="shared" si="55"/>
        <v>13.33</v>
      </c>
      <c r="I272" s="73">
        <f t="shared" si="56"/>
        <v>253.27</v>
      </c>
      <c r="J272" s="68">
        <f t="shared" si="57"/>
        <v>1.2191751865640819E-4</v>
      </c>
      <c r="K272" s="69"/>
      <c r="L272" s="69">
        <f t="shared" si="58"/>
        <v>2.62</v>
      </c>
      <c r="M272" s="69">
        <f t="shared" si="60"/>
        <v>49.78</v>
      </c>
      <c r="N272" s="69">
        <f t="shared" si="61"/>
        <v>203.49</v>
      </c>
      <c r="O272" s="69">
        <f t="shared" si="54"/>
        <v>253.27</v>
      </c>
      <c r="P272" s="19">
        <f t="shared" si="59"/>
        <v>0</v>
      </c>
      <c r="Q272" s="69"/>
      <c r="R272" s="69"/>
      <c r="S272" s="69"/>
      <c r="T272" s="69"/>
      <c r="U272" s="69"/>
      <c r="V272" s="69"/>
      <c r="W272" s="69"/>
      <c r="X272" s="69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69"/>
      <c r="AJ272" s="69"/>
    </row>
    <row r="273" spans="1:36" ht="50.7" customHeight="1">
      <c r="A273" s="70" t="s">
        <v>716</v>
      </c>
      <c r="B273" s="71" t="s">
        <v>717</v>
      </c>
      <c r="C273" s="71" t="s">
        <v>27</v>
      </c>
      <c r="D273" s="72" t="s">
        <v>718</v>
      </c>
      <c r="E273" s="55" t="s">
        <v>29</v>
      </c>
      <c r="F273" s="73">
        <v>17</v>
      </c>
      <c r="G273" s="73">
        <v>16.489999999999998</v>
      </c>
      <c r="H273" s="73">
        <f t="shared" si="55"/>
        <v>20.53</v>
      </c>
      <c r="I273" s="73">
        <f t="shared" si="56"/>
        <v>349.01</v>
      </c>
      <c r="J273" s="68">
        <f t="shared" si="57"/>
        <v>1.6800423732093425E-4</v>
      </c>
      <c r="K273" s="69"/>
      <c r="L273" s="69">
        <f t="shared" si="58"/>
        <v>4.04</v>
      </c>
      <c r="M273" s="69">
        <f t="shared" si="60"/>
        <v>68.680000000000007</v>
      </c>
      <c r="N273" s="69">
        <f t="shared" si="61"/>
        <v>280.33</v>
      </c>
      <c r="O273" s="69">
        <f t="shared" si="54"/>
        <v>349.01</v>
      </c>
      <c r="P273" s="19">
        <f t="shared" si="59"/>
        <v>0</v>
      </c>
      <c r="Q273" s="69"/>
      <c r="R273" s="69"/>
      <c r="S273" s="69"/>
      <c r="T273" s="69"/>
      <c r="U273" s="69"/>
      <c r="V273" s="69"/>
      <c r="W273" s="69"/>
      <c r="X273" s="69"/>
      <c r="Y273" s="69"/>
      <c r="Z273" s="69"/>
      <c r="AA273" s="69"/>
      <c r="AB273" s="69"/>
      <c r="AC273" s="69"/>
      <c r="AD273" s="69"/>
      <c r="AE273" s="69"/>
      <c r="AF273" s="69"/>
      <c r="AG273" s="69"/>
      <c r="AH273" s="69"/>
      <c r="AI273" s="69"/>
      <c r="AJ273" s="69"/>
    </row>
    <row r="274" spans="1:36" ht="50.7" customHeight="1">
      <c r="A274" s="70" t="s">
        <v>719</v>
      </c>
      <c r="B274" s="71" t="s">
        <v>720</v>
      </c>
      <c r="C274" s="71" t="s">
        <v>27</v>
      </c>
      <c r="D274" s="72" t="s">
        <v>721</v>
      </c>
      <c r="E274" s="55" t="s">
        <v>29</v>
      </c>
      <c r="F274" s="73">
        <v>1</v>
      </c>
      <c r="G274" s="73">
        <v>34.799999999999997</v>
      </c>
      <c r="H274" s="73">
        <f t="shared" si="55"/>
        <v>43.33</v>
      </c>
      <c r="I274" s="73">
        <f t="shared" si="56"/>
        <v>43.33</v>
      </c>
      <c r="J274" s="68">
        <f t="shared" si="57"/>
        <v>2.0857922704553111E-5</v>
      </c>
      <c r="K274" s="69"/>
      <c r="L274" s="69">
        <f t="shared" si="58"/>
        <v>8.5299999999999994</v>
      </c>
      <c r="M274" s="69">
        <f t="shared" si="60"/>
        <v>8.5299999999999994</v>
      </c>
      <c r="N274" s="69">
        <f t="shared" si="61"/>
        <v>34.799999999999997</v>
      </c>
      <c r="O274" s="69">
        <f t="shared" si="54"/>
        <v>43.33</v>
      </c>
      <c r="P274" s="19">
        <f t="shared" si="59"/>
        <v>0</v>
      </c>
      <c r="Q274" s="69"/>
      <c r="R274" s="69"/>
      <c r="S274" s="69"/>
      <c r="T274" s="69"/>
      <c r="U274" s="69"/>
      <c r="V274" s="69"/>
      <c r="W274" s="69"/>
      <c r="X274" s="69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69"/>
      <c r="AJ274" s="69"/>
    </row>
    <row r="275" spans="1:36" ht="15.15" customHeight="1">
      <c r="A275" s="52" t="s">
        <v>722</v>
      </c>
      <c r="B275" s="53"/>
      <c r="C275" s="53"/>
      <c r="D275" s="54" t="s">
        <v>723</v>
      </c>
      <c r="E275" s="55"/>
      <c r="F275" s="73"/>
      <c r="G275" s="73"/>
      <c r="H275" s="73"/>
      <c r="I275" s="73"/>
      <c r="J275" s="68"/>
      <c r="K275" s="69"/>
      <c r="L275" s="69">
        <f t="shared" si="58"/>
        <v>0</v>
      </c>
      <c r="M275" s="69">
        <f t="shared" si="60"/>
        <v>0</v>
      </c>
      <c r="N275" s="69">
        <f t="shared" si="61"/>
        <v>0</v>
      </c>
      <c r="O275" s="69">
        <f t="shared" si="54"/>
        <v>0</v>
      </c>
      <c r="P275" s="19">
        <f t="shared" si="59"/>
        <v>0</v>
      </c>
      <c r="Q275" s="69"/>
      <c r="R275" s="69"/>
      <c r="S275" s="69"/>
      <c r="T275" s="69"/>
      <c r="U275" s="69"/>
      <c r="V275" s="69"/>
      <c r="W275" s="69"/>
      <c r="X275" s="69"/>
      <c r="Y275" s="69"/>
      <c r="Z275" s="69"/>
      <c r="AA275" s="69"/>
      <c r="AB275" s="69"/>
      <c r="AC275" s="69"/>
      <c r="AD275" s="69"/>
      <c r="AE275" s="69"/>
      <c r="AF275" s="69"/>
      <c r="AG275" s="69"/>
      <c r="AH275" s="69"/>
      <c r="AI275" s="69"/>
      <c r="AJ275" s="69"/>
    </row>
    <row r="276" spans="1:36" ht="38.700000000000003" customHeight="1">
      <c r="A276" s="70" t="s">
        <v>724</v>
      </c>
      <c r="B276" s="71" t="s">
        <v>725</v>
      </c>
      <c r="C276" s="71" t="s">
        <v>176</v>
      </c>
      <c r="D276" s="72" t="s">
        <v>726</v>
      </c>
      <c r="E276" s="55" t="s">
        <v>29</v>
      </c>
      <c r="F276" s="73">
        <v>4</v>
      </c>
      <c r="G276" s="73">
        <v>543.91999999999996</v>
      </c>
      <c r="H276" s="73">
        <f t="shared" ref="H276:H293" si="62">TRUNC(G276+(G276*$I$4),2)</f>
        <v>677.28</v>
      </c>
      <c r="I276" s="73">
        <f t="shared" ref="I276:I293" si="63">TRUNC(H276*F276,2)</f>
        <v>2709.12</v>
      </c>
      <c r="J276" s="68">
        <f t="shared" ref="J276:J293" si="64">I276/$I$449</f>
        <v>1.3040991358725807E-3</v>
      </c>
      <c r="K276" s="69"/>
      <c r="L276" s="69">
        <f t="shared" si="58"/>
        <v>133.36000000000001</v>
      </c>
      <c r="M276" s="69">
        <f t="shared" si="60"/>
        <v>533.44000000000005</v>
      </c>
      <c r="N276" s="69">
        <f t="shared" si="61"/>
        <v>2175.6799999999998</v>
      </c>
      <c r="O276" s="69">
        <f t="shared" si="54"/>
        <v>2709.12</v>
      </c>
      <c r="P276" s="19">
        <f t="shared" si="59"/>
        <v>0</v>
      </c>
      <c r="Q276" s="69"/>
      <c r="R276" s="69"/>
      <c r="S276" s="69"/>
      <c r="T276" s="69"/>
      <c r="U276" s="69"/>
      <c r="V276" s="69"/>
      <c r="W276" s="69"/>
      <c r="X276" s="69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69"/>
      <c r="AJ276" s="69"/>
    </row>
    <row r="277" spans="1:36" ht="38.700000000000003" customHeight="1">
      <c r="A277" s="70" t="s">
        <v>727</v>
      </c>
      <c r="B277" s="71" t="s">
        <v>728</v>
      </c>
      <c r="C277" s="71" t="s">
        <v>176</v>
      </c>
      <c r="D277" s="72" t="s">
        <v>729</v>
      </c>
      <c r="E277" s="55" t="s">
        <v>29</v>
      </c>
      <c r="F277" s="73">
        <v>2</v>
      </c>
      <c r="G277" s="73">
        <v>620.22</v>
      </c>
      <c r="H277" s="73">
        <f t="shared" si="62"/>
        <v>772.28</v>
      </c>
      <c r="I277" s="73">
        <f t="shared" si="63"/>
        <v>1544.56</v>
      </c>
      <c r="J277" s="68">
        <f t="shared" si="64"/>
        <v>7.4351057217965735E-4</v>
      </c>
      <c r="K277" s="69"/>
      <c r="L277" s="69">
        <f t="shared" si="58"/>
        <v>152.06</v>
      </c>
      <c r="M277" s="69">
        <f t="shared" si="60"/>
        <v>304.12</v>
      </c>
      <c r="N277" s="69">
        <f t="shared" si="61"/>
        <v>1240.44</v>
      </c>
      <c r="O277" s="69">
        <f t="shared" si="54"/>
        <v>1544.56</v>
      </c>
      <c r="P277" s="19">
        <f t="shared" si="59"/>
        <v>0</v>
      </c>
      <c r="Q277" s="69"/>
      <c r="R277" s="69"/>
      <c r="S277" s="69"/>
      <c r="T277" s="69"/>
      <c r="U277" s="69"/>
      <c r="V277" s="69"/>
      <c r="W277" s="69"/>
      <c r="X277" s="69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69"/>
      <c r="AJ277" s="69"/>
    </row>
    <row r="278" spans="1:36" ht="15.15" customHeight="1">
      <c r="A278" s="70" t="s">
        <v>730</v>
      </c>
      <c r="B278" s="71" t="s">
        <v>731</v>
      </c>
      <c r="C278" s="71" t="s">
        <v>93</v>
      </c>
      <c r="D278" s="72" t="s">
        <v>732</v>
      </c>
      <c r="E278" s="55" t="s">
        <v>29</v>
      </c>
      <c r="F278" s="73">
        <v>2</v>
      </c>
      <c r="G278" s="73">
        <v>72.88</v>
      </c>
      <c r="H278" s="73">
        <f t="shared" si="62"/>
        <v>90.74</v>
      </c>
      <c r="I278" s="73">
        <f t="shared" si="63"/>
        <v>181.48</v>
      </c>
      <c r="J278" s="68">
        <f t="shared" si="64"/>
        <v>8.7359700263611788E-5</v>
      </c>
      <c r="K278" s="69"/>
      <c r="L278" s="69">
        <f t="shared" si="58"/>
        <v>17.86</v>
      </c>
      <c r="M278" s="69">
        <f t="shared" si="60"/>
        <v>35.72</v>
      </c>
      <c r="N278" s="69">
        <f t="shared" si="61"/>
        <v>145.76</v>
      </c>
      <c r="O278" s="69">
        <f t="shared" ref="O278:O341" si="65">TRUNC(N278+M278,2)</f>
        <v>181.48</v>
      </c>
      <c r="P278" s="19">
        <f t="shared" si="59"/>
        <v>0</v>
      </c>
      <c r="Q278" s="69"/>
      <c r="R278" s="69"/>
      <c r="S278" s="69"/>
      <c r="T278" s="69"/>
      <c r="U278" s="69"/>
      <c r="V278" s="69"/>
      <c r="W278" s="69"/>
      <c r="X278" s="69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69"/>
      <c r="AJ278" s="69"/>
    </row>
    <row r="279" spans="1:36" ht="38.700000000000003" customHeight="1">
      <c r="A279" s="70" t="s">
        <v>733</v>
      </c>
      <c r="B279" s="71" t="s">
        <v>630</v>
      </c>
      <c r="C279" s="71" t="s">
        <v>27</v>
      </c>
      <c r="D279" s="72" t="s">
        <v>631</v>
      </c>
      <c r="E279" s="55" t="s">
        <v>29</v>
      </c>
      <c r="F279" s="73">
        <v>3</v>
      </c>
      <c r="G279" s="73">
        <v>65.790000000000006</v>
      </c>
      <c r="H279" s="73">
        <f t="shared" si="62"/>
        <v>81.92</v>
      </c>
      <c r="I279" s="73">
        <f t="shared" si="63"/>
        <v>245.76</v>
      </c>
      <c r="J279" s="68">
        <f t="shared" si="64"/>
        <v>1.1830240212026247E-4</v>
      </c>
      <c r="K279" s="69"/>
      <c r="L279" s="69">
        <f t="shared" si="58"/>
        <v>16.13</v>
      </c>
      <c r="M279" s="69">
        <f t="shared" si="60"/>
        <v>48.39</v>
      </c>
      <c r="N279" s="69">
        <f t="shared" si="61"/>
        <v>197.37</v>
      </c>
      <c r="O279" s="69">
        <f t="shared" si="65"/>
        <v>245.76</v>
      </c>
      <c r="P279" s="19">
        <f t="shared" si="59"/>
        <v>0</v>
      </c>
      <c r="Q279" s="69"/>
      <c r="R279" s="69"/>
      <c r="S279" s="69"/>
      <c r="T279" s="69"/>
      <c r="U279" s="69"/>
      <c r="V279" s="69"/>
      <c r="W279" s="69"/>
      <c r="X279" s="69"/>
      <c r="Y279" s="69"/>
      <c r="Z279" s="69"/>
      <c r="AA279" s="69"/>
      <c r="AB279" s="69"/>
      <c r="AC279" s="69"/>
      <c r="AD279" s="69"/>
      <c r="AE279" s="69"/>
      <c r="AF279" s="69"/>
      <c r="AG279" s="69"/>
      <c r="AH279" s="69"/>
      <c r="AI279" s="69"/>
      <c r="AJ279" s="69"/>
    </row>
    <row r="280" spans="1:36" ht="50.7" customHeight="1">
      <c r="A280" s="70" t="s">
        <v>734</v>
      </c>
      <c r="B280" s="71" t="s">
        <v>633</v>
      </c>
      <c r="C280" s="71" t="s">
        <v>27</v>
      </c>
      <c r="D280" s="72" t="s">
        <v>634</v>
      </c>
      <c r="E280" s="55" t="s">
        <v>29</v>
      </c>
      <c r="F280" s="73">
        <v>15</v>
      </c>
      <c r="G280" s="73">
        <v>42.53</v>
      </c>
      <c r="H280" s="73">
        <f t="shared" si="62"/>
        <v>52.95</v>
      </c>
      <c r="I280" s="73">
        <f t="shared" si="63"/>
        <v>794.25</v>
      </c>
      <c r="J280" s="68">
        <f t="shared" si="64"/>
        <v>3.8233106642260122E-4</v>
      </c>
      <c r="K280" s="69"/>
      <c r="L280" s="69">
        <f t="shared" si="58"/>
        <v>10.42</v>
      </c>
      <c r="M280" s="69">
        <f t="shared" si="60"/>
        <v>156.30000000000001</v>
      </c>
      <c r="N280" s="69">
        <f t="shared" si="61"/>
        <v>637.95000000000005</v>
      </c>
      <c r="O280" s="69">
        <f t="shared" si="65"/>
        <v>794.25</v>
      </c>
      <c r="P280" s="19">
        <f t="shared" si="59"/>
        <v>0</v>
      </c>
      <c r="Q280" s="69"/>
      <c r="R280" s="69"/>
      <c r="S280" s="69"/>
      <c r="T280" s="69"/>
      <c r="U280" s="69"/>
      <c r="V280" s="69"/>
      <c r="W280" s="69"/>
      <c r="X280" s="69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69"/>
      <c r="AJ280" s="69"/>
    </row>
    <row r="281" spans="1:36" ht="50.7" customHeight="1">
      <c r="A281" s="70" t="s">
        <v>735</v>
      </c>
      <c r="B281" s="71" t="s">
        <v>736</v>
      </c>
      <c r="C281" s="71" t="s">
        <v>27</v>
      </c>
      <c r="D281" s="72" t="s">
        <v>737</v>
      </c>
      <c r="E281" s="55" t="s">
        <v>29</v>
      </c>
      <c r="F281" s="73">
        <v>1</v>
      </c>
      <c r="G281" s="73">
        <v>38.549999999999997</v>
      </c>
      <c r="H281" s="73">
        <f t="shared" si="62"/>
        <v>48</v>
      </c>
      <c r="I281" s="73">
        <f t="shared" si="63"/>
        <v>48</v>
      </c>
      <c r="J281" s="68">
        <f t="shared" si="64"/>
        <v>2.3105937914113765E-5</v>
      </c>
      <c r="K281" s="69"/>
      <c r="L281" s="69">
        <f t="shared" si="58"/>
        <v>9.4499999999999993</v>
      </c>
      <c r="M281" s="69">
        <f t="shared" si="60"/>
        <v>9.4499999999999993</v>
      </c>
      <c r="N281" s="69">
        <f t="shared" si="61"/>
        <v>38.549999999999997</v>
      </c>
      <c r="O281" s="69">
        <f t="shared" si="65"/>
        <v>48</v>
      </c>
      <c r="P281" s="19">
        <f t="shared" si="59"/>
        <v>0</v>
      </c>
      <c r="Q281" s="69"/>
      <c r="R281" s="69"/>
      <c r="S281" s="69"/>
      <c r="T281" s="69"/>
      <c r="U281" s="69"/>
      <c r="V281" s="69"/>
      <c r="W281" s="69"/>
      <c r="X281" s="69"/>
      <c r="Y281" s="69"/>
      <c r="Z281" s="69"/>
      <c r="AA281" s="69"/>
      <c r="AB281" s="69"/>
      <c r="AC281" s="69"/>
      <c r="AD281" s="69"/>
      <c r="AE281" s="69"/>
      <c r="AF281" s="69"/>
      <c r="AG281" s="69"/>
      <c r="AH281" s="69"/>
      <c r="AI281" s="69"/>
      <c r="AJ281" s="69"/>
    </row>
    <row r="282" spans="1:36" ht="50.7" customHeight="1">
      <c r="A282" s="70" t="s">
        <v>738</v>
      </c>
      <c r="B282" s="71" t="s">
        <v>739</v>
      </c>
      <c r="C282" s="71" t="s">
        <v>27</v>
      </c>
      <c r="D282" s="72" t="s">
        <v>740</v>
      </c>
      <c r="E282" s="55" t="s">
        <v>29</v>
      </c>
      <c r="F282" s="73">
        <v>1</v>
      </c>
      <c r="G282" s="73">
        <v>49.58</v>
      </c>
      <c r="H282" s="73">
        <f t="shared" si="62"/>
        <v>61.73</v>
      </c>
      <c r="I282" s="73">
        <f t="shared" si="63"/>
        <v>61.73</v>
      </c>
      <c r="J282" s="68">
        <f t="shared" si="64"/>
        <v>2.9715198904963388E-5</v>
      </c>
      <c r="K282" s="69"/>
      <c r="L282" s="69">
        <f t="shared" si="58"/>
        <v>12.15</v>
      </c>
      <c r="M282" s="69">
        <f t="shared" si="60"/>
        <v>12.15</v>
      </c>
      <c r="N282" s="69">
        <f t="shared" si="61"/>
        <v>49.58</v>
      </c>
      <c r="O282" s="69">
        <f t="shared" si="65"/>
        <v>61.73</v>
      </c>
      <c r="P282" s="19">
        <f t="shared" si="59"/>
        <v>0</v>
      </c>
      <c r="Q282" s="69"/>
      <c r="R282" s="69"/>
      <c r="S282" s="69"/>
      <c r="T282" s="69"/>
      <c r="U282" s="69"/>
      <c r="V282" s="69"/>
      <c r="W282" s="69"/>
      <c r="X282" s="69"/>
      <c r="Y282" s="69"/>
      <c r="Z282" s="69"/>
      <c r="AA282" s="69"/>
      <c r="AB282" s="69"/>
      <c r="AC282" s="69"/>
      <c r="AD282" s="69"/>
      <c r="AE282" s="69"/>
      <c r="AF282" s="69"/>
      <c r="AG282" s="69"/>
      <c r="AH282" s="69"/>
      <c r="AI282" s="69"/>
      <c r="AJ282" s="69"/>
    </row>
    <row r="283" spans="1:36" ht="15.15" customHeight="1">
      <c r="A283" s="70" t="s">
        <v>741</v>
      </c>
      <c r="B283" s="71" t="s">
        <v>742</v>
      </c>
      <c r="C283" s="71" t="s">
        <v>93</v>
      </c>
      <c r="D283" s="72" t="s">
        <v>743</v>
      </c>
      <c r="E283" s="55" t="s">
        <v>29</v>
      </c>
      <c r="F283" s="73">
        <v>1</v>
      </c>
      <c r="G283" s="73">
        <v>60.39</v>
      </c>
      <c r="H283" s="73">
        <f t="shared" si="62"/>
        <v>75.19</v>
      </c>
      <c r="I283" s="73">
        <f t="shared" si="63"/>
        <v>75.19</v>
      </c>
      <c r="J283" s="68">
        <f t="shared" si="64"/>
        <v>3.6194488995046121E-5</v>
      </c>
      <c r="K283" s="69"/>
      <c r="L283" s="69">
        <f t="shared" si="58"/>
        <v>14.8</v>
      </c>
      <c r="M283" s="69">
        <f t="shared" si="60"/>
        <v>14.8</v>
      </c>
      <c r="N283" s="69">
        <f t="shared" si="61"/>
        <v>60.39</v>
      </c>
      <c r="O283" s="69">
        <f t="shared" si="65"/>
        <v>75.19</v>
      </c>
      <c r="P283" s="19">
        <f t="shared" si="59"/>
        <v>0</v>
      </c>
      <c r="Q283" s="69"/>
      <c r="R283" s="69"/>
      <c r="S283" s="69"/>
      <c r="T283" s="69"/>
      <c r="U283" s="69"/>
      <c r="V283" s="69"/>
      <c r="W283" s="69"/>
      <c r="X283" s="69"/>
      <c r="Y283" s="69"/>
      <c r="Z283" s="69"/>
      <c r="AA283" s="69"/>
      <c r="AB283" s="69"/>
      <c r="AC283" s="69"/>
      <c r="AD283" s="69"/>
      <c r="AE283" s="69"/>
      <c r="AF283" s="69"/>
      <c r="AG283" s="69"/>
      <c r="AH283" s="69"/>
      <c r="AI283" s="69"/>
      <c r="AJ283" s="69"/>
    </row>
    <row r="284" spans="1:36" ht="50.7" customHeight="1">
      <c r="A284" s="70" t="s">
        <v>744</v>
      </c>
      <c r="B284" s="71" t="s">
        <v>745</v>
      </c>
      <c r="C284" s="71" t="s">
        <v>27</v>
      </c>
      <c r="D284" s="72" t="s">
        <v>746</v>
      </c>
      <c r="E284" s="55" t="s">
        <v>29</v>
      </c>
      <c r="F284" s="73">
        <v>1</v>
      </c>
      <c r="G284" s="73">
        <v>23.89</v>
      </c>
      <c r="H284" s="73">
        <f t="shared" si="62"/>
        <v>29.74</v>
      </c>
      <c r="I284" s="73">
        <f t="shared" si="63"/>
        <v>29.74</v>
      </c>
      <c r="J284" s="68">
        <f t="shared" si="64"/>
        <v>1.4316054032619653E-5</v>
      </c>
      <c r="K284" s="69"/>
      <c r="L284" s="69">
        <f t="shared" si="58"/>
        <v>5.85</v>
      </c>
      <c r="M284" s="69">
        <f t="shared" si="60"/>
        <v>5.85</v>
      </c>
      <c r="N284" s="69">
        <f t="shared" si="61"/>
        <v>23.89</v>
      </c>
      <c r="O284" s="69">
        <f t="shared" si="65"/>
        <v>29.74</v>
      </c>
      <c r="P284" s="19">
        <f t="shared" si="59"/>
        <v>0</v>
      </c>
      <c r="Q284" s="69"/>
      <c r="R284" s="69"/>
      <c r="S284" s="69"/>
      <c r="T284" s="69"/>
      <c r="U284" s="69"/>
      <c r="V284" s="69"/>
      <c r="W284" s="69"/>
      <c r="X284" s="69"/>
      <c r="Y284" s="69"/>
      <c r="Z284" s="69"/>
      <c r="AA284" s="69"/>
      <c r="AB284" s="69"/>
      <c r="AC284" s="69"/>
      <c r="AD284" s="69"/>
      <c r="AE284" s="69"/>
      <c r="AF284" s="69"/>
      <c r="AG284" s="69"/>
      <c r="AH284" s="69"/>
      <c r="AI284" s="69"/>
      <c r="AJ284" s="69"/>
    </row>
    <row r="285" spans="1:36" ht="50.7" customHeight="1">
      <c r="A285" s="70" t="s">
        <v>747</v>
      </c>
      <c r="B285" s="71" t="s">
        <v>748</v>
      </c>
      <c r="C285" s="71" t="s">
        <v>27</v>
      </c>
      <c r="D285" s="72" t="s">
        <v>749</v>
      </c>
      <c r="E285" s="55" t="s">
        <v>29</v>
      </c>
      <c r="F285" s="73">
        <v>1</v>
      </c>
      <c r="G285" s="73">
        <v>30.24</v>
      </c>
      <c r="H285" s="73">
        <f t="shared" si="62"/>
        <v>37.65</v>
      </c>
      <c r="I285" s="73">
        <f t="shared" si="63"/>
        <v>37.65</v>
      </c>
      <c r="J285" s="68">
        <f t="shared" si="64"/>
        <v>1.8123720051382982E-5</v>
      </c>
      <c r="K285" s="69"/>
      <c r="L285" s="69">
        <f t="shared" si="58"/>
        <v>7.41</v>
      </c>
      <c r="M285" s="69">
        <f t="shared" si="60"/>
        <v>7.41</v>
      </c>
      <c r="N285" s="69">
        <f t="shared" si="61"/>
        <v>30.24</v>
      </c>
      <c r="O285" s="69">
        <f t="shared" si="65"/>
        <v>37.65</v>
      </c>
      <c r="P285" s="19">
        <f t="shared" si="59"/>
        <v>0</v>
      </c>
      <c r="Q285" s="69"/>
      <c r="R285" s="69"/>
      <c r="S285" s="69"/>
      <c r="T285" s="69"/>
      <c r="U285" s="69"/>
      <c r="V285" s="69"/>
      <c r="W285" s="69"/>
      <c r="X285" s="69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69"/>
      <c r="AJ285" s="69"/>
    </row>
    <row r="286" spans="1:36" ht="26.7" customHeight="1">
      <c r="A286" s="70" t="s">
        <v>750</v>
      </c>
      <c r="B286" s="71" t="s">
        <v>751</v>
      </c>
      <c r="C286" s="71" t="s">
        <v>253</v>
      </c>
      <c r="D286" s="72" t="s">
        <v>752</v>
      </c>
      <c r="E286" s="55" t="s">
        <v>46</v>
      </c>
      <c r="F286" s="73">
        <v>84.2</v>
      </c>
      <c r="G286" s="73">
        <v>46.72</v>
      </c>
      <c r="H286" s="73">
        <f t="shared" si="62"/>
        <v>58.17</v>
      </c>
      <c r="I286" s="73">
        <f t="shared" si="63"/>
        <v>4897.91</v>
      </c>
      <c r="J286" s="68">
        <f t="shared" si="64"/>
        <v>2.357725091019103E-3</v>
      </c>
      <c r="K286" s="69"/>
      <c r="L286" s="69">
        <f t="shared" si="58"/>
        <v>11.45</v>
      </c>
      <c r="M286" s="69">
        <f t="shared" si="60"/>
        <v>964.08999999999992</v>
      </c>
      <c r="N286" s="69">
        <f t="shared" si="61"/>
        <v>3933.8240000000001</v>
      </c>
      <c r="O286" s="69">
        <f t="shared" si="65"/>
        <v>4897.91</v>
      </c>
      <c r="P286" s="19">
        <f t="shared" si="59"/>
        <v>0</v>
      </c>
      <c r="Q286" s="69"/>
      <c r="R286" s="69"/>
      <c r="S286" s="69"/>
      <c r="T286" s="69"/>
      <c r="U286" s="69"/>
      <c r="V286" s="69"/>
      <c r="W286" s="69"/>
      <c r="X286" s="69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69"/>
      <c r="AJ286" s="69"/>
    </row>
    <row r="287" spans="1:36" ht="26.7" customHeight="1">
      <c r="A287" s="70" t="s">
        <v>753</v>
      </c>
      <c r="B287" s="71" t="s">
        <v>754</v>
      </c>
      <c r="C287" s="71" t="s">
        <v>253</v>
      </c>
      <c r="D287" s="72" t="s">
        <v>755</v>
      </c>
      <c r="E287" s="55" t="s">
        <v>46</v>
      </c>
      <c r="F287" s="73">
        <v>41.7</v>
      </c>
      <c r="G287" s="73">
        <v>67.31</v>
      </c>
      <c r="H287" s="73">
        <f t="shared" si="62"/>
        <v>83.81</v>
      </c>
      <c r="I287" s="73">
        <f t="shared" si="63"/>
        <v>3494.87</v>
      </c>
      <c r="J287" s="68">
        <f t="shared" si="64"/>
        <v>1.6823385257895577E-3</v>
      </c>
      <c r="K287" s="69"/>
      <c r="L287" s="69">
        <f t="shared" si="58"/>
        <v>16.5</v>
      </c>
      <c r="M287" s="69">
        <f t="shared" si="60"/>
        <v>688.05000000000007</v>
      </c>
      <c r="N287" s="69">
        <f t="shared" si="61"/>
        <v>2806.8270000000002</v>
      </c>
      <c r="O287" s="69">
        <f t="shared" si="65"/>
        <v>3494.87</v>
      </c>
      <c r="P287" s="19">
        <f t="shared" si="59"/>
        <v>0</v>
      </c>
      <c r="Q287" s="69"/>
      <c r="R287" s="69"/>
      <c r="S287" s="69"/>
      <c r="T287" s="69"/>
      <c r="U287" s="69"/>
      <c r="V287" s="69"/>
      <c r="W287" s="69"/>
      <c r="X287" s="69"/>
      <c r="Y287" s="69"/>
      <c r="Z287" s="69"/>
      <c r="AA287" s="69"/>
      <c r="AB287" s="69"/>
      <c r="AC287" s="69"/>
      <c r="AD287" s="69"/>
      <c r="AE287" s="69"/>
      <c r="AF287" s="69"/>
      <c r="AG287" s="69"/>
      <c r="AH287" s="69"/>
      <c r="AI287" s="69"/>
      <c r="AJ287" s="69"/>
    </row>
    <row r="288" spans="1:36" ht="26.7" customHeight="1">
      <c r="A288" s="70" t="s">
        <v>756</v>
      </c>
      <c r="B288" s="71" t="s">
        <v>757</v>
      </c>
      <c r="C288" s="71" t="s">
        <v>253</v>
      </c>
      <c r="D288" s="72" t="s">
        <v>758</v>
      </c>
      <c r="E288" s="55" t="s">
        <v>46</v>
      </c>
      <c r="F288" s="73">
        <v>6</v>
      </c>
      <c r="G288" s="73">
        <v>99.62</v>
      </c>
      <c r="H288" s="73">
        <f t="shared" si="62"/>
        <v>124.04</v>
      </c>
      <c r="I288" s="73">
        <f t="shared" si="63"/>
        <v>744.24</v>
      </c>
      <c r="J288" s="68">
        <f t="shared" si="64"/>
        <v>3.5825756735833393E-4</v>
      </c>
      <c r="K288" s="69"/>
      <c r="L288" s="69">
        <f t="shared" si="58"/>
        <v>24.42</v>
      </c>
      <c r="M288" s="69">
        <f t="shared" si="60"/>
        <v>146.52000000000001</v>
      </c>
      <c r="N288" s="69">
        <f t="shared" si="61"/>
        <v>597.72</v>
      </c>
      <c r="O288" s="69">
        <f t="shared" si="65"/>
        <v>744.24</v>
      </c>
      <c r="P288" s="19">
        <f t="shared" si="59"/>
        <v>0</v>
      </c>
      <c r="Q288" s="69"/>
      <c r="R288" s="69"/>
      <c r="S288" s="69"/>
      <c r="T288" s="69"/>
      <c r="U288" s="69"/>
      <c r="V288" s="69"/>
      <c r="W288" s="69"/>
      <c r="X288" s="69"/>
      <c r="Y288" s="69"/>
      <c r="Z288" s="69"/>
      <c r="AA288" s="69"/>
      <c r="AB288" s="69"/>
      <c r="AC288" s="69"/>
      <c r="AD288" s="69"/>
      <c r="AE288" s="69"/>
      <c r="AF288" s="69"/>
      <c r="AG288" s="69"/>
      <c r="AH288" s="69"/>
      <c r="AI288" s="69"/>
      <c r="AJ288" s="69"/>
    </row>
    <row r="289" spans="1:36 16335:16384" ht="26.7" customHeight="1">
      <c r="A289" s="70" t="s">
        <v>759</v>
      </c>
      <c r="B289" s="71" t="s">
        <v>760</v>
      </c>
      <c r="C289" s="71" t="s">
        <v>115</v>
      </c>
      <c r="D289" s="72" t="s">
        <v>761</v>
      </c>
      <c r="E289" s="55" t="s">
        <v>29</v>
      </c>
      <c r="F289" s="73">
        <v>1</v>
      </c>
      <c r="G289" s="73">
        <f>COMPOSIÇÃO!L137</f>
        <v>380.48</v>
      </c>
      <c r="H289" s="73">
        <f t="shared" si="62"/>
        <v>473.76</v>
      </c>
      <c r="I289" s="73">
        <f t="shared" si="63"/>
        <v>473.76</v>
      </c>
      <c r="J289" s="68">
        <f t="shared" si="64"/>
        <v>2.2805560721230286E-4</v>
      </c>
      <c r="K289" s="69"/>
      <c r="L289" s="69">
        <f t="shared" si="58"/>
        <v>93.28</v>
      </c>
      <c r="M289" s="69">
        <f t="shared" si="60"/>
        <v>93.28</v>
      </c>
      <c r="N289" s="69">
        <f t="shared" si="61"/>
        <v>380.48</v>
      </c>
      <c r="O289" s="69">
        <f t="shared" si="65"/>
        <v>473.76</v>
      </c>
      <c r="P289" s="19">
        <f t="shared" si="59"/>
        <v>0</v>
      </c>
      <c r="Q289" s="69"/>
      <c r="R289" s="69"/>
      <c r="S289" s="69"/>
      <c r="T289" s="69"/>
      <c r="U289" s="69"/>
      <c r="V289" s="69"/>
      <c r="W289" s="69"/>
      <c r="X289" s="69"/>
      <c r="Y289" s="69"/>
      <c r="Z289" s="69"/>
      <c r="AA289" s="69"/>
      <c r="AB289" s="69"/>
      <c r="AC289" s="69"/>
      <c r="AD289" s="69"/>
      <c r="AE289" s="69"/>
      <c r="AF289" s="69"/>
      <c r="AG289" s="69"/>
      <c r="AH289" s="69"/>
      <c r="AI289" s="69"/>
      <c r="AJ289" s="69"/>
    </row>
    <row r="290" spans="1:36 16335:16384" ht="38.700000000000003" customHeight="1">
      <c r="A290" s="70" t="s">
        <v>762</v>
      </c>
      <c r="B290" s="71" t="s">
        <v>763</v>
      </c>
      <c r="C290" s="71" t="s">
        <v>27</v>
      </c>
      <c r="D290" s="72" t="s">
        <v>764</v>
      </c>
      <c r="E290" s="55" t="s">
        <v>46</v>
      </c>
      <c r="F290" s="73">
        <v>10.3</v>
      </c>
      <c r="G290" s="73">
        <v>142.22</v>
      </c>
      <c r="H290" s="73">
        <f t="shared" si="62"/>
        <v>177.09</v>
      </c>
      <c r="I290" s="73">
        <f t="shared" si="63"/>
        <v>1824.02</v>
      </c>
      <c r="J290" s="68">
        <f t="shared" si="64"/>
        <v>8.7803526821045395E-4</v>
      </c>
      <c r="K290" s="69"/>
      <c r="L290" s="69">
        <f t="shared" si="58"/>
        <v>34.869999999999997</v>
      </c>
      <c r="M290" s="69">
        <f t="shared" si="60"/>
        <v>359.161</v>
      </c>
      <c r="N290" s="69">
        <f t="shared" si="61"/>
        <v>1464.866</v>
      </c>
      <c r="O290" s="69">
        <f t="shared" si="65"/>
        <v>1824.02</v>
      </c>
      <c r="P290" s="19">
        <f t="shared" si="59"/>
        <v>0</v>
      </c>
      <c r="Q290" s="69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69"/>
      <c r="AJ290" s="69"/>
    </row>
    <row r="291" spans="1:36 16335:16384" ht="38.700000000000003" customHeight="1">
      <c r="A291" s="70" t="s">
        <v>765</v>
      </c>
      <c r="B291" s="71" t="s">
        <v>698</v>
      </c>
      <c r="C291" s="71" t="s">
        <v>27</v>
      </c>
      <c r="D291" s="72" t="s">
        <v>699</v>
      </c>
      <c r="E291" s="55" t="s">
        <v>29</v>
      </c>
      <c r="F291" s="73">
        <v>18</v>
      </c>
      <c r="G291" s="73">
        <v>8.6</v>
      </c>
      <c r="H291" s="73">
        <f t="shared" si="62"/>
        <v>10.7</v>
      </c>
      <c r="I291" s="73">
        <f t="shared" si="63"/>
        <v>192.6</v>
      </c>
      <c r="J291" s="68">
        <f t="shared" si="64"/>
        <v>9.2712575880381484E-5</v>
      </c>
      <c r="K291" s="69"/>
      <c r="L291" s="69">
        <f t="shared" si="58"/>
        <v>2.1</v>
      </c>
      <c r="M291" s="69">
        <f t="shared" si="60"/>
        <v>37.800000000000004</v>
      </c>
      <c r="N291" s="69">
        <f t="shared" si="61"/>
        <v>154.79999999999998</v>
      </c>
      <c r="O291" s="69">
        <f t="shared" si="65"/>
        <v>192.6</v>
      </c>
      <c r="P291" s="19">
        <f t="shared" si="59"/>
        <v>0</v>
      </c>
      <c r="Q291" s="69"/>
      <c r="R291" s="69"/>
      <c r="S291" s="69"/>
      <c r="T291" s="69"/>
      <c r="U291" s="69"/>
      <c r="V291" s="69"/>
      <c r="W291" s="69"/>
      <c r="X291" s="69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69"/>
      <c r="AJ291" s="69"/>
    </row>
    <row r="292" spans="1:36 16335:16384" ht="38.700000000000003" customHeight="1">
      <c r="A292" s="70" t="s">
        <v>766</v>
      </c>
      <c r="B292" s="71" t="s">
        <v>562</v>
      </c>
      <c r="C292" s="71" t="s">
        <v>27</v>
      </c>
      <c r="D292" s="72" t="s">
        <v>563</v>
      </c>
      <c r="E292" s="55" t="s">
        <v>46</v>
      </c>
      <c r="F292" s="73">
        <v>109.9</v>
      </c>
      <c r="G292" s="73">
        <v>23.52</v>
      </c>
      <c r="H292" s="73">
        <f t="shared" si="62"/>
        <v>29.28</v>
      </c>
      <c r="I292" s="73">
        <f t="shared" si="63"/>
        <v>3217.87</v>
      </c>
      <c r="J292" s="68">
        <f t="shared" si="64"/>
        <v>1.5489980090768595E-3</v>
      </c>
      <c r="K292" s="69"/>
      <c r="L292" s="69">
        <f t="shared" si="58"/>
        <v>5.76</v>
      </c>
      <c r="M292" s="69">
        <f t="shared" si="60"/>
        <v>633.024</v>
      </c>
      <c r="N292" s="69">
        <f t="shared" si="61"/>
        <v>2584.848</v>
      </c>
      <c r="O292" s="69">
        <f t="shared" si="65"/>
        <v>3217.87</v>
      </c>
      <c r="P292" s="19">
        <f t="shared" si="59"/>
        <v>0</v>
      </c>
      <c r="Q292" s="69"/>
      <c r="R292" s="69"/>
      <c r="S292" s="69"/>
      <c r="T292" s="69"/>
      <c r="U292" s="69"/>
      <c r="V292" s="69"/>
      <c r="W292" s="69"/>
      <c r="X292" s="69"/>
      <c r="Y292" s="69"/>
      <c r="Z292" s="69"/>
      <c r="AA292" s="69"/>
      <c r="AB292" s="69"/>
      <c r="AC292" s="69"/>
      <c r="AD292" s="69"/>
      <c r="AE292" s="69"/>
      <c r="AF292" s="69"/>
      <c r="AG292" s="69"/>
      <c r="AH292" s="69"/>
      <c r="AI292" s="69"/>
      <c r="AJ292" s="69"/>
    </row>
    <row r="293" spans="1:36 16335:16384" ht="38.700000000000003" customHeight="1">
      <c r="A293" s="70" t="s">
        <v>767</v>
      </c>
      <c r="B293" s="71" t="s">
        <v>571</v>
      </c>
      <c r="C293" s="71" t="s">
        <v>27</v>
      </c>
      <c r="D293" s="72" t="s">
        <v>572</v>
      </c>
      <c r="E293" s="55" t="s">
        <v>29</v>
      </c>
      <c r="F293" s="73">
        <v>10</v>
      </c>
      <c r="G293" s="73">
        <v>10.039999999999999</v>
      </c>
      <c r="H293" s="73">
        <f t="shared" si="62"/>
        <v>12.5</v>
      </c>
      <c r="I293" s="73">
        <f t="shared" si="63"/>
        <v>125</v>
      </c>
      <c r="J293" s="68">
        <f t="shared" si="64"/>
        <v>6.0171713318004596E-5</v>
      </c>
      <c r="K293" s="69"/>
      <c r="L293" s="69">
        <f t="shared" si="58"/>
        <v>2.46</v>
      </c>
      <c r="M293" s="69">
        <f t="shared" si="60"/>
        <v>24.6</v>
      </c>
      <c r="N293" s="69">
        <f t="shared" si="61"/>
        <v>100.39999999999999</v>
      </c>
      <c r="O293" s="69">
        <f t="shared" si="65"/>
        <v>125</v>
      </c>
      <c r="P293" s="19">
        <f t="shared" si="59"/>
        <v>0</v>
      </c>
      <c r="Q293" s="69"/>
      <c r="R293" s="69"/>
      <c r="S293" s="69"/>
      <c r="T293" s="69"/>
      <c r="U293" s="69"/>
      <c r="V293" s="69"/>
      <c r="W293" s="69"/>
      <c r="X293" s="69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69"/>
      <c r="AJ293" s="69"/>
    </row>
    <row r="294" spans="1:36 16335:16384" ht="15.15" customHeight="1">
      <c r="A294" s="52" t="s">
        <v>768</v>
      </c>
      <c r="B294" s="53"/>
      <c r="C294" s="53"/>
      <c r="D294" s="54" t="s">
        <v>769</v>
      </c>
      <c r="E294" s="55"/>
      <c r="F294" s="73"/>
      <c r="G294" s="73"/>
      <c r="H294" s="73"/>
      <c r="I294" s="73"/>
      <c r="J294" s="68"/>
      <c r="K294" s="69"/>
      <c r="L294" s="69">
        <f t="shared" si="58"/>
        <v>0</v>
      </c>
      <c r="M294" s="69">
        <f t="shared" si="60"/>
        <v>0</v>
      </c>
      <c r="N294" s="69">
        <f t="shared" si="61"/>
        <v>0</v>
      </c>
      <c r="O294" s="69">
        <f t="shared" si="65"/>
        <v>0</v>
      </c>
      <c r="P294" s="19">
        <f t="shared" si="59"/>
        <v>0</v>
      </c>
      <c r="Q294" s="69"/>
      <c r="R294" s="69"/>
      <c r="S294" s="69"/>
      <c r="T294" s="69"/>
      <c r="U294" s="69"/>
      <c r="V294" s="69"/>
      <c r="W294" s="69"/>
      <c r="X294" s="69"/>
      <c r="Y294" s="69"/>
      <c r="Z294" s="69"/>
      <c r="AA294" s="69"/>
      <c r="AB294" s="69"/>
      <c r="AC294" s="69"/>
      <c r="AD294" s="69"/>
      <c r="AE294" s="69"/>
      <c r="AF294" s="69"/>
      <c r="AG294" s="69"/>
      <c r="AH294" s="69"/>
      <c r="AI294" s="69"/>
      <c r="AJ294" s="69"/>
    </row>
    <row r="295" spans="1:36 16335:16384" ht="38.700000000000003" customHeight="1">
      <c r="A295" s="70" t="s">
        <v>770</v>
      </c>
      <c r="B295" s="71" t="s">
        <v>771</v>
      </c>
      <c r="C295" s="71" t="s">
        <v>176</v>
      </c>
      <c r="D295" s="72" t="s">
        <v>772</v>
      </c>
      <c r="E295" s="55" t="s">
        <v>29</v>
      </c>
      <c r="F295" s="73">
        <v>5</v>
      </c>
      <c r="G295" s="73">
        <v>17.899999999999999</v>
      </c>
      <c r="H295" s="73">
        <f t="shared" ref="H295:H305" si="66">TRUNC(G295+(G295*$I$4),2)</f>
        <v>22.28</v>
      </c>
      <c r="I295" s="73">
        <f t="shared" ref="I295:I305" si="67">TRUNC(H295*F295,2)</f>
        <v>111.4</v>
      </c>
      <c r="J295" s="68">
        <f t="shared" ref="J295:J306" si="68">I295/$I$449</f>
        <v>5.3625030909005697E-5</v>
      </c>
      <c r="K295" s="69"/>
      <c r="L295" s="69">
        <f t="shared" si="58"/>
        <v>4.38</v>
      </c>
      <c r="M295" s="69">
        <f t="shared" si="60"/>
        <v>21.9</v>
      </c>
      <c r="N295" s="69">
        <f t="shared" si="61"/>
        <v>89.5</v>
      </c>
      <c r="O295" s="69">
        <f t="shared" si="65"/>
        <v>111.4</v>
      </c>
      <c r="P295" s="19">
        <f t="shared" si="59"/>
        <v>0</v>
      </c>
      <c r="Q295" s="69"/>
      <c r="R295" s="69"/>
      <c r="S295" s="69"/>
      <c r="T295" s="69"/>
      <c r="U295" s="69"/>
      <c r="V295" s="69"/>
      <c r="W295" s="69"/>
      <c r="X295" s="69"/>
      <c r="Y295" s="69"/>
      <c r="Z295" s="69"/>
      <c r="AA295" s="69"/>
      <c r="AB295" s="69"/>
      <c r="AC295" s="69"/>
      <c r="AD295" s="69"/>
      <c r="AE295" s="69"/>
      <c r="AF295" s="69"/>
      <c r="AG295" s="69"/>
      <c r="AH295" s="69"/>
      <c r="AI295" s="69"/>
      <c r="AJ295" s="69"/>
    </row>
    <row r="296" spans="1:36 16335:16384" ht="38.700000000000003" customHeight="1">
      <c r="A296" s="70" t="s">
        <v>773</v>
      </c>
      <c r="B296" s="71" t="s">
        <v>774</v>
      </c>
      <c r="C296" s="71" t="s">
        <v>27</v>
      </c>
      <c r="D296" s="72" t="s">
        <v>775</v>
      </c>
      <c r="E296" s="55" t="s">
        <v>29</v>
      </c>
      <c r="F296" s="73">
        <v>8</v>
      </c>
      <c r="G296" s="73">
        <v>226.66</v>
      </c>
      <c r="H296" s="73">
        <f t="shared" si="66"/>
        <v>282.23</v>
      </c>
      <c r="I296" s="73">
        <f t="shared" si="67"/>
        <v>2257.84</v>
      </c>
      <c r="J296" s="68">
        <f t="shared" si="68"/>
        <v>1.0868648095833881E-3</v>
      </c>
      <c r="K296" s="69"/>
      <c r="L296" s="69">
        <f t="shared" si="58"/>
        <v>55.57</v>
      </c>
      <c r="M296" s="69">
        <f t="shared" si="60"/>
        <v>444.56</v>
      </c>
      <c r="N296" s="69">
        <f t="shared" si="61"/>
        <v>1813.28</v>
      </c>
      <c r="O296" s="69">
        <f t="shared" si="65"/>
        <v>2257.84</v>
      </c>
      <c r="P296" s="19">
        <f t="shared" si="59"/>
        <v>0</v>
      </c>
      <c r="Q296" s="69"/>
      <c r="R296" s="69"/>
      <c r="S296" s="69"/>
      <c r="T296" s="69"/>
      <c r="U296" s="69"/>
      <c r="V296" s="69"/>
      <c r="W296" s="69"/>
      <c r="X296" s="69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69"/>
      <c r="AJ296" s="69"/>
    </row>
    <row r="297" spans="1:36 16335:16384" ht="38.700000000000003" customHeight="1">
      <c r="A297" s="70" t="s">
        <v>776</v>
      </c>
      <c r="B297" s="71" t="s">
        <v>777</v>
      </c>
      <c r="C297" s="71" t="s">
        <v>176</v>
      </c>
      <c r="D297" s="72" t="s">
        <v>778</v>
      </c>
      <c r="E297" s="55" t="s">
        <v>29</v>
      </c>
      <c r="F297" s="73">
        <v>8</v>
      </c>
      <c r="G297" s="73">
        <v>16.54</v>
      </c>
      <c r="H297" s="73">
        <f t="shared" si="66"/>
        <v>20.59</v>
      </c>
      <c r="I297" s="73">
        <f t="shared" si="67"/>
        <v>164.72</v>
      </c>
      <c r="J297" s="68">
        <f t="shared" si="68"/>
        <v>7.9291876941933739E-5</v>
      </c>
      <c r="K297" s="69"/>
      <c r="L297" s="69">
        <f t="shared" si="58"/>
        <v>4.05</v>
      </c>
      <c r="M297" s="69">
        <f t="shared" si="60"/>
        <v>32.4</v>
      </c>
      <c r="N297" s="69">
        <f t="shared" si="61"/>
        <v>132.32</v>
      </c>
      <c r="O297" s="69">
        <f t="shared" si="65"/>
        <v>164.72</v>
      </c>
      <c r="P297" s="19">
        <f t="shared" si="59"/>
        <v>0</v>
      </c>
      <c r="Q297" s="69"/>
      <c r="R297" s="69"/>
      <c r="S297" s="69"/>
      <c r="T297" s="69"/>
      <c r="U297" s="69"/>
      <c r="V297" s="69"/>
      <c r="W297" s="69"/>
      <c r="X297" s="69"/>
      <c r="Y297" s="69"/>
      <c r="Z297" s="69"/>
      <c r="AA297" s="69"/>
      <c r="AB297" s="69"/>
      <c r="AC297" s="69"/>
      <c r="AD297" s="69"/>
      <c r="AE297" s="69"/>
      <c r="AF297" s="69"/>
      <c r="AG297" s="69"/>
      <c r="AH297" s="69"/>
      <c r="AI297" s="69"/>
      <c r="AJ297" s="69"/>
    </row>
    <row r="298" spans="1:36 16335:16384" ht="15.15" customHeight="1">
      <c r="A298" s="70" t="s">
        <v>779</v>
      </c>
      <c r="B298" s="71" t="s">
        <v>780</v>
      </c>
      <c r="C298" s="71" t="s">
        <v>253</v>
      </c>
      <c r="D298" s="72" t="s">
        <v>781</v>
      </c>
      <c r="E298" s="55" t="s">
        <v>29</v>
      </c>
      <c r="F298" s="73">
        <v>1</v>
      </c>
      <c r="G298" s="73">
        <v>213.19</v>
      </c>
      <c r="H298" s="73">
        <f t="shared" si="66"/>
        <v>265.45999999999998</v>
      </c>
      <c r="I298" s="73">
        <f t="shared" si="67"/>
        <v>265.45999999999998</v>
      </c>
      <c r="J298" s="68">
        <f t="shared" si="68"/>
        <v>1.2778546413917999E-4</v>
      </c>
      <c r="K298" s="69"/>
      <c r="L298" s="69">
        <f t="shared" si="58"/>
        <v>52.27</v>
      </c>
      <c r="M298" s="69">
        <f t="shared" si="60"/>
        <v>52.27</v>
      </c>
      <c r="N298" s="69">
        <f t="shared" si="61"/>
        <v>213.19</v>
      </c>
      <c r="O298" s="69">
        <f t="shared" si="65"/>
        <v>265.45999999999998</v>
      </c>
      <c r="P298" s="19">
        <f t="shared" si="59"/>
        <v>0</v>
      </c>
      <c r="Q298" s="69"/>
      <c r="R298" s="69"/>
      <c r="S298" s="69"/>
      <c r="T298" s="69"/>
      <c r="U298" s="69"/>
      <c r="V298" s="69"/>
      <c r="W298" s="69"/>
      <c r="X298" s="69"/>
      <c r="Y298" s="69"/>
      <c r="Z298" s="69"/>
      <c r="AA298" s="69"/>
      <c r="AB298" s="69"/>
      <c r="AC298" s="69"/>
      <c r="AD298" s="69"/>
      <c r="AE298" s="69"/>
      <c r="AF298" s="69"/>
      <c r="AG298" s="69"/>
      <c r="AH298" s="69"/>
      <c r="AI298" s="69"/>
      <c r="AJ298" s="69"/>
      <c r="XDG298" s="20"/>
      <c r="XDH298" s="20"/>
      <c r="XDI298" s="20"/>
      <c r="XDJ298" s="20"/>
      <c r="XDK298" s="20"/>
      <c r="XDL298" s="20"/>
      <c r="XDM298" s="20"/>
      <c r="XDN298" s="20"/>
      <c r="XDO298" s="20"/>
      <c r="XDP298" s="20"/>
      <c r="XDQ298" s="20"/>
      <c r="XDR298" s="20"/>
      <c r="XDS298" s="20"/>
      <c r="XDT298" s="20"/>
      <c r="XDU298" s="20"/>
      <c r="XDV298" s="20"/>
      <c r="XDW298" s="20"/>
      <c r="XDX298" s="20"/>
      <c r="XDY298" s="20"/>
      <c r="XDZ298" s="20"/>
      <c r="XEA298" s="20"/>
      <c r="XEB298" s="20"/>
      <c r="XEC298" s="20"/>
      <c r="XED298" s="20"/>
      <c r="XEE298" s="20"/>
      <c r="XEF298" s="20"/>
      <c r="XEG298" s="20"/>
      <c r="XEH298" s="20"/>
      <c r="XEI298" s="20"/>
      <c r="XEJ298" s="20"/>
      <c r="XEK298" s="20"/>
      <c r="XEL298" s="20"/>
      <c r="XEM298" s="20"/>
      <c r="XEN298" s="20"/>
      <c r="XEO298" s="20"/>
      <c r="XEP298" s="20"/>
      <c r="XEQ298" s="20"/>
      <c r="XER298" s="20"/>
      <c r="XES298" s="20"/>
      <c r="XET298" s="20"/>
      <c r="XEU298" s="20"/>
      <c r="XEV298" s="20"/>
      <c r="XEW298" s="20"/>
      <c r="XEX298" s="20"/>
      <c r="XEY298" s="20"/>
      <c r="XEZ298" s="20"/>
      <c r="XFA298" s="20"/>
      <c r="XFB298" s="20"/>
      <c r="XFC298" s="20"/>
      <c r="XFD298" s="20"/>
    </row>
    <row r="299" spans="1:36 16335:16384" ht="50.7" customHeight="1">
      <c r="A299" s="70" t="s">
        <v>782</v>
      </c>
      <c r="B299" s="71" t="s">
        <v>783</v>
      </c>
      <c r="C299" s="71" t="s">
        <v>176</v>
      </c>
      <c r="D299" s="72" t="s">
        <v>784</v>
      </c>
      <c r="E299" s="55" t="s">
        <v>29</v>
      </c>
      <c r="F299" s="73">
        <v>3</v>
      </c>
      <c r="G299" s="73">
        <v>18.64</v>
      </c>
      <c r="H299" s="73">
        <f t="shared" si="66"/>
        <v>23.21</v>
      </c>
      <c r="I299" s="73">
        <f t="shared" si="67"/>
        <v>69.63</v>
      </c>
      <c r="J299" s="68">
        <f t="shared" si="68"/>
        <v>3.351805118666128E-5</v>
      </c>
      <c r="K299" s="69"/>
      <c r="L299" s="69">
        <f t="shared" si="58"/>
        <v>4.57</v>
      </c>
      <c r="M299" s="69">
        <f t="shared" si="60"/>
        <v>13.71</v>
      </c>
      <c r="N299" s="69">
        <f t="shared" si="61"/>
        <v>55.92</v>
      </c>
      <c r="O299" s="69">
        <f t="shared" si="65"/>
        <v>69.63</v>
      </c>
      <c r="P299" s="19">
        <f t="shared" si="59"/>
        <v>0</v>
      </c>
      <c r="Q299" s="69"/>
      <c r="R299" s="69"/>
      <c r="S299" s="69"/>
      <c r="T299" s="69"/>
      <c r="U299" s="69"/>
      <c r="V299" s="69"/>
      <c r="W299" s="69"/>
      <c r="X299" s="69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69"/>
      <c r="AJ299" s="69"/>
      <c r="XDG299" s="20"/>
      <c r="XDH299" s="20"/>
      <c r="XDI299" s="20"/>
      <c r="XDJ299" s="20"/>
      <c r="XDK299" s="20"/>
      <c r="XDL299" s="20"/>
      <c r="XDM299" s="20"/>
      <c r="XDN299" s="20"/>
      <c r="XDO299" s="20"/>
      <c r="XDP299" s="20"/>
      <c r="XDQ299" s="20"/>
      <c r="XDR299" s="20"/>
      <c r="XDS299" s="20"/>
      <c r="XDT299" s="20"/>
      <c r="XDU299" s="20"/>
      <c r="XDV299" s="20"/>
      <c r="XDW299" s="20"/>
      <c r="XDX299" s="20"/>
      <c r="XDY299" s="20"/>
      <c r="XDZ299" s="20"/>
      <c r="XEA299" s="20"/>
      <c r="XEB299" s="20"/>
      <c r="XEC299" s="20"/>
      <c r="XED299" s="20"/>
      <c r="XEE299" s="20"/>
      <c r="XEF299" s="20"/>
      <c r="XEG299" s="20"/>
      <c r="XEH299" s="20"/>
      <c r="XEI299" s="20"/>
      <c r="XEJ299" s="20"/>
      <c r="XEK299" s="20"/>
      <c r="XEL299" s="20"/>
      <c r="XEM299" s="20"/>
      <c r="XEN299" s="20"/>
      <c r="XEO299" s="20"/>
      <c r="XEP299" s="20"/>
      <c r="XEQ299" s="20"/>
      <c r="XER299" s="20"/>
      <c r="XES299" s="20"/>
      <c r="XET299" s="20"/>
      <c r="XEU299" s="20"/>
      <c r="XEV299" s="20"/>
      <c r="XEW299" s="20"/>
      <c r="XEX299" s="20"/>
      <c r="XEY299" s="20"/>
      <c r="XEZ299" s="20"/>
      <c r="XFA299" s="20"/>
      <c r="XFB299" s="20"/>
      <c r="XFC299" s="20"/>
      <c r="XFD299" s="20"/>
    </row>
    <row r="300" spans="1:36 16335:16384" ht="26.7" customHeight="1">
      <c r="A300" s="70" t="s">
        <v>785</v>
      </c>
      <c r="B300" s="71" t="s">
        <v>786</v>
      </c>
      <c r="C300" s="71" t="s">
        <v>253</v>
      </c>
      <c r="D300" s="72" t="s">
        <v>787</v>
      </c>
      <c r="E300" s="55" t="s">
        <v>29</v>
      </c>
      <c r="F300" s="73">
        <v>2</v>
      </c>
      <c r="G300" s="73">
        <v>14.5</v>
      </c>
      <c r="H300" s="73">
        <f t="shared" si="66"/>
        <v>18.05</v>
      </c>
      <c r="I300" s="73">
        <f t="shared" si="67"/>
        <v>36.1</v>
      </c>
      <c r="J300" s="68">
        <f t="shared" si="68"/>
        <v>1.7377590806239729E-5</v>
      </c>
      <c r="K300" s="69"/>
      <c r="L300" s="69">
        <f t="shared" si="58"/>
        <v>3.55</v>
      </c>
      <c r="M300" s="69">
        <f t="shared" si="60"/>
        <v>7.1</v>
      </c>
      <c r="N300" s="69">
        <f t="shared" si="61"/>
        <v>29</v>
      </c>
      <c r="O300" s="69">
        <f t="shared" si="65"/>
        <v>36.1</v>
      </c>
      <c r="P300" s="19">
        <f t="shared" si="59"/>
        <v>0</v>
      </c>
      <c r="Q300" s="69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  <c r="AC300" s="69"/>
      <c r="AD300" s="69"/>
      <c r="AE300" s="69"/>
      <c r="AF300" s="69"/>
      <c r="AG300" s="69"/>
      <c r="AH300" s="69"/>
      <c r="AI300" s="69"/>
      <c r="AJ300" s="69"/>
    </row>
    <row r="301" spans="1:36 16335:16384" ht="50.7" customHeight="1">
      <c r="A301" s="70" t="s">
        <v>788</v>
      </c>
      <c r="B301" s="71" t="s">
        <v>789</v>
      </c>
      <c r="C301" s="71" t="s">
        <v>176</v>
      </c>
      <c r="D301" s="72" t="s">
        <v>790</v>
      </c>
      <c r="E301" s="55" t="s">
        <v>29</v>
      </c>
      <c r="F301" s="73">
        <v>37</v>
      </c>
      <c r="G301" s="73">
        <v>23.68</v>
      </c>
      <c r="H301" s="73">
        <f t="shared" si="66"/>
        <v>29.48</v>
      </c>
      <c r="I301" s="73">
        <f t="shared" si="67"/>
        <v>1090.76</v>
      </c>
      <c r="J301" s="68">
        <f t="shared" si="68"/>
        <v>5.2506318414997357E-4</v>
      </c>
      <c r="K301" s="69"/>
      <c r="L301" s="69">
        <f t="shared" si="58"/>
        <v>5.8</v>
      </c>
      <c r="M301" s="69">
        <f t="shared" si="60"/>
        <v>214.6</v>
      </c>
      <c r="N301" s="69">
        <f t="shared" si="61"/>
        <v>876.16</v>
      </c>
      <c r="O301" s="69">
        <f t="shared" si="65"/>
        <v>1090.76</v>
      </c>
      <c r="P301" s="19">
        <f t="shared" si="59"/>
        <v>0</v>
      </c>
      <c r="Q301" s="69"/>
      <c r="R301" s="69"/>
      <c r="S301" s="69"/>
      <c r="T301" s="69"/>
      <c r="U301" s="69"/>
      <c r="V301" s="69"/>
      <c r="W301" s="69"/>
      <c r="X301" s="69"/>
      <c r="Y301" s="69"/>
      <c r="Z301" s="69"/>
      <c r="AA301" s="69"/>
      <c r="AB301" s="69"/>
      <c r="AC301" s="69"/>
      <c r="AD301" s="69"/>
      <c r="AE301" s="69"/>
      <c r="AF301" s="69"/>
      <c r="AG301" s="69"/>
      <c r="AH301" s="69"/>
      <c r="AI301" s="69"/>
      <c r="AJ301" s="69"/>
    </row>
    <row r="302" spans="1:36 16335:16384" ht="50.7" customHeight="1">
      <c r="A302" s="70" t="s">
        <v>791</v>
      </c>
      <c r="B302" s="71" t="s">
        <v>792</v>
      </c>
      <c r="C302" s="71" t="s">
        <v>253</v>
      </c>
      <c r="D302" s="72" t="s">
        <v>793</v>
      </c>
      <c r="E302" s="55" t="s">
        <v>29</v>
      </c>
      <c r="F302" s="73">
        <v>1</v>
      </c>
      <c r="G302" s="73">
        <v>242.44</v>
      </c>
      <c r="H302" s="73">
        <f t="shared" si="66"/>
        <v>301.88</v>
      </c>
      <c r="I302" s="73">
        <f t="shared" si="67"/>
        <v>301.88</v>
      </c>
      <c r="J302" s="68">
        <f t="shared" si="68"/>
        <v>1.4531709453151381E-4</v>
      </c>
      <c r="K302" s="69"/>
      <c r="L302" s="69">
        <f t="shared" si="58"/>
        <v>59.44</v>
      </c>
      <c r="M302" s="69">
        <f t="shared" si="60"/>
        <v>59.44</v>
      </c>
      <c r="N302" s="69">
        <f t="shared" si="61"/>
        <v>242.44</v>
      </c>
      <c r="O302" s="69">
        <f t="shared" si="65"/>
        <v>301.88</v>
      </c>
      <c r="P302" s="19">
        <f t="shared" si="59"/>
        <v>0</v>
      </c>
      <c r="Q302" s="69"/>
      <c r="R302" s="69"/>
      <c r="S302" s="69"/>
      <c r="T302" s="69"/>
      <c r="U302" s="69"/>
      <c r="V302" s="69"/>
      <c r="W302" s="69"/>
      <c r="X302" s="69"/>
      <c r="Y302" s="69"/>
      <c r="Z302" s="69"/>
      <c r="AA302" s="69"/>
      <c r="AB302" s="69"/>
      <c r="AC302" s="69"/>
      <c r="AD302" s="69"/>
      <c r="AE302" s="69"/>
      <c r="AF302" s="69"/>
      <c r="AG302" s="69"/>
      <c r="AH302" s="69"/>
      <c r="AI302" s="69"/>
      <c r="AJ302" s="69"/>
    </row>
    <row r="303" spans="1:36 16335:16384" ht="38.700000000000003" customHeight="1">
      <c r="A303" s="70" t="s">
        <v>794</v>
      </c>
      <c r="B303" s="71" t="s">
        <v>795</v>
      </c>
      <c r="C303" s="71" t="s">
        <v>176</v>
      </c>
      <c r="D303" s="72" t="s">
        <v>796</v>
      </c>
      <c r="E303" s="55" t="s">
        <v>29</v>
      </c>
      <c r="F303" s="73">
        <v>4</v>
      </c>
      <c r="G303" s="73">
        <v>353.44</v>
      </c>
      <c r="H303" s="73">
        <f t="shared" si="66"/>
        <v>440.09</v>
      </c>
      <c r="I303" s="73">
        <f t="shared" si="67"/>
        <v>1760.36</v>
      </c>
      <c r="J303" s="68">
        <f t="shared" si="68"/>
        <v>8.4739101805186054E-4</v>
      </c>
      <c r="K303" s="69"/>
      <c r="L303" s="69">
        <f t="shared" si="58"/>
        <v>86.65</v>
      </c>
      <c r="M303" s="69">
        <f t="shared" si="60"/>
        <v>346.6</v>
      </c>
      <c r="N303" s="69">
        <f t="shared" si="61"/>
        <v>1413.76</v>
      </c>
      <c r="O303" s="69">
        <f t="shared" si="65"/>
        <v>1760.36</v>
      </c>
      <c r="P303" s="19">
        <f t="shared" si="59"/>
        <v>0</v>
      </c>
      <c r="Q303" s="69"/>
      <c r="R303" s="69"/>
      <c r="S303" s="69"/>
      <c r="T303" s="69"/>
      <c r="U303" s="69"/>
      <c r="V303" s="69"/>
      <c r="W303" s="69"/>
      <c r="X303" s="69"/>
      <c r="Y303" s="69"/>
      <c r="Z303" s="69"/>
      <c r="AA303" s="69"/>
      <c r="AB303" s="69"/>
      <c r="AC303" s="69"/>
      <c r="AD303" s="69"/>
      <c r="AE303" s="69"/>
      <c r="AF303" s="69"/>
      <c r="AG303" s="69"/>
      <c r="AH303" s="69"/>
      <c r="AI303" s="69"/>
      <c r="AJ303" s="69"/>
    </row>
    <row r="304" spans="1:36 16335:16384" ht="38.700000000000003" customHeight="1">
      <c r="A304" s="70" t="s">
        <v>797</v>
      </c>
      <c r="B304" s="71" t="s">
        <v>798</v>
      </c>
      <c r="C304" s="71" t="s">
        <v>429</v>
      </c>
      <c r="D304" s="72" t="s">
        <v>799</v>
      </c>
      <c r="E304" s="55" t="s">
        <v>14</v>
      </c>
      <c r="F304" s="73">
        <v>2</v>
      </c>
      <c r="G304" s="73">
        <v>26.9</v>
      </c>
      <c r="H304" s="73">
        <f t="shared" si="66"/>
        <v>33.49</v>
      </c>
      <c r="I304" s="73">
        <f t="shared" si="67"/>
        <v>66.98</v>
      </c>
      <c r="J304" s="68">
        <f t="shared" si="68"/>
        <v>3.2242410864319584E-5</v>
      </c>
      <c r="K304" s="69"/>
      <c r="L304" s="69">
        <f t="shared" si="58"/>
        <v>6.59</v>
      </c>
      <c r="M304" s="69">
        <f t="shared" si="60"/>
        <v>13.18</v>
      </c>
      <c r="N304" s="69">
        <f t="shared" si="61"/>
        <v>53.8</v>
      </c>
      <c r="O304" s="69">
        <f t="shared" si="65"/>
        <v>66.98</v>
      </c>
      <c r="P304" s="19">
        <f t="shared" si="59"/>
        <v>0</v>
      </c>
      <c r="Q304" s="69"/>
      <c r="R304" s="69"/>
      <c r="S304" s="69"/>
      <c r="T304" s="69"/>
      <c r="U304" s="69"/>
      <c r="V304" s="69"/>
      <c r="W304" s="69"/>
      <c r="X304" s="69"/>
      <c r="Y304" s="69"/>
      <c r="Z304" s="69"/>
      <c r="AA304" s="69"/>
      <c r="AB304" s="69"/>
      <c r="AC304" s="69"/>
      <c r="AD304" s="69"/>
      <c r="AE304" s="69"/>
      <c r="AF304" s="69"/>
      <c r="AG304" s="69"/>
      <c r="AH304" s="69"/>
      <c r="AI304" s="69"/>
      <c r="AJ304" s="69"/>
    </row>
    <row r="305" spans="1:36" ht="74.849999999999994" customHeight="1">
      <c r="A305" s="70" t="s">
        <v>800</v>
      </c>
      <c r="B305" s="71" t="s">
        <v>801</v>
      </c>
      <c r="C305" s="71" t="s">
        <v>273</v>
      </c>
      <c r="D305" s="72" t="s">
        <v>802</v>
      </c>
      <c r="E305" s="55" t="s">
        <v>29</v>
      </c>
      <c r="F305" s="73">
        <v>1</v>
      </c>
      <c r="G305" s="73">
        <v>11.93</v>
      </c>
      <c r="H305" s="73">
        <f t="shared" si="66"/>
        <v>14.85</v>
      </c>
      <c r="I305" s="73">
        <f t="shared" si="67"/>
        <v>14.85</v>
      </c>
      <c r="J305" s="68">
        <f t="shared" si="68"/>
        <v>7.1483995421789462E-6</v>
      </c>
      <c r="K305" s="69"/>
      <c r="L305" s="69">
        <f t="shared" si="58"/>
        <v>2.92</v>
      </c>
      <c r="M305" s="69">
        <f t="shared" si="60"/>
        <v>2.92</v>
      </c>
      <c r="N305" s="69">
        <f t="shared" si="61"/>
        <v>11.93</v>
      </c>
      <c r="O305" s="69">
        <f t="shared" si="65"/>
        <v>14.85</v>
      </c>
      <c r="P305" s="19">
        <f t="shared" si="59"/>
        <v>0</v>
      </c>
      <c r="Q305" s="69"/>
      <c r="R305" s="69"/>
      <c r="S305" s="69"/>
      <c r="T305" s="69"/>
      <c r="U305" s="69"/>
      <c r="V305" s="69"/>
      <c r="W305" s="69"/>
      <c r="X305" s="69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69"/>
      <c r="AJ305" s="69"/>
    </row>
    <row r="306" spans="1:36" ht="15.15" customHeight="1">
      <c r="A306" s="451">
        <v>16</v>
      </c>
      <c r="B306" s="452"/>
      <c r="C306" s="452"/>
      <c r="D306" s="453" t="s">
        <v>803</v>
      </c>
      <c r="E306" s="454"/>
      <c r="F306" s="459"/>
      <c r="G306" s="459"/>
      <c r="H306" s="459"/>
      <c r="I306" s="456">
        <f>SUM(I308:I398)</f>
        <v>224626.28</v>
      </c>
      <c r="J306" s="457">
        <f t="shared" si="68"/>
        <v>0.10812918499079863</v>
      </c>
      <c r="K306" s="69"/>
      <c r="L306" s="69">
        <f t="shared" si="58"/>
        <v>0</v>
      </c>
      <c r="M306" s="69">
        <f t="shared" si="60"/>
        <v>0</v>
      </c>
      <c r="N306" s="69">
        <f t="shared" si="61"/>
        <v>0</v>
      </c>
      <c r="O306" s="69">
        <f t="shared" si="65"/>
        <v>0</v>
      </c>
      <c r="P306" s="19">
        <f t="shared" si="59"/>
        <v>224626.28</v>
      </c>
      <c r="Q306" s="69"/>
      <c r="R306" s="69"/>
      <c r="S306" s="69"/>
      <c r="T306" s="69"/>
      <c r="U306" s="69"/>
      <c r="V306" s="69"/>
      <c r="W306" s="69"/>
      <c r="X306" s="69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69"/>
      <c r="AJ306" s="69"/>
    </row>
    <row r="307" spans="1:36" ht="15.15" customHeight="1">
      <c r="A307" s="52" t="s">
        <v>804</v>
      </c>
      <c r="B307" s="53"/>
      <c r="C307" s="53"/>
      <c r="D307" s="54" t="s">
        <v>805</v>
      </c>
      <c r="E307" s="55"/>
      <c r="F307" s="73"/>
      <c r="G307" s="73"/>
      <c r="H307" s="73"/>
      <c r="I307" s="73"/>
      <c r="J307" s="68"/>
      <c r="K307" s="69"/>
      <c r="L307" s="69">
        <f t="shared" si="58"/>
        <v>0</v>
      </c>
      <c r="M307" s="69">
        <f t="shared" si="60"/>
        <v>0</v>
      </c>
      <c r="N307" s="69">
        <f t="shared" si="61"/>
        <v>0</v>
      </c>
      <c r="O307" s="69">
        <f t="shared" si="65"/>
        <v>0</v>
      </c>
      <c r="P307" s="19">
        <f t="shared" si="59"/>
        <v>0</v>
      </c>
      <c r="Q307" s="69"/>
      <c r="R307" s="69"/>
      <c r="S307" s="69"/>
      <c r="T307" s="69"/>
      <c r="U307" s="69"/>
      <c r="V307" s="69"/>
      <c r="W307" s="69"/>
      <c r="X307" s="69"/>
      <c r="Y307" s="69"/>
      <c r="Z307" s="69"/>
      <c r="AA307" s="69"/>
      <c r="AB307" s="69"/>
      <c r="AC307" s="69"/>
      <c r="AD307" s="69"/>
      <c r="AE307" s="69"/>
      <c r="AF307" s="69"/>
      <c r="AG307" s="69"/>
      <c r="AH307" s="69"/>
      <c r="AI307" s="69"/>
      <c r="AJ307" s="69"/>
    </row>
    <row r="308" spans="1:36" ht="26.7" customHeight="1">
      <c r="A308" s="70" t="s">
        <v>806</v>
      </c>
      <c r="B308" s="71" t="s">
        <v>807</v>
      </c>
      <c r="C308" s="71" t="s">
        <v>176</v>
      </c>
      <c r="D308" s="72" t="s">
        <v>808</v>
      </c>
      <c r="E308" s="55" t="s">
        <v>29</v>
      </c>
      <c r="F308" s="73">
        <v>1</v>
      </c>
      <c r="G308" s="73">
        <v>1.99</v>
      </c>
      <c r="H308" s="73">
        <f t="shared" ref="H308:H339" si="69">TRUNC(G308+(G308*$I$4),2)</f>
        <v>2.4700000000000002</v>
      </c>
      <c r="I308" s="73">
        <f t="shared" ref="I308:I339" si="70">TRUNC(H308*F308,2)</f>
        <v>2.4700000000000002</v>
      </c>
      <c r="J308" s="68">
        <f t="shared" ref="J308:J339" si="71">I308/$I$449</f>
        <v>1.1889930551637709E-6</v>
      </c>
      <c r="K308" s="69"/>
      <c r="L308" s="69">
        <f t="shared" si="58"/>
        <v>0.48</v>
      </c>
      <c r="M308" s="69">
        <f t="shared" si="60"/>
        <v>0.48</v>
      </c>
      <c r="N308" s="69">
        <f t="shared" si="61"/>
        <v>1.99</v>
      </c>
      <c r="O308" s="69">
        <f t="shared" si="65"/>
        <v>2.4700000000000002</v>
      </c>
      <c r="P308" s="19">
        <f t="shared" si="59"/>
        <v>0</v>
      </c>
      <c r="Q308" s="69"/>
      <c r="R308" s="69"/>
      <c r="S308" s="69"/>
      <c r="T308" s="69"/>
      <c r="U308" s="69"/>
      <c r="V308" s="69"/>
      <c r="W308" s="69"/>
      <c r="X308" s="69"/>
      <c r="Y308" s="69"/>
      <c r="Z308" s="69"/>
      <c r="AA308" s="69"/>
      <c r="AB308" s="69"/>
      <c r="AC308" s="69"/>
      <c r="AD308" s="69"/>
      <c r="AE308" s="69"/>
      <c r="AF308" s="69"/>
      <c r="AG308" s="69"/>
      <c r="AH308" s="69"/>
      <c r="AI308" s="69"/>
      <c r="AJ308" s="69"/>
    </row>
    <row r="309" spans="1:36" ht="38.700000000000003" customHeight="1">
      <c r="A309" s="70" t="s">
        <v>809</v>
      </c>
      <c r="B309" s="71" t="s">
        <v>810</v>
      </c>
      <c r="C309" s="71" t="s">
        <v>27</v>
      </c>
      <c r="D309" s="72" t="s">
        <v>811</v>
      </c>
      <c r="E309" s="55" t="s">
        <v>29</v>
      </c>
      <c r="F309" s="73">
        <v>292</v>
      </c>
      <c r="G309" s="73">
        <v>18.75</v>
      </c>
      <c r="H309" s="73">
        <f t="shared" si="69"/>
        <v>23.34</v>
      </c>
      <c r="I309" s="73">
        <f t="shared" si="70"/>
        <v>6815.28</v>
      </c>
      <c r="J309" s="68">
        <f t="shared" si="71"/>
        <v>3.2806965947354428E-3</v>
      </c>
      <c r="K309" s="69"/>
      <c r="L309" s="69">
        <f t="shared" si="58"/>
        <v>4.59</v>
      </c>
      <c r="M309" s="69">
        <f t="shared" si="60"/>
        <v>1340.28</v>
      </c>
      <c r="N309" s="69">
        <f t="shared" si="61"/>
        <v>5475</v>
      </c>
      <c r="O309" s="69">
        <f t="shared" si="65"/>
        <v>6815.28</v>
      </c>
      <c r="P309" s="19">
        <f t="shared" si="59"/>
        <v>0</v>
      </c>
      <c r="Q309" s="69"/>
      <c r="R309" s="69"/>
      <c r="S309" s="69"/>
      <c r="T309" s="69"/>
      <c r="U309" s="69"/>
      <c r="V309" s="69"/>
      <c r="W309" s="69"/>
      <c r="X309" s="69"/>
      <c r="Y309" s="69"/>
      <c r="Z309" s="69"/>
      <c r="AA309" s="69"/>
      <c r="AB309" s="69"/>
      <c r="AC309" s="69"/>
      <c r="AD309" s="69"/>
      <c r="AE309" s="69"/>
      <c r="AF309" s="69"/>
      <c r="AG309" s="69"/>
      <c r="AH309" s="69"/>
      <c r="AI309" s="69"/>
      <c r="AJ309" s="69"/>
    </row>
    <row r="310" spans="1:36" ht="26.7" customHeight="1">
      <c r="A310" s="70" t="s">
        <v>812</v>
      </c>
      <c r="B310" s="71" t="s">
        <v>813</v>
      </c>
      <c r="C310" s="71" t="s">
        <v>27</v>
      </c>
      <c r="D310" s="72" t="s">
        <v>814</v>
      </c>
      <c r="E310" s="55" t="s">
        <v>29</v>
      </c>
      <c r="F310" s="73">
        <v>86</v>
      </c>
      <c r="G310" s="73">
        <v>16.78</v>
      </c>
      <c r="H310" s="73">
        <f t="shared" si="69"/>
        <v>20.89</v>
      </c>
      <c r="I310" s="73">
        <f t="shared" si="70"/>
        <v>1796.54</v>
      </c>
      <c r="J310" s="68">
        <f t="shared" si="71"/>
        <v>8.6480711875462375E-4</v>
      </c>
      <c r="K310" s="69"/>
      <c r="L310" s="69">
        <f t="shared" si="58"/>
        <v>4.1100000000000003</v>
      </c>
      <c r="M310" s="69">
        <f t="shared" si="60"/>
        <v>353.46000000000004</v>
      </c>
      <c r="N310" s="69">
        <f t="shared" si="61"/>
        <v>1443.0800000000002</v>
      </c>
      <c r="O310" s="69">
        <f t="shared" si="65"/>
        <v>1796.54</v>
      </c>
      <c r="P310" s="19">
        <f t="shared" si="59"/>
        <v>0</v>
      </c>
      <c r="Q310" s="69"/>
      <c r="R310" s="69"/>
      <c r="S310" s="69"/>
      <c r="T310" s="69"/>
      <c r="U310" s="69"/>
      <c r="V310" s="69"/>
      <c r="W310" s="69"/>
      <c r="X310" s="69"/>
      <c r="Y310" s="69"/>
      <c r="Z310" s="69"/>
      <c r="AA310" s="69"/>
      <c r="AB310" s="69"/>
      <c r="AC310" s="69"/>
      <c r="AD310" s="69"/>
      <c r="AE310" s="69"/>
      <c r="AF310" s="69"/>
      <c r="AG310" s="69"/>
      <c r="AH310" s="69"/>
      <c r="AI310" s="69"/>
      <c r="AJ310" s="69"/>
    </row>
    <row r="311" spans="1:36" ht="38.700000000000003" customHeight="1">
      <c r="A311" s="70" t="s">
        <v>815</v>
      </c>
      <c r="B311" s="71" t="s">
        <v>816</v>
      </c>
      <c r="C311" s="71" t="s">
        <v>27</v>
      </c>
      <c r="D311" s="72" t="s">
        <v>817</v>
      </c>
      <c r="E311" s="55" t="s">
        <v>29</v>
      </c>
      <c r="F311" s="73">
        <v>5</v>
      </c>
      <c r="G311" s="73">
        <v>17.5</v>
      </c>
      <c r="H311" s="73">
        <f t="shared" si="69"/>
        <v>21.79</v>
      </c>
      <c r="I311" s="73">
        <f t="shared" si="70"/>
        <v>108.95</v>
      </c>
      <c r="J311" s="68">
        <f t="shared" si="71"/>
        <v>5.2445665327972806E-5</v>
      </c>
      <c r="K311" s="69"/>
      <c r="L311" s="69">
        <f t="shared" si="58"/>
        <v>4.29</v>
      </c>
      <c r="M311" s="69">
        <f t="shared" si="60"/>
        <v>21.45</v>
      </c>
      <c r="N311" s="69">
        <f t="shared" si="61"/>
        <v>87.5</v>
      </c>
      <c r="O311" s="69">
        <f t="shared" si="65"/>
        <v>108.95</v>
      </c>
      <c r="P311" s="19">
        <f t="shared" si="59"/>
        <v>0</v>
      </c>
      <c r="Q311" s="69"/>
      <c r="R311" s="69"/>
      <c r="S311" s="69"/>
      <c r="T311" s="69"/>
      <c r="U311" s="69"/>
      <c r="V311" s="69"/>
      <c r="W311" s="69"/>
      <c r="X311" s="69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69"/>
      <c r="AJ311" s="69"/>
    </row>
    <row r="312" spans="1:36" ht="50.7" customHeight="1">
      <c r="A312" s="70" t="s">
        <v>818</v>
      </c>
      <c r="B312" s="71" t="s">
        <v>819</v>
      </c>
      <c r="C312" s="71" t="s">
        <v>27</v>
      </c>
      <c r="D312" s="72" t="s">
        <v>820</v>
      </c>
      <c r="E312" s="55" t="s">
        <v>29</v>
      </c>
      <c r="F312" s="73">
        <v>1</v>
      </c>
      <c r="G312" s="73">
        <v>24.85</v>
      </c>
      <c r="H312" s="73">
        <f t="shared" si="69"/>
        <v>30.94</v>
      </c>
      <c r="I312" s="73">
        <f t="shared" si="70"/>
        <v>30.94</v>
      </c>
      <c r="J312" s="68">
        <f t="shared" si="71"/>
        <v>1.4893702480472499E-5</v>
      </c>
      <c r="K312" s="69"/>
      <c r="L312" s="69">
        <f t="shared" si="58"/>
        <v>6.09</v>
      </c>
      <c r="M312" s="69">
        <f t="shared" si="60"/>
        <v>6.09</v>
      </c>
      <c r="N312" s="69">
        <f t="shared" si="61"/>
        <v>24.85</v>
      </c>
      <c r="O312" s="69">
        <f t="shared" si="65"/>
        <v>30.94</v>
      </c>
      <c r="P312" s="19">
        <f t="shared" si="59"/>
        <v>0</v>
      </c>
      <c r="Q312" s="69"/>
      <c r="R312" s="69"/>
      <c r="S312" s="69"/>
      <c r="T312" s="69"/>
      <c r="U312" s="69"/>
      <c r="V312" s="69"/>
      <c r="W312" s="69"/>
      <c r="X312" s="69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69"/>
      <c r="AJ312" s="69"/>
    </row>
    <row r="313" spans="1:36" ht="15.15" customHeight="1">
      <c r="A313" s="70" t="s">
        <v>821</v>
      </c>
      <c r="B313" s="71" t="s">
        <v>822</v>
      </c>
      <c r="C313" s="78" t="s">
        <v>823</v>
      </c>
      <c r="D313" s="75" t="s">
        <v>824</v>
      </c>
      <c r="E313" s="55" t="s">
        <v>506</v>
      </c>
      <c r="F313" s="73">
        <v>185</v>
      </c>
      <c r="G313" s="73">
        <v>2.76</v>
      </c>
      <c r="H313" s="73">
        <f t="shared" si="69"/>
        <v>3.43</v>
      </c>
      <c r="I313" s="73">
        <f t="shared" si="70"/>
        <v>634.54999999999995</v>
      </c>
      <c r="J313" s="68">
        <f t="shared" si="71"/>
        <v>3.0545568548751852E-4</v>
      </c>
      <c r="K313" s="69"/>
      <c r="L313" s="69">
        <f t="shared" si="58"/>
        <v>0.67</v>
      </c>
      <c r="M313" s="69">
        <f t="shared" si="60"/>
        <v>123.95</v>
      </c>
      <c r="N313" s="69">
        <f t="shared" si="61"/>
        <v>510.59999999999997</v>
      </c>
      <c r="O313" s="69">
        <f t="shared" si="65"/>
        <v>634.54999999999995</v>
      </c>
      <c r="P313" s="19">
        <f t="shared" si="59"/>
        <v>0</v>
      </c>
      <c r="Q313" s="69"/>
      <c r="R313" s="69"/>
      <c r="S313" s="69"/>
      <c r="T313" s="69"/>
      <c r="U313" s="69"/>
      <c r="V313" s="69"/>
      <c r="W313" s="69"/>
      <c r="X313" s="69"/>
      <c r="Y313" s="69"/>
      <c r="Z313" s="69"/>
      <c r="AA313" s="69"/>
      <c r="AB313" s="69"/>
      <c r="AC313" s="69"/>
      <c r="AD313" s="69"/>
      <c r="AE313" s="69"/>
      <c r="AF313" s="69"/>
      <c r="AG313" s="69"/>
      <c r="AH313" s="69"/>
      <c r="AI313" s="69"/>
      <c r="AJ313" s="69"/>
    </row>
    <row r="314" spans="1:36" ht="15.15" customHeight="1">
      <c r="A314" s="70" t="s">
        <v>825</v>
      </c>
      <c r="B314" s="71" t="s">
        <v>826</v>
      </c>
      <c r="C314" s="78" t="s">
        <v>827</v>
      </c>
      <c r="D314" s="72" t="s">
        <v>828</v>
      </c>
      <c r="E314" s="55" t="s">
        <v>506</v>
      </c>
      <c r="F314" s="73">
        <v>22</v>
      </c>
      <c r="G314" s="73">
        <v>7.7</v>
      </c>
      <c r="H314" s="73">
        <f t="shared" si="69"/>
        <v>9.58</v>
      </c>
      <c r="I314" s="73">
        <f t="shared" si="70"/>
        <v>210.76</v>
      </c>
      <c r="J314" s="68">
        <f t="shared" si="71"/>
        <v>1.0145432239122119E-4</v>
      </c>
      <c r="K314" s="69"/>
      <c r="L314" s="69">
        <f t="shared" si="58"/>
        <v>1.88</v>
      </c>
      <c r="M314" s="69">
        <f t="shared" si="60"/>
        <v>41.36</v>
      </c>
      <c r="N314" s="69">
        <f t="shared" si="61"/>
        <v>169.4</v>
      </c>
      <c r="O314" s="69">
        <f t="shared" si="65"/>
        <v>210.76</v>
      </c>
      <c r="P314" s="19">
        <f t="shared" si="59"/>
        <v>0</v>
      </c>
      <c r="Q314" s="69"/>
      <c r="R314" s="69"/>
      <c r="S314" s="69"/>
      <c r="T314" s="69"/>
      <c r="U314" s="69"/>
      <c r="V314" s="69"/>
      <c r="W314" s="69"/>
      <c r="X314" s="69"/>
      <c r="Y314" s="69"/>
      <c r="Z314" s="69"/>
      <c r="AA314" s="69"/>
      <c r="AB314" s="69"/>
      <c r="AC314" s="69"/>
      <c r="AD314" s="69"/>
      <c r="AE314" s="69"/>
      <c r="AF314" s="69"/>
      <c r="AG314" s="69"/>
      <c r="AH314" s="69"/>
      <c r="AI314" s="69"/>
      <c r="AJ314" s="69"/>
    </row>
    <row r="315" spans="1:36" ht="26.7" customHeight="1">
      <c r="A315" s="70" t="s">
        <v>829</v>
      </c>
      <c r="B315" s="71" t="s">
        <v>830</v>
      </c>
      <c r="C315" s="78" t="s">
        <v>831</v>
      </c>
      <c r="D315" s="75" t="s">
        <v>832</v>
      </c>
      <c r="E315" s="55" t="s">
        <v>29</v>
      </c>
      <c r="F315" s="73">
        <v>22</v>
      </c>
      <c r="G315" s="73">
        <v>10.73</v>
      </c>
      <c r="H315" s="73">
        <f t="shared" si="69"/>
        <v>13.36</v>
      </c>
      <c r="I315" s="73">
        <f t="shared" si="70"/>
        <v>293.92</v>
      </c>
      <c r="J315" s="68">
        <f t="shared" si="71"/>
        <v>1.4148535982742329E-4</v>
      </c>
      <c r="K315" s="69"/>
      <c r="L315" s="69">
        <f t="shared" si="58"/>
        <v>2.63</v>
      </c>
      <c r="M315" s="69">
        <f t="shared" si="60"/>
        <v>57.86</v>
      </c>
      <c r="N315" s="69">
        <f t="shared" si="61"/>
        <v>236.06</v>
      </c>
      <c r="O315" s="69">
        <f t="shared" si="65"/>
        <v>293.92</v>
      </c>
      <c r="P315" s="19">
        <f t="shared" si="59"/>
        <v>0</v>
      </c>
      <c r="Q315" s="69"/>
      <c r="R315" s="69"/>
      <c r="S315" s="69"/>
      <c r="T315" s="69"/>
      <c r="U315" s="69"/>
      <c r="V315" s="69"/>
      <c r="W315" s="69"/>
      <c r="X315" s="69"/>
      <c r="Y315" s="69"/>
      <c r="Z315" s="69"/>
      <c r="AA315" s="69"/>
      <c r="AB315" s="69"/>
      <c r="AC315" s="69"/>
      <c r="AD315" s="69"/>
      <c r="AE315" s="69"/>
      <c r="AF315" s="69"/>
      <c r="AG315" s="69"/>
      <c r="AH315" s="69"/>
      <c r="AI315" s="69"/>
      <c r="AJ315" s="69"/>
    </row>
    <row r="316" spans="1:36" ht="15.15" customHeight="1">
      <c r="A316" s="70" t="s">
        <v>833</v>
      </c>
      <c r="B316" s="71" t="s">
        <v>834</v>
      </c>
      <c r="C316" s="71" t="s">
        <v>93</v>
      </c>
      <c r="D316" s="72" t="s">
        <v>835</v>
      </c>
      <c r="E316" s="55" t="s">
        <v>29</v>
      </c>
      <c r="F316" s="73">
        <v>104</v>
      </c>
      <c r="G316" s="73">
        <v>1.34</v>
      </c>
      <c r="H316" s="73">
        <f t="shared" si="69"/>
        <v>1.66</v>
      </c>
      <c r="I316" s="73">
        <f t="shared" si="70"/>
        <v>172.64</v>
      </c>
      <c r="J316" s="68">
        <f t="shared" si="71"/>
        <v>8.3104356697762496E-5</v>
      </c>
      <c r="K316" s="69"/>
      <c r="L316" s="69">
        <f t="shared" si="58"/>
        <v>0.32</v>
      </c>
      <c r="M316" s="69">
        <f t="shared" si="60"/>
        <v>33.28</v>
      </c>
      <c r="N316" s="69">
        <f t="shared" si="61"/>
        <v>139.36000000000001</v>
      </c>
      <c r="O316" s="69">
        <f t="shared" si="65"/>
        <v>172.64</v>
      </c>
      <c r="P316" s="19">
        <f t="shared" si="59"/>
        <v>0</v>
      </c>
      <c r="Q316" s="69"/>
      <c r="R316" s="69"/>
      <c r="S316" s="69"/>
      <c r="T316" s="69"/>
      <c r="U316" s="69"/>
      <c r="V316" s="69"/>
      <c r="W316" s="69"/>
      <c r="X316" s="69"/>
      <c r="Y316" s="69"/>
      <c r="Z316" s="69"/>
      <c r="AA316" s="69"/>
      <c r="AB316" s="69"/>
      <c r="AC316" s="69"/>
      <c r="AD316" s="69"/>
      <c r="AE316" s="69"/>
      <c r="AF316" s="69"/>
      <c r="AG316" s="69"/>
      <c r="AH316" s="69"/>
      <c r="AI316" s="69"/>
      <c r="AJ316" s="69"/>
    </row>
    <row r="317" spans="1:36" ht="26.7" customHeight="1">
      <c r="A317" s="70" t="s">
        <v>836</v>
      </c>
      <c r="B317" s="71" t="s">
        <v>837</v>
      </c>
      <c r="C317" s="71" t="s">
        <v>93</v>
      </c>
      <c r="D317" s="72" t="s">
        <v>838</v>
      </c>
      <c r="E317" s="55" t="s">
        <v>29</v>
      </c>
      <c r="F317" s="73">
        <v>22</v>
      </c>
      <c r="G317" s="73">
        <v>5.12</v>
      </c>
      <c r="H317" s="73">
        <f t="shared" si="69"/>
        <v>6.37</v>
      </c>
      <c r="I317" s="73">
        <f t="shared" si="70"/>
        <v>140.13999999999999</v>
      </c>
      <c r="J317" s="68">
        <f t="shared" si="71"/>
        <v>6.7459711235081307E-5</v>
      </c>
      <c r="K317" s="69"/>
      <c r="L317" s="69">
        <f t="shared" si="58"/>
        <v>1.25</v>
      </c>
      <c r="M317" s="69">
        <f t="shared" si="60"/>
        <v>27.5</v>
      </c>
      <c r="N317" s="69">
        <f t="shared" si="61"/>
        <v>112.64</v>
      </c>
      <c r="O317" s="69">
        <f t="shared" si="65"/>
        <v>140.13999999999999</v>
      </c>
      <c r="P317" s="19">
        <f t="shared" si="59"/>
        <v>0</v>
      </c>
      <c r="Q317" s="69"/>
      <c r="R317" s="69"/>
      <c r="S317" s="69"/>
      <c r="T317" s="69"/>
      <c r="U317" s="69"/>
      <c r="V317" s="69"/>
      <c r="W317" s="69"/>
      <c r="X317" s="69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69"/>
      <c r="AJ317" s="69"/>
    </row>
    <row r="318" spans="1:36" ht="26.7" customHeight="1">
      <c r="A318" s="70" t="s">
        <v>839</v>
      </c>
      <c r="B318" s="71" t="s">
        <v>840</v>
      </c>
      <c r="C318" s="71" t="s">
        <v>93</v>
      </c>
      <c r="D318" s="72" t="s">
        <v>841</v>
      </c>
      <c r="E318" s="55" t="s">
        <v>46</v>
      </c>
      <c r="F318" s="73">
        <v>22</v>
      </c>
      <c r="G318" s="73">
        <v>14.28</v>
      </c>
      <c r="H318" s="73">
        <f t="shared" si="69"/>
        <v>17.78</v>
      </c>
      <c r="I318" s="73">
        <f t="shared" si="70"/>
        <v>391.16</v>
      </c>
      <c r="J318" s="68">
        <f t="shared" si="71"/>
        <v>1.8829413905176542E-4</v>
      </c>
      <c r="K318" s="69"/>
      <c r="L318" s="69">
        <f t="shared" si="58"/>
        <v>3.5</v>
      </c>
      <c r="M318" s="69">
        <f t="shared" si="60"/>
        <v>77</v>
      </c>
      <c r="N318" s="69">
        <f t="shared" si="61"/>
        <v>314.15999999999997</v>
      </c>
      <c r="O318" s="69">
        <f t="shared" si="65"/>
        <v>391.16</v>
      </c>
      <c r="P318" s="19">
        <f t="shared" si="59"/>
        <v>0</v>
      </c>
      <c r="Q318" s="69"/>
      <c r="R318" s="69"/>
      <c r="S318" s="69"/>
      <c r="T318" s="69"/>
      <c r="U318" s="69"/>
      <c r="V318" s="69"/>
      <c r="W318" s="69"/>
      <c r="X318" s="69"/>
      <c r="Y318" s="69"/>
      <c r="Z318" s="69"/>
      <c r="AA318" s="69"/>
      <c r="AB318" s="69"/>
      <c r="AC318" s="69"/>
      <c r="AD318" s="69"/>
      <c r="AE318" s="69"/>
      <c r="AF318" s="69"/>
      <c r="AG318" s="69"/>
      <c r="AH318" s="69"/>
      <c r="AI318" s="69"/>
      <c r="AJ318" s="69"/>
    </row>
    <row r="319" spans="1:36" ht="38.700000000000003" customHeight="1">
      <c r="A319" s="70" t="s">
        <v>842</v>
      </c>
      <c r="B319" s="71" t="s">
        <v>843</v>
      </c>
      <c r="C319" s="71" t="s">
        <v>27</v>
      </c>
      <c r="D319" s="72" t="s">
        <v>844</v>
      </c>
      <c r="E319" s="55" t="s">
        <v>46</v>
      </c>
      <c r="F319" s="73">
        <v>258</v>
      </c>
      <c r="G319" s="73">
        <v>25.66</v>
      </c>
      <c r="H319" s="73">
        <f t="shared" si="69"/>
        <v>31.95</v>
      </c>
      <c r="I319" s="73">
        <f t="shared" si="70"/>
        <v>8243.1</v>
      </c>
      <c r="J319" s="68">
        <f t="shared" si="71"/>
        <v>3.9680116004131493E-3</v>
      </c>
      <c r="K319" s="69"/>
      <c r="L319" s="69">
        <f t="shared" si="58"/>
        <v>6.29</v>
      </c>
      <c r="M319" s="69">
        <f t="shared" si="60"/>
        <v>1622.82</v>
      </c>
      <c r="N319" s="69">
        <f t="shared" si="61"/>
        <v>6620.28</v>
      </c>
      <c r="O319" s="69">
        <f t="shared" si="65"/>
        <v>8243.1</v>
      </c>
      <c r="P319" s="19">
        <f t="shared" si="59"/>
        <v>0</v>
      </c>
      <c r="Q319" s="69"/>
      <c r="R319" s="69"/>
      <c r="S319" s="69"/>
      <c r="T319" s="69"/>
      <c r="U319" s="69"/>
      <c r="V319" s="69"/>
      <c r="W319" s="69"/>
      <c r="X319" s="69"/>
      <c r="Y319" s="69"/>
      <c r="Z319" s="69"/>
      <c r="AA319" s="69"/>
      <c r="AB319" s="69"/>
      <c r="AC319" s="69"/>
      <c r="AD319" s="69"/>
      <c r="AE319" s="69"/>
      <c r="AF319" s="69"/>
      <c r="AG319" s="69"/>
      <c r="AH319" s="69"/>
      <c r="AI319" s="69"/>
      <c r="AJ319" s="69"/>
    </row>
    <row r="320" spans="1:36" ht="50.7" customHeight="1">
      <c r="A320" s="70" t="s">
        <v>845</v>
      </c>
      <c r="B320" s="71" t="s">
        <v>846</v>
      </c>
      <c r="C320" s="71" t="s">
        <v>27</v>
      </c>
      <c r="D320" s="72" t="s">
        <v>847</v>
      </c>
      <c r="E320" s="55" t="s">
        <v>46</v>
      </c>
      <c r="F320" s="73">
        <v>152.69999999999999</v>
      </c>
      <c r="G320" s="73">
        <v>28.08</v>
      </c>
      <c r="H320" s="73">
        <f t="shared" si="69"/>
        <v>34.96</v>
      </c>
      <c r="I320" s="73">
        <f t="shared" si="70"/>
        <v>5338.39</v>
      </c>
      <c r="J320" s="68">
        <f t="shared" si="71"/>
        <v>2.5697605812776206E-3</v>
      </c>
      <c r="K320" s="69"/>
      <c r="L320" s="69">
        <f t="shared" si="58"/>
        <v>6.88</v>
      </c>
      <c r="M320" s="69">
        <f t="shared" si="60"/>
        <v>1050.5759999999998</v>
      </c>
      <c r="N320" s="69">
        <f t="shared" si="61"/>
        <v>4287.8159999999998</v>
      </c>
      <c r="O320" s="69">
        <f t="shared" si="65"/>
        <v>5338.39</v>
      </c>
      <c r="P320" s="19">
        <f t="shared" si="59"/>
        <v>0</v>
      </c>
      <c r="Q320" s="69"/>
      <c r="R320" s="69"/>
      <c r="S320" s="69"/>
      <c r="T320" s="69"/>
      <c r="U320" s="69"/>
      <c r="V320" s="69"/>
      <c r="W320" s="69"/>
      <c r="X320" s="69"/>
      <c r="Y320" s="69"/>
      <c r="Z320" s="69"/>
      <c r="AA320" s="69"/>
      <c r="AB320" s="69"/>
      <c r="AC320" s="69"/>
      <c r="AD320" s="69"/>
      <c r="AE320" s="69"/>
      <c r="AF320" s="69"/>
      <c r="AG320" s="69"/>
      <c r="AH320" s="69"/>
      <c r="AI320" s="69"/>
      <c r="AJ320" s="69"/>
    </row>
    <row r="321" spans="1:36" ht="50.7" customHeight="1">
      <c r="A321" s="70" t="s">
        <v>848</v>
      </c>
      <c r="B321" s="71" t="s">
        <v>849</v>
      </c>
      <c r="C321" s="71" t="s">
        <v>27</v>
      </c>
      <c r="D321" s="72" t="s">
        <v>850</v>
      </c>
      <c r="E321" s="55" t="s">
        <v>46</v>
      </c>
      <c r="F321" s="73">
        <v>206.4</v>
      </c>
      <c r="G321" s="73">
        <v>38.82</v>
      </c>
      <c r="H321" s="73">
        <f t="shared" si="69"/>
        <v>48.33</v>
      </c>
      <c r="I321" s="73">
        <f t="shared" si="70"/>
        <v>9975.31</v>
      </c>
      <c r="J321" s="68">
        <f t="shared" si="71"/>
        <v>4.8018519486257953E-3</v>
      </c>
      <c r="K321" s="69"/>
      <c r="L321" s="69">
        <f t="shared" si="58"/>
        <v>9.51</v>
      </c>
      <c r="M321" s="69">
        <f t="shared" si="60"/>
        <v>1962.864</v>
      </c>
      <c r="N321" s="69">
        <f t="shared" si="61"/>
        <v>8012.4480000000003</v>
      </c>
      <c r="O321" s="69">
        <f t="shared" si="65"/>
        <v>9975.31</v>
      </c>
      <c r="P321" s="19">
        <f t="shared" si="59"/>
        <v>0</v>
      </c>
      <c r="Q321" s="69"/>
      <c r="R321" s="69"/>
      <c r="S321" s="69"/>
      <c r="T321" s="69"/>
      <c r="U321" s="69"/>
      <c r="V321" s="69"/>
      <c r="W321" s="69"/>
      <c r="X321" s="69"/>
      <c r="Y321" s="69"/>
      <c r="Z321" s="69"/>
      <c r="AA321" s="69"/>
      <c r="AB321" s="69"/>
      <c r="AC321" s="69"/>
      <c r="AD321" s="69"/>
      <c r="AE321" s="69"/>
      <c r="AF321" s="69"/>
      <c r="AG321" s="69"/>
      <c r="AH321" s="69"/>
      <c r="AI321" s="69"/>
      <c r="AJ321" s="69"/>
    </row>
    <row r="322" spans="1:36" ht="50.7" customHeight="1">
      <c r="A322" s="70" t="s">
        <v>851</v>
      </c>
      <c r="B322" s="71" t="s">
        <v>852</v>
      </c>
      <c r="C322" s="71" t="s">
        <v>27</v>
      </c>
      <c r="D322" s="72" t="s">
        <v>853</v>
      </c>
      <c r="E322" s="55" t="s">
        <v>46</v>
      </c>
      <c r="F322" s="73">
        <v>10.4</v>
      </c>
      <c r="G322" s="73">
        <v>56.36</v>
      </c>
      <c r="H322" s="73">
        <f t="shared" si="69"/>
        <v>70.17</v>
      </c>
      <c r="I322" s="73">
        <f t="shared" si="70"/>
        <v>729.76</v>
      </c>
      <c r="J322" s="68">
        <f t="shared" si="71"/>
        <v>3.5128727608757629E-4</v>
      </c>
      <c r="K322" s="69"/>
      <c r="L322" s="69">
        <f t="shared" si="58"/>
        <v>13.81</v>
      </c>
      <c r="M322" s="69">
        <f t="shared" si="60"/>
        <v>143.62400000000002</v>
      </c>
      <c r="N322" s="69">
        <f t="shared" si="61"/>
        <v>586.14400000000001</v>
      </c>
      <c r="O322" s="69">
        <f t="shared" si="65"/>
        <v>729.76</v>
      </c>
      <c r="P322" s="19">
        <f t="shared" si="59"/>
        <v>0</v>
      </c>
      <c r="Q322" s="69"/>
      <c r="R322" s="69"/>
      <c r="S322" s="69"/>
      <c r="T322" s="69"/>
      <c r="U322" s="69"/>
      <c r="V322" s="69"/>
      <c r="W322" s="69"/>
      <c r="X322" s="69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69"/>
      <c r="AJ322" s="69"/>
    </row>
    <row r="323" spans="1:36" ht="38.700000000000003" customHeight="1">
      <c r="A323" s="70" t="s">
        <v>854</v>
      </c>
      <c r="B323" s="71" t="s">
        <v>855</v>
      </c>
      <c r="C323" s="71" t="s">
        <v>27</v>
      </c>
      <c r="D323" s="72" t="s">
        <v>856</v>
      </c>
      <c r="E323" s="55" t="s">
        <v>46</v>
      </c>
      <c r="F323" s="73">
        <v>83.6</v>
      </c>
      <c r="G323" s="73">
        <v>10.220000000000001</v>
      </c>
      <c r="H323" s="73">
        <f t="shared" si="69"/>
        <v>12.72</v>
      </c>
      <c r="I323" s="73">
        <f t="shared" si="70"/>
        <v>1063.3900000000001</v>
      </c>
      <c r="J323" s="68">
        <f t="shared" si="71"/>
        <v>5.1188798580186325E-4</v>
      </c>
      <c r="K323" s="69"/>
      <c r="L323" s="69">
        <f t="shared" si="58"/>
        <v>2.5</v>
      </c>
      <c r="M323" s="69">
        <f t="shared" si="60"/>
        <v>209</v>
      </c>
      <c r="N323" s="69">
        <f t="shared" si="61"/>
        <v>854.39199999999994</v>
      </c>
      <c r="O323" s="69">
        <f t="shared" si="65"/>
        <v>1063.3900000000001</v>
      </c>
      <c r="P323" s="19">
        <f t="shared" si="59"/>
        <v>0</v>
      </c>
      <c r="Q323" s="69"/>
      <c r="R323" s="69"/>
      <c r="S323" s="69"/>
      <c r="T323" s="69"/>
      <c r="U323" s="69"/>
      <c r="V323" s="69"/>
      <c r="W323" s="69"/>
      <c r="X323" s="69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69"/>
      <c r="AJ323" s="69"/>
    </row>
    <row r="324" spans="1:36" ht="38.700000000000003" customHeight="1">
      <c r="A324" s="70" t="s">
        <v>857</v>
      </c>
      <c r="B324" s="71" t="s">
        <v>858</v>
      </c>
      <c r="C324" s="71" t="s">
        <v>27</v>
      </c>
      <c r="D324" s="72" t="s">
        <v>859</v>
      </c>
      <c r="E324" s="55" t="s">
        <v>46</v>
      </c>
      <c r="F324" s="73">
        <v>1935.3</v>
      </c>
      <c r="G324" s="73">
        <v>3.02</v>
      </c>
      <c r="H324" s="73">
        <f t="shared" si="69"/>
        <v>3.76</v>
      </c>
      <c r="I324" s="73">
        <f t="shared" si="70"/>
        <v>7276.72</v>
      </c>
      <c r="J324" s="68">
        <f t="shared" si="71"/>
        <v>3.5028216778831235E-3</v>
      </c>
      <c r="K324" s="69"/>
      <c r="L324" s="69">
        <f t="shared" si="58"/>
        <v>0.74</v>
      </c>
      <c r="M324" s="69">
        <f t="shared" si="60"/>
        <v>1432.1219999999998</v>
      </c>
      <c r="N324" s="69">
        <f t="shared" si="61"/>
        <v>5844.6059999999998</v>
      </c>
      <c r="O324" s="69">
        <f t="shared" si="65"/>
        <v>7276.72</v>
      </c>
      <c r="P324" s="19">
        <f t="shared" si="59"/>
        <v>0</v>
      </c>
      <c r="Q324" s="69"/>
      <c r="R324" s="69"/>
      <c r="S324" s="69"/>
      <c r="T324" s="69"/>
      <c r="U324" s="69"/>
      <c r="V324" s="69"/>
      <c r="W324" s="69"/>
      <c r="X324" s="69"/>
      <c r="Y324" s="69"/>
      <c r="Z324" s="69"/>
      <c r="AA324" s="69"/>
      <c r="AB324" s="69"/>
      <c r="AC324" s="69"/>
      <c r="AD324" s="69"/>
      <c r="AE324" s="69"/>
      <c r="AF324" s="69"/>
      <c r="AG324" s="69"/>
      <c r="AH324" s="69"/>
      <c r="AI324" s="69"/>
      <c r="AJ324" s="69"/>
    </row>
    <row r="325" spans="1:36" ht="38.700000000000003" customHeight="1">
      <c r="A325" s="70" t="s">
        <v>860</v>
      </c>
      <c r="B325" s="71" t="s">
        <v>861</v>
      </c>
      <c r="C325" s="71" t="s">
        <v>27</v>
      </c>
      <c r="D325" s="72" t="s">
        <v>862</v>
      </c>
      <c r="E325" s="55" t="s">
        <v>46</v>
      </c>
      <c r="F325" s="73">
        <v>3658.8</v>
      </c>
      <c r="G325" s="73">
        <v>4.38</v>
      </c>
      <c r="H325" s="73">
        <f t="shared" si="69"/>
        <v>5.45</v>
      </c>
      <c r="I325" s="73">
        <f t="shared" si="70"/>
        <v>19940.46</v>
      </c>
      <c r="J325" s="68">
        <f t="shared" si="71"/>
        <v>9.5988131403931028E-3</v>
      </c>
      <c r="K325" s="69"/>
      <c r="L325" s="69">
        <f t="shared" si="58"/>
        <v>1.07</v>
      </c>
      <c r="M325" s="69">
        <f t="shared" si="60"/>
        <v>3914.9160000000006</v>
      </c>
      <c r="N325" s="69">
        <f t="shared" si="61"/>
        <v>16025.544</v>
      </c>
      <c r="O325" s="69">
        <f t="shared" si="65"/>
        <v>19940.46</v>
      </c>
      <c r="P325" s="19">
        <f t="shared" si="59"/>
        <v>0</v>
      </c>
      <c r="Q325" s="69"/>
      <c r="R325" s="69"/>
      <c r="S325" s="69"/>
      <c r="T325" s="69"/>
      <c r="U325" s="69"/>
      <c r="V325" s="69"/>
      <c r="W325" s="69"/>
      <c r="X325" s="69"/>
      <c r="Y325" s="69"/>
      <c r="Z325" s="69"/>
      <c r="AA325" s="69"/>
      <c r="AB325" s="69"/>
      <c r="AC325" s="69"/>
      <c r="AD325" s="69"/>
      <c r="AE325" s="69"/>
      <c r="AF325" s="69"/>
      <c r="AG325" s="69"/>
      <c r="AH325" s="69"/>
      <c r="AI325" s="69"/>
      <c r="AJ325" s="69"/>
    </row>
    <row r="326" spans="1:36" ht="38.700000000000003" customHeight="1">
      <c r="A326" s="70" t="s">
        <v>863</v>
      </c>
      <c r="B326" s="71" t="s">
        <v>864</v>
      </c>
      <c r="C326" s="71" t="s">
        <v>27</v>
      </c>
      <c r="D326" s="72" t="s">
        <v>865</v>
      </c>
      <c r="E326" s="55" t="s">
        <v>46</v>
      </c>
      <c r="F326" s="73">
        <v>677</v>
      </c>
      <c r="G326" s="73">
        <v>6.78</v>
      </c>
      <c r="H326" s="73">
        <f t="shared" si="69"/>
        <v>8.44</v>
      </c>
      <c r="I326" s="73">
        <f t="shared" si="70"/>
        <v>5713.88</v>
      </c>
      <c r="J326" s="68">
        <f t="shared" si="71"/>
        <v>2.7505115943478407E-3</v>
      </c>
      <c r="K326" s="69"/>
      <c r="L326" s="69">
        <f t="shared" si="58"/>
        <v>1.66</v>
      </c>
      <c r="M326" s="69">
        <f t="shared" si="60"/>
        <v>1123.82</v>
      </c>
      <c r="N326" s="69">
        <f t="shared" si="61"/>
        <v>4590.0600000000004</v>
      </c>
      <c r="O326" s="69">
        <f t="shared" si="65"/>
        <v>5713.88</v>
      </c>
      <c r="P326" s="19">
        <f t="shared" si="59"/>
        <v>0</v>
      </c>
      <c r="Q326" s="69"/>
      <c r="R326" s="69"/>
      <c r="S326" s="69"/>
      <c r="T326" s="69"/>
      <c r="U326" s="69"/>
      <c r="V326" s="69"/>
      <c r="W326" s="69"/>
      <c r="X326" s="69"/>
      <c r="Y326" s="69"/>
      <c r="Z326" s="69"/>
      <c r="AA326" s="69"/>
      <c r="AB326" s="69"/>
      <c r="AC326" s="69"/>
      <c r="AD326" s="69"/>
      <c r="AE326" s="69"/>
      <c r="AF326" s="69"/>
      <c r="AG326" s="69"/>
      <c r="AH326" s="69"/>
      <c r="AI326" s="69"/>
      <c r="AJ326" s="69"/>
    </row>
    <row r="327" spans="1:36" ht="38.700000000000003" customHeight="1">
      <c r="A327" s="70" t="s">
        <v>866</v>
      </c>
      <c r="B327" s="71" t="s">
        <v>867</v>
      </c>
      <c r="C327" s="71" t="s">
        <v>27</v>
      </c>
      <c r="D327" s="72" t="s">
        <v>868</v>
      </c>
      <c r="E327" s="55" t="s">
        <v>46</v>
      </c>
      <c r="F327" s="73">
        <v>69.900000000000006</v>
      </c>
      <c r="G327" s="73">
        <v>9.4600000000000009</v>
      </c>
      <c r="H327" s="73">
        <f t="shared" si="69"/>
        <v>11.77</v>
      </c>
      <c r="I327" s="73">
        <f t="shared" si="70"/>
        <v>822.72</v>
      </c>
      <c r="J327" s="68">
        <f t="shared" si="71"/>
        <v>3.9603577584790994E-4</v>
      </c>
      <c r="K327" s="69"/>
      <c r="L327" s="69">
        <f t="shared" si="58"/>
        <v>2.31</v>
      </c>
      <c r="M327" s="69">
        <f t="shared" si="60"/>
        <v>161.46900000000002</v>
      </c>
      <c r="N327" s="69">
        <f t="shared" si="61"/>
        <v>661.25400000000013</v>
      </c>
      <c r="O327" s="69">
        <f t="shared" si="65"/>
        <v>822.72</v>
      </c>
      <c r="P327" s="19">
        <f t="shared" si="59"/>
        <v>0</v>
      </c>
      <c r="Q327" s="69"/>
      <c r="R327" s="69"/>
      <c r="S327" s="69"/>
      <c r="T327" s="69"/>
      <c r="U327" s="69"/>
      <c r="V327" s="69"/>
      <c r="W327" s="69"/>
      <c r="X327" s="69"/>
      <c r="Y327" s="69"/>
      <c r="Z327" s="69"/>
      <c r="AA327" s="69"/>
      <c r="AB327" s="69"/>
      <c r="AC327" s="69"/>
      <c r="AD327" s="69"/>
      <c r="AE327" s="69"/>
      <c r="AF327" s="69"/>
      <c r="AG327" s="69"/>
      <c r="AH327" s="69"/>
      <c r="AI327" s="69"/>
      <c r="AJ327" s="69"/>
    </row>
    <row r="328" spans="1:36" ht="50.7" customHeight="1">
      <c r="A328" s="70" t="s">
        <v>869</v>
      </c>
      <c r="B328" s="71" t="s">
        <v>870</v>
      </c>
      <c r="C328" s="71" t="s">
        <v>27</v>
      </c>
      <c r="D328" s="72" t="s">
        <v>871</v>
      </c>
      <c r="E328" s="55" t="s">
        <v>29</v>
      </c>
      <c r="F328" s="73">
        <v>2</v>
      </c>
      <c r="G328" s="73">
        <v>164.64</v>
      </c>
      <c r="H328" s="73">
        <f t="shared" si="69"/>
        <v>205</v>
      </c>
      <c r="I328" s="73">
        <f t="shared" si="70"/>
        <v>410</v>
      </c>
      <c r="J328" s="68">
        <f t="shared" si="71"/>
        <v>1.9736321968305507E-4</v>
      </c>
      <c r="K328" s="69"/>
      <c r="L328" s="69">
        <f t="shared" si="58"/>
        <v>40.36</v>
      </c>
      <c r="M328" s="69">
        <f t="shared" si="60"/>
        <v>80.72</v>
      </c>
      <c r="N328" s="69">
        <f t="shared" si="61"/>
        <v>329.28</v>
      </c>
      <c r="O328" s="69">
        <f t="shared" si="65"/>
        <v>410</v>
      </c>
      <c r="P328" s="19">
        <f t="shared" si="59"/>
        <v>0</v>
      </c>
      <c r="Q328" s="69"/>
      <c r="R328" s="69"/>
      <c r="S328" s="69"/>
      <c r="T328" s="69"/>
      <c r="U328" s="69"/>
      <c r="V328" s="69"/>
      <c r="W328" s="69"/>
      <c r="X328" s="69"/>
      <c r="Y328" s="69"/>
      <c r="Z328" s="69"/>
      <c r="AA328" s="69"/>
      <c r="AB328" s="69"/>
      <c r="AC328" s="69"/>
      <c r="AD328" s="69"/>
      <c r="AE328" s="69"/>
      <c r="AF328" s="69"/>
      <c r="AG328" s="69"/>
      <c r="AH328" s="69"/>
      <c r="AI328" s="69"/>
      <c r="AJ328" s="69"/>
    </row>
    <row r="329" spans="1:36" ht="26.7" customHeight="1">
      <c r="A329" s="70" t="s">
        <v>872</v>
      </c>
      <c r="B329" s="71" t="s">
        <v>873</v>
      </c>
      <c r="C329" s="71" t="s">
        <v>93</v>
      </c>
      <c r="D329" s="72" t="s">
        <v>874</v>
      </c>
      <c r="E329" s="55" t="s">
        <v>29</v>
      </c>
      <c r="F329" s="73">
        <v>3</v>
      </c>
      <c r="G329" s="73">
        <v>101.19</v>
      </c>
      <c r="H329" s="73">
        <f t="shared" si="69"/>
        <v>126</v>
      </c>
      <c r="I329" s="73">
        <f t="shared" si="70"/>
        <v>378</v>
      </c>
      <c r="J329" s="68">
        <f t="shared" si="71"/>
        <v>1.8195926107364589E-4</v>
      </c>
      <c r="K329" s="69"/>
      <c r="L329" s="69">
        <f t="shared" si="58"/>
        <v>24.81</v>
      </c>
      <c r="M329" s="69">
        <f t="shared" si="60"/>
        <v>74.429999999999993</v>
      </c>
      <c r="N329" s="69">
        <f t="shared" si="61"/>
        <v>303.57</v>
      </c>
      <c r="O329" s="69">
        <f t="shared" si="65"/>
        <v>378</v>
      </c>
      <c r="P329" s="19">
        <f t="shared" si="59"/>
        <v>0</v>
      </c>
      <c r="Q329" s="69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</row>
    <row r="330" spans="1:36" ht="26.7" customHeight="1">
      <c r="A330" s="70" t="s">
        <v>875</v>
      </c>
      <c r="B330" s="71" t="s">
        <v>876</v>
      </c>
      <c r="C330" s="71" t="s">
        <v>93</v>
      </c>
      <c r="D330" s="72" t="s">
        <v>877</v>
      </c>
      <c r="E330" s="55" t="s">
        <v>29</v>
      </c>
      <c r="F330" s="73">
        <v>1</v>
      </c>
      <c r="G330" s="73">
        <v>218.18</v>
      </c>
      <c r="H330" s="73">
        <f t="shared" si="69"/>
        <v>271.67</v>
      </c>
      <c r="I330" s="73">
        <f t="shared" si="70"/>
        <v>271.67</v>
      </c>
      <c r="J330" s="68">
        <f t="shared" si="71"/>
        <v>1.3077479485681847E-4</v>
      </c>
      <c r="K330" s="69"/>
      <c r="L330" s="69">
        <f t="shared" si="58"/>
        <v>53.49</v>
      </c>
      <c r="M330" s="69">
        <f t="shared" si="60"/>
        <v>53.49</v>
      </c>
      <c r="N330" s="69">
        <f t="shared" si="61"/>
        <v>218.18</v>
      </c>
      <c r="O330" s="69">
        <f t="shared" si="65"/>
        <v>271.67</v>
      </c>
      <c r="P330" s="19">
        <f t="shared" si="59"/>
        <v>0</v>
      </c>
      <c r="Q330" s="69"/>
      <c r="R330" s="69"/>
      <c r="S330" s="69"/>
      <c r="T330" s="69"/>
      <c r="U330" s="69"/>
      <c r="V330" s="69"/>
      <c r="W330" s="69"/>
      <c r="X330" s="69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69"/>
      <c r="AJ330" s="69"/>
    </row>
    <row r="331" spans="1:36" ht="38.700000000000003" customHeight="1">
      <c r="A331" s="70" t="s">
        <v>878</v>
      </c>
      <c r="B331" s="71" t="s">
        <v>879</v>
      </c>
      <c r="C331" s="71" t="s">
        <v>27</v>
      </c>
      <c r="D331" s="72" t="s">
        <v>880</v>
      </c>
      <c r="E331" s="55" t="s">
        <v>29</v>
      </c>
      <c r="F331" s="73">
        <v>8</v>
      </c>
      <c r="G331" s="73">
        <v>35.79</v>
      </c>
      <c r="H331" s="73">
        <f t="shared" si="69"/>
        <v>44.56</v>
      </c>
      <c r="I331" s="73">
        <f t="shared" si="70"/>
        <v>356.48</v>
      </c>
      <c r="J331" s="68">
        <f t="shared" si="71"/>
        <v>1.7160009890881823E-4</v>
      </c>
      <c r="K331" s="69"/>
      <c r="L331" s="69">
        <f t="shared" si="58"/>
        <v>8.77</v>
      </c>
      <c r="M331" s="69">
        <f t="shared" si="60"/>
        <v>70.16</v>
      </c>
      <c r="N331" s="69">
        <f t="shared" si="61"/>
        <v>286.32</v>
      </c>
      <c r="O331" s="69">
        <f t="shared" si="65"/>
        <v>356.48</v>
      </c>
      <c r="P331" s="19">
        <f t="shared" si="59"/>
        <v>0</v>
      </c>
      <c r="Q331" s="69"/>
      <c r="R331" s="69"/>
      <c r="S331" s="69"/>
      <c r="T331" s="69"/>
      <c r="U331" s="69"/>
      <c r="V331" s="69"/>
      <c r="W331" s="69"/>
      <c r="X331" s="69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69"/>
      <c r="AJ331" s="69"/>
    </row>
    <row r="332" spans="1:36" ht="38.700000000000003" customHeight="1">
      <c r="A332" s="70" t="s">
        <v>881</v>
      </c>
      <c r="B332" s="71" t="s">
        <v>882</v>
      </c>
      <c r="C332" s="71" t="s">
        <v>27</v>
      </c>
      <c r="D332" s="72" t="s">
        <v>883</v>
      </c>
      <c r="E332" s="55" t="s">
        <v>29</v>
      </c>
      <c r="F332" s="73">
        <v>1</v>
      </c>
      <c r="G332" s="73">
        <v>57.51</v>
      </c>
      <c r="H332" s="73">
        <f t="shared" si="69"/>
        <v>71.61</v>
      </c>
      <c r="I332" s="73">
        <f t="shared" si="70"/>
        <v>71.61</v>
      </c>
      <c r="J332" s="68">
        <f t="shared" si="71"/>
        <v>3.4471171125618473E-5</v>
      </c>
      <c r="K332" s="69"/>
      <c r="L332" s="69">
        <f t="shared" si="58"/>
        <v>14.1</v>
      </c>
      <c r="M332" s="69">
        <f t="shared" si="60"/>
        <v>14.1</v>
      </c>
      <c r="N332" s="69">
        <f t="shared" si="61"/>
        <v>57.51</v>
      </c>
      <c r="O332" s="69">
        <f t="shared" si="65"/>
        <v>71.61</v>
      </c>
      <c r="P332" s="19">
        <f t="shared" si="59"/>
        <v>0</v>
      </c>
      <c r="Q332" s="69"/>
      <c r="R332" s="69"/>
      <c r="S332" s="69"/>
      <c r="T332" s="69"/>
      <c r="U332" s="69"/>
      <c r="V332" s="69"/>
      <c r="W332" s="69"/>
      <c r="X332" s="69"/>
      <c r="Y332" s="69"/>
      <c r="Z332" s="69"/>
      <c r="AA332" s="69"/>
      <c r="AB332" s="69"/>
      <c r="AC332" s="69"/>
      <c r="AD332" s="69"/>
      <c r="AE332" s="69"/>
      <c r="AF332" s="69"/>
      <c r="AG332" s="69"/>
      <c r="AH332" s="69"/>
      <c r="AI332" s="69"/>
      <c r="AJ332" s="69"/>
    </row>
    <row r="333" spans="1:36" ht="38.700000000000003" customHeight="1">
      <c r="A333" s="70" t="s">
        <v>884</v>
      </c>
      <c r="B333" s="71" t="s">
        <v>885</v>
      </c>
      <c r="C333" s="71" t="s">
        <v>27</v>
      </c>
      <c r="D333" s="72" t="s">
        <v>886</v>
      </c>
      <c r="E333" s="55" t="s">
        <v>29</v>
      </c>
      <c r="F333" s="73">
        <v>2</v>
      </c>
      <c r="G333" s="73">
        <v>51.06</v>
      </c>
      <c r="H333" s="73">
        <f t="shared" si="69"/>
        <v>63.57</v>
      </c>
      <c r="I333" s="73">
        <f t="shared" si="70"/>
        <v>127.14</v>
      </c>
      <c r="J333" s="68">
        <f t="shared" si="71"/>
        <v>6.1201853050008831E-5</v>
      </c>
      <c r="K333" s="69"/>
      <c r="L333" s="69">
        <f t="shared" si="58"/>
        <v>12.51</v>
      </c>
      <c r="M333" s="69">
        <f t="shared" si="60"/>
        <v>25.02</v>
      </c>
      <c r="N333" s="69">
        <f t="shared" si="61"/>
        <v>102.12</v>
      </c>
      <c r="O333" s="69">
        <f t="shared" si="65"/>
        <v>127.14</v>
      </c>
      <c r="P333" s="19">
        <f t="shared" si="59"/>
        <v>0</v>
      </c>
      <c r="Q333" s="69"/>
      <c r="R333" s="69"/>
      <c r="S333" s="69"/>
      <c r="T333" s="69"/>
      <c r="U333" s="69"/>
      <c r="V333" s="69"/>
      <c r="W333" s="69"/>
      <c r="X333" s="69"/>
      <c r="Y333" s="69"/>
      <c r="Z333" s="69"/>
      <c r="AA333" s="69"/>
      <c r="AB333" s="69"/>
      <c r="AC333" s="69"/>
      <c r="AD333" s="69"/>
      <c r="AE333" s="69"/>
      <c r="AF333" s="69"/>
      <c r="AG333" s="69"/>
      <c r="AH333" s="69"/>
      <c r="AI333" s="69"/>
      <c r="AJ333" s="69"/>
    </row>
    <row r="334" spans="1:36" ht="38.700000000000003" customHeight="1">
      <c r="A334" s="70" t="s">
        <v>887</v>
      </c>
      <c r="B334" s="71" t="s">
        <v>888</v>
      </c>
      <c r="C334" s="71" t="s">
        <v>27</v>
      </c>
      <c r="D334" s="72" t="s">
        <v>889</v>
      </c>
      <c r="E334" s="55" t="s">
        <v>29</v>
      </c>
      <c r="F334" s="73">
        <v>23</v>
      </c>
      <c r="G334" s="73">
        <v>29.39</v>
      </c>
      <c r="H334" s="73">
        <f t="shared" si="69"/>
        <v>36.590000000000003</v>
      </c>
      <c r="I334" s="73">
        <f t="shared" si="70"/>
        <v>841.57</v>
      </c>
      <c r="J334" s="68">
        <f t="shared" si="71"/>
        <v>4.0510967021626504E-4</v>
      </c>
      <c r="K334" s="69"/>
      <c r="L334" s="69">
        <f t="shared" ref="L334:L397" si="72">TRUNC(G334*$I$4,2)</f>
        <v>7.2</v>
      </c>
      <c r="M334" s="69">
        <f t="shared" si="60"/>
        <v>165.6</v>
      </c>
      <c r="N334" s="69">
        <f t="shared" si="61"/>
        <v>675.97</v>
      </c>
      <c r="O334" s="69">
        <f t="shared" si="65"/>
        <v>841.57</v>
      </c>
      <c r="P334" s="19">
        <f t="shared" ref="P334:P397" si="73">I334-O334</f>
        <v>0</v>
      </c>
      <c r="Q334" s="69"/>
      <c r="R334" s="69"/>
      <c r="S334" s="69"/>
      <c r="T334" s="69"/>
      <c r="U334" s="69"/>
      <c r="V334" s="69"/>
      <c r="W334" s="69"/>
      <c r="X334" s="69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69"/>
      <c r="AJ334" s="69"/>
    </row>
    <row r="335" spans="1:36" ht="26.7" customHeight="1">
      <c r="A335" s="70" t="s">
        <v>890</v>
      </c>
      <c r="B335" s="71" t="s">
        <v>891</v>
      </c>
      <c r="C335" s="71" t="s">
        <v>93</v>
      </c>
      <c r="D335" s="72" t="s">
        <v>892</v>
      </c>
      <c r="E335" s="55" t="s">
        <v>29</v>
      </c>
      <c r="F335" s="73">
        <v>26</v>
      </c>
      <c r="G335" s="73">
        <v>11.94</v>
      </c>
      <c r="H335" s="73">
        <f t="shared" si="69"/>
        <v>14.86</v>
      </c>
      <c r="I335" s="73">
        <f t="shared" si="70"/>
        <v>386.36</v>
      </c>
      <c r="J335" s="68">
        <f t="shared" si="71"/>
        <v>1.8598354526035404E-4</v>
      </c>
      <c r="K335" s="69"/>
      <c r="L335" s="69">
        <f t="shared" si="72"/>
        <v>2.92</v>
      </c>
      <c r="M335" s="69">
        <f t="shared" ref="M335:M398" si="74">F335*L335</f>
        <v>75.92</v>
      </c>
      <c r="N335" s="69">
        <f t="shared" ref="N335:N398" si="75">F335*G335</f>
        <v>310.44</v>
      </c>
      <c r="O335" s="69">
        <f t="shared" si="65"/>
        <v>386.36</v>
      </c>
      <c r="P335" s="19">
        <f t="shared" si="73"/>
        <v>0</v>
      </c>
      <c r="Q335" s="69"/>
      <c r="R335" s="69"/>
      <c r="S335" s="69"/>
      <c r="T335" s="69"/>
      <c r="U335" s="69"/>
      <c r="V335" s="69"/>
      <c r="W335" s="69"/>
      <c r="X335" s="69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69"/>
      <c r="AJ335" s="69"/>
    </row>
    <row r="336" spans="1:36" ht="15.15" customHeight="1">
      <c r="A336" s="70" t="s">
        <v>893</v>
      </c>
      <c r="B336" s="71" t="s">
        <v>894</v>
      </c>
      <c r="C336" s="71" t="s">
        <v>93</v>
      </c>
      <c r="D336" s="72" t="s">
        <v>895</v>
      </c>
      <c r="E336" s="55" t="s">
        <v>29</v>
      </c>
      <c r="F336" s="73">
        <v>18</v>
      </c>
      <c r="G336" s="73">
        <v>5.94</v>
      </c>
      <c r="H336" s="73">
        <f t="shared" si="69"/>
        <v>7.39</v>
      </c>
      <c r="I336" s="73">
        <f t="shared" si="70"/>
        <v>133.02000000000001</v>
      </c>
      <c r="J336" s="68">
        <f t="shared" si="71"/>
        <v>6.4032330444487772E-5</v>
      </c>
      <c r="K336" s="69"/>
      <c r="L336" s="69">
        <f t="shared" si="72"/>
        <v>1.45</v>
      </c>
      <c r="M336" s="69">
        <f t="shared" si="74"/>
        <v>26.099999999999998</v>
      </c>
      <c r="N336" s="69">
        <f t="shared" si="75"/>
        <v>106.92</v>
      </c>
      <c r="O336" s="69">
        <f t="shared" si="65"/>
        <v>133.02000000000001</v>
      </c>
      <c r="P336" s="19">
        <f t="shared" si="73"/>
        <v>0</v>
      </c>
      <c r="Q336" s="69"/>
      <c r="R336" s="69"/>
      <c r="S336" s="69"/>
      <c r="T336" s="69"/>
      <c r="U336" s="69"/>
      <c r="V336" s="69"/>
      <c r="W336" s="69"/>
      <c r="X336" s="69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69"/>
      <c r="AJ336" s="69"/>
    </row>
    <row r="337" spans="1:36" ht="15.15" customHeight="1">
      <c r="A337" s="70" t="s">
        <v>896</v>
      </c>
      <c r="B337" s="71" t="s">
        <v>897</v>
      </c>
      <c r="C337" s="71" t="s">
        <v>93</v>
      </c>
      <c r="D337" s="72" t="s">
        <v>898</v>
      </c>
      <c r="E337" s="55" t="s">
        <v>29</v>
      </c>
      <c r="F337" s="73">
        <v>212</v>
      </c>
      <c r="G337" s="73">
        <v>7.11</v>
      </c>
      <c r="H337" s="73">
        <f t="shared" si="69"/>
        <v>8.85</v>
      </c>
      <c r="I337" s="73">
        <f t="shared" si="70"/>
        <v>1876.2</v>
      </c>
      <c r="J337" s="68">
        <f t="shared" si="71"/>
        <v>9.031533482179218E-4</v>
      </c>
      <c r="K337" s="69"/>
      <c r="L337" s="69">
        <f t="shared" si="72"/>
        <v>1.74</v>
      </c>
      <c r="M337" s="69">
        <f t="shared" si="74"/>
        <v>368.88</v>
      </c>
      <c r="N337" s="69">
        <f t="shared" si="75"/>
        <v>1507.3200000000002</v>
      </c>
      <c r="O337" s="69">
        <f t="shared" si="65"/>
        <v>1876.2</v>
      </c>
      <c r="P337" s="19">
        <f t="shared" si="73"/>
        <v>0</v>
      </c>
      <c r="Q337" s="69"/>
      <c r="R337" s="69"/>
      <c r="S337" s="69"/>
      <c r="T337" s="69"/>
      <c r="U337" s="69"/>
      <c r="V337" s="69"/>
      <c r="W337" s="69"/>
      <c r="X337" s="69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69"/>
      <c r="AJ337" s="69"/>
    </row>
    <row r="338" spans="1:36" ht="38.700000000000003" customHeight="1">
      <c r="A338" s="70" t="s">
        <v>899</v>
      </c>
      <c r="B338" s="71" t="s">
        <v>900</v>
      </c>
      <c r="C338" s="71" t="s">
        <v>27</v>
      </c>
      <c r="D338" s="72" t="s">
        <v>901</v>
      </c>
      <c r="E338" s="55" t="s">
        <v>29</v>
      </c>
      <c r="F338" s="73">
        <v>34</v>
      </c>
      <c r="G338" s="73">
        <v>34.729999999999997</v>
      </c>
      <c r="H338" s="73">
        <f t="shared" si="69"/>
        <v>43.24</v>
      </c>
      <c r="I338" s="73">
        <f t="shared" si="70"/>
        <v>1470.16</v>
      </c>
      <c r="J338" s="68">
        <f t="shared" si="71"/>
        <v>7.0769636841278114E-4</v>
      </c>
      <c r="K338" s="69"/>
      <c r="L338" s="69">
        <f t="shared" si="72"/>
        <v>8.51</v>
      </c>
      <c r="M338" s="69">
        <f t="shared" si="74"/>
        <v>289.33999999999997</v>
      </c>
      <c r="N338" s="69">
        <f t="shared" si="75"/>
        <v>1180.82</v>
      </c>
      <c r="O338" s="69">
        <f t="shared" si="65"/>
        <v>1470.16</v>
      </c>
      <c r="P338" s="19">
        <f t="shared" si="73"/>
        <v>0</v>
      </c>
      <c r="Q338" s="69"/>
      <c r="R338" s="69"/>
      <c r="S338" s="69"/>
      <c r="T338" s="69"/>
      <c r="U338" s="69"/>
      <c r="V338" s="69"/>
      <c r="W338" s="69"/>
      <c r="X338" s="69"/>
      <c r="Y338" s="69"/>
      <c r="Z338" s="69"/>
      <c r="AA338" s="69"/>
      <c r="AB338" s="69"/>
      <c r="AC338" s="69"/>
      <c r="AD338" s="69"/>
      <c r="AE338" s="69"/>
      <c r="AF338" s="69"/>
      <c r="AG338" s="69"/>
      <c r="AH338" s="69"/>
      <c r="AI338" s="69"/>
      <c r="AJ338" s="69"/>
    </row>
    <row r="339" spans="1:36" ht="38.700000000000003" customHeight="1">
      <c r="A339" s="70" t="s">
        <v>902</v>
      </c>
      <c r="B339" s="71" t="s">
        <v>903</v>
      </c>
      <c r="C339" s="71" t="s">
        <v>27</v>
      </c>
      <c r="D339" s="72" t="s">
        <v>904</v>
      </c>
      <c r="E339" s="55" t="s">
        <v>29</v>
      </c>
      <c r="F339" s="73">
        <v>1</v>
      </c>
      <c r="G339" s="73">
        <v>45.63</v>
      </c>
      <c r="H339" s="73">
        <f t="shared" si="69"/>
        <v>56.81</v>
      </c>
      <c r="I339" s="73">
        <f t="shared" si="70"/>
        <v>56.81</v>
      </c>
      <c r="J339" s="68">
        <f t="shared" si="71"/>
        <v>2.7346840268766729E-5</v>
      </c>
      <c r="K339" s="69"/>
      <c r="L339" s="69">
        <f t="shared" si="72"/>
        <v>11.18</v>
      </c>
      <c r="M339" s="69">
        <f t="shared" si="74"/>
        <v>11.18</v>
      </c>
      <c r="N339" s="69">
        <f t="shared" si="75"/>
        <v>45.63</v>
      </c>
      <c r="O339" s="69">
        <f t="shared" si="65"/>
        <v>56.81</v>
      </c>
      <c r="P339" s="19">
        <f t="shared" si="73"/>
        <v>0</v>
      </c>
      <c r="Q339" s="69"/>
      <c r="R339" s="69"/>
      <c r="S339" s="69"/>
      <c r="T339" s="69"/>
      <c r="U339" s="69"/>
      <c r="V339" s="69"/>
      <c r="W339" s="69"/>
      <c r="X339" s="69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</row>
    <row r="340" spans="1:36" ht="38.700000000000003" customHeight="1">
      <c r="A340" s="70" t="s">
        <v>905</v>
      </c>
      <c r="B340" s="71" t="s">
        <v>906</v>
      </c>
      <c r="C340" s="71" t="s">
        <v>27</v>
      </c>
      <c r="D340" s="72" t="s">
        <v>907</v>
      </c>
      <c r="E340" s="55" t="s">
        <v>29</v>
      </c>
      <c r="F340" s="73">
        <v>10</v>
      </c>
      <c r="G340" s="73">
        <v>39.18</v>
      </c>
      <c r="H340" s="73">
        <f t="shared" ref="H340:H371" si="76">TRUNC(G340+(G340*$I$4),2)</f>
        <v>48.78</v>
      </c>
      <c r="I340" s="73">
        <f t="shared" ref="I340:I371" si="77">TRUNC(H340*F340,2)</f>
        <v>487.8</v>
      </c>
      <c r="J340" s="68">
        <f t="shared" ref="J340:J371" si="78">I340/$I$449</f>
        <v>2.3481409405218113E-4</v>
      </c>
      <c r="K340" s="69"/>
      <c r="L340" s="69">
        <f t="shared" si="72"/>
        <v>9.6</v>
      </c>
      <c r="M340" s="69">
        <f t="shared" si="74"/>
        <v>96</v>
      </c>
      <c r="N340" s="69">
        <f t="shared" si="75"/>
        <v>391.8</v>
      </c>
      <c r="O340" s="69">
        <f t="shared" si="65"/>
        <v>487.8</v>
      </c>
      <c r="P340" s="19">
        <f t="shared" si="73"/>
        <v>0</v>
      </c>
      <c r="Q340" s="69"/>
      <c r="R340" s="69"/>
      <c r="S340" s="69"/>
      <c r="T340" s="69"/>
      <c r="U340" s="69"/>
      <c r="V340" s="69"/>
      <c r="W340" s="69"/>
      <c r="X340" s="69"/>
      <c r="Y340" s="69"/>
      <c r="Z340" s="69"/>
      <c r="AA340" s="69"/>
      <c r="AB340" s="69"/>
      <c r="AC340" s="69"/>
      <c r="AD340" s="69"/>
      <c r="AE340" s="69"/>
      <c r="AF340" s="69"/>
      <c r="AG340" s="69"/>
      <c r="AH340" s="69"/>
      <c r="AI340" s="69"/>
      <c r="AJ340" s="69"/>
    </row>
    <row r="341" spans="1:36" ht="38.700000000000003" customHeight="1">
      <c r="A341" s="70" t="s">
        <v>908</v>
      </c>
      <c r="B341" s="71" t="s">
        <v>909</v>
      </c>
      <c r="C341" s="71" t="s">
        <v>27</v>
      </c>
      <c r="D341" s="72" t="s">
        <v>910</v>
      </c>
      <c r="E341" s="55" t="s">
        <v>29</v>
      </c>
      <c r="F341" s="73">
        <v>72</v>
      </c>
      <c r="G341" s="73">
        <v>44.57</v>
      </c>
      <c r="H341" s="73">
        <f t="shared" si="76"/>
        <v>55.49</v>
      </c>
      <c r="I341" s="73">
        <f t="shared" si="77"/>
        <v>3995.28</v>
      </c>
      <c r="J341" s="68">
        <f t="shared" si="78"/>
        <v>1.9232227422812593E-3</v>
      </c>
      <c r="K341" s="69"/>
      <c r="L341" s="69">
        <f t="shared" si="72"/>
        <v>10.92</v>
      </c>
      <c r="M341" s="69">
        <f t="shared" si="74"/>
        <v>786.24</v>
      </c>
      <c r="N341" s="69">
        <f t="shared" si="75"/>
        <v>3209.04</v>
      </c>
      <c r="O341" s="69">
        <f t="shared" si="65"/>
        <v>3995.28</v>
      </c>
      <c r="P341" s="19">
        <f t="shared" si="73"/>
        <v>0</v>
      </c>
      <c r="Q341" s="69"/>
      <c r="R341" s="69"/>
      <c r="S341" s="69"/>
      <c r="T341" s="69"/>
      <c r="U341" s="69"/>
      <c r="V341" s="69"/>
      <c r="W341" s="69"/>
      <c r="X341" s="69"/>
      <c r="Y341" s="69"/>
      <c r="Z341" s="69"/>
      <c r="AA341" s="69"/>
      <c r="AB341" s="69"/>
      <c r="AC341" s="69"/>
      <c r="AD341" s="69"/>
      <c r="AE341" s="69"/>
      <c r="AF341" s="69"/>
      <c r="AG341" s="69"/>
      <c r="AH341" s="69"/>
      <c r="AI341" s="69"/>
      <c r="AJ341" s="69"/>
    </row>
    <row r="342" spans="1:36" ht="38.700000000000003" customHeight="1">
      <c r="A342" s="70" t="s">
        <v>911</v>
      </c>
      <c r="B342" s="71" t="s">
        <v>912</v>
      </c>
      <c r="C342" s="71" t="s">
        <v>27</v>
      </c>
      <c r="D342" s="72" t="s">
        <v>913</v>
      </c>
      <c r="E342" s="55" t="s">
        <v>29</v>
      </c>
      <c r="F342" s="73">
        <v>22</v>
      </c>
      <c r="G342" s="73">
        <v>48.65</v>
      </c>
      <c r="H342" s="73">
        <f t="shared" si="76"/>
        <v>60.57</v>
      </c>
      <c r="I342" s="73">
        <f t="shared" si="77"/>
        <v>1332.54</v>
      </c>
      <c r="J342" s="68">
        <f t="shared" si="78"/>
        <v>6.414497189181907E-4</v>
      </c>
      <c r="K342" s="69"/>
      <c r="L342" s="69">
        <f t="shared" si="72"/>
        <v>11.92</v>
      </c>
      <c r="M342" s="69">
        <f t="shared" si="74"/>
        <v>262.24</v>
      </c>
      <c r="N342" s="69">
        <f t="shared" si="75"/>
        <v>1070.3</v>
      </c>
      <c r="O342" s="69">
        <f t="shared" ref="O342:O405" si="79">TRUNC(N342+M342,2)</f>
        <v>1332.54</v>
      </c>
      <c r="P342" s="19">
        <f t="shared" si="73"/>
        <v>0</v>
      </c>
      <c r="Q342" s="69"/>
      <c r="R342" s="69"/>
      <c r="S342" s="69"/>
      <c r="T342" s="69"/>
      <c r="U342" s="69"/>
      <c r="V342" s="69"/>
      <c r="W342" s="69"/>
      <c r="X342" s="69"/>
      <c r="Y342" s="69"/>
      <c r="Z342" s="69"/>
      <c r="AA342" s="69"/>
      <c r="AB342" s="69"/>
      <c r="AC342" s="69"/>
      <c r="AD342" s="69"/>
      <c r="AE342" s="69"/>
      <c r="AF342" s="69"/>
      <c r="AG342" s="69"/>
      <c r="AH342" s="69"/>
      <c r="AI342" s="69"/>
      <c r="AJ342" s="69"/>
    </row>
    <row r="343" spans="1:36" ht="38.700000000000003" customHeight="1">
      <c r="A343" s="70" t="s">
        <v>914</v>
      </c>
      <c r="B343" s="71" t="s">
        <v>915</v>
      </c>
      <c r="C343" s="71" t="s">
        <v>27</v>
      </c>
      <c r="D343" s="72" t="s">
        <v>916</v>
      </c>
      <c r="E343" s="55" t="s">
        <v>29</v>
      </c>
      <c r="F343" s="73">
        <v>2</v>
      </c>
      <c r="G343" s="73">
        <v>65.180000000000007</v>
      </c>
      <c r="H343" s="73">
        <f t="shared" si="76"/>
        <v>81.16</v>
      </c>
      <c r="I343" s="73">
        <f t="shared" si="77"/>
        <v>162.32</v>
      </c>
      <c r="J343" s="68">
        <f t="shared" si="78"/>
        <v>7.8136580046228048E-5</v>
      </c>
      <c r="K343" s="69"/>
      <c r="L343" s="69">
        <f t="shared" si="72"/>
        <v>15.98</v>
      </c>
      <c r="M343" s="69">
        <f t="shared" si="74"/>
        <v>31.96</v>
      </c>
      <c r="N343" s="69">
        <f t="shared" si="75"/>
        <v>130.36000000000001</v>
      </c>
      <c r="O343" s="69">
        <f t="shared" si="79"/>
        <v>162.32</v>
      </c>
      <c r="P343" s="19">
        <f t="shared" si="73"/>
        <v>0</v>
      </c>
      <c r="Q343" s="69"/>
      <c r="R343" s="69"/>
      <c r="S343" s="69"/>
      <c r="T343" s="69"/>
      <c r="U343" s="69"/>
      <c r="V343" s="69"/>
      <c r="W343" s="69"/>
      <c r="X343" s="69"/>
      <c r="Y343" s="69"/>
      <c r="Z343" s="69"/>
      <c r="AA343" s="69"/>
      <c r="AB343" s="69"/>
      <c r="AC343" s="69"/>
      <c r="AD343" s="69"/>
      <c r="AE343" s="69"/>
      <c r="AF343" s="69"/>
      <c r="AG343" s="69"/>
      <c r="AH343" s="69"/>
      <c r="AI343" s="69"/>
      <c r="AJ343" s="69"/>
    </row>
    <row r="344" spans="1:36" ht="38.700000000000003" customHeight="1">
      <c r="A344" s="70" t="s">
        <v>917</v>
      </c>
      <c r="B344" s="71" t="s">
        <v>918</v>
      </c>
      <c r="C344" s="71" t="s">
        <v>27</v>
      </c>
      <c r="D344" s="72" t="s">
        <v>919</v>
      </c>
      <c r="E344" s="55" t="s">
        <v>29</v>
      </c>
      <c r="F344" s="73">
        <v>85</v>
      </c>
      <c r="G344" s="73">
        <v>23.91</v>
      </c>
      <c r="H344" s="73">
        <f t="shared" si="76"/>
        <v>29.77</v>
      </c>
      <c r="I344" s="73">
        <f t="shared" si="77"/>
        <v>2530.4499999999998</v>
      </c>
      <c r="J344" s="68">
        <f t="shared" si="78"/>
        <v>1.2180920957243577E-3</v>
      </c>
      <c r="K344" s="69"/>
      <c r="L344" s="69">
        <f t="shared" si="72"/>
        <v>5.86</v>
      </c>
      <c r="M344" s="69">
        <f t="shared" si="74"/>
        <v>498.1</v>
      </c>
      <c r="N344" s="69">
        <f t="shared" si="75"/>
        <v>2032.35</v>
      </c>
      <c r="O344" s="69">
        <f t="shared" si="79"/>
        <v>2530.4499999999998</v>
      </c>
      <c r="P344" s="19">
        <f t="shared" si="73"/>
        <v>0</v>
      </c>
      <c r="Q344" s="69"/>
      <c r="R344" s="69"/>
      <c r="S344" s="69"/>
      <c r="T344" s="69"/>
      <c r="U344" s="69"/>
      <c r="V344" s="69"/>
      <c r="W344" s="69"/>
      <c r="X344" s="69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  <c r="AI344" s="69"/>
      <c r="AJ344" s="69"/>
    </row>
    <row r="345" spans="1:36" ht="38.700000000000003" customHeight="1">
      <c r="A345" s="70" t="s">
        <v>920</v>
      </c>
      <c r="B345" s="71" t="s">
        <v>921</v>
      </c>
      <c r="C345" s="71" t="s">
        <v>27</v>
      </c>
      <c r="D345" s="72" t="s">
        <v>922</v>
      </c>
      <c r="E345" s="55" t="s">
        <v>29</v>
      </c>
      <c r="F345" s="73">
        <v>11</v>
      </c>
      <c r="G345" s="73">
        <v>25.95</v>
      </c>
      <c r="H345" s="73">
        <f t="shared" si="76"/>
        <v>32.31</v>
      </c>
      <c r="I345" s="73">
        <f t="shared" si="77"/>
        <v>355.41</v>
      </c>
      <c r="J345" s="68">
        <f t="shared" si="78"/>
        <v>1.710850290428161E-4</v>
      </c>
      <c r="K345" s="69"/>
      <c r="L345" s="69">
        <f t="shared" si="72"/>
        <v>6.36</v>
      </c>
      <c r="M345" s="69">
        <f t="shared" si="74"/>
        <v>69.960000000000008</v>
      </c>
      <c r="N345" s="69">
        <f t="shared" si="75"/>
        <v>285.45</v>
      </c>
      <c r="O345" s="69">
        <f t="shared" si="79"/>
        <v>355.41</v>
      </c>
      <c r="P345" s="19">
        <f t="shared" si="73"/>
        <v>0</v>
      </c>
      <c r="Q345" s="69"/>
      <c r="R345" s="69"/>
      <c r="S345" s="69"/>
      <c r="T345" s="69"/>
      <c r="U345" s="69"/>
      <c r="V345" s="69"/>
      <c r="W345" s="69"/>
      <c r="X345" s="69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69"/>
      <c r="AJ345" s="69"/>
    </row>
    <row r="346" spans="1:36" ht="26.7" customHeight="1">
      <c r="A346" s="70" t="s">
        <v>923</v>
      </c>
      <c r="B346" s="71" t="s">
        <v>924</v>
      </c>
      <c r="C346" s="71" t="s">
        <v>176</v>
      </c>
      <c r="D346" s="72" t="s">
        <v>925</v>
      </c>
      <c r="E346" s="55" t="s">
        <v>29</v>
      </c>
      <c r="F346" s="73">
        <v>2</v>
      </c>
      <c r="G346" s="73">
        <v>111.64</v>
      </c>
      <c r="H346" s="73">
        <f t="shared" si="76"/>
        <v>139.01</v>
      </c>
      <c r="I346" s="73">
        <f t="shared" si="77"/>
        <v>278.02</v>
      </c>
      <c r="J346" s="68">
        <f t="shared" si="78"/>
        <v>1.338315178933731E-4</v>
      </c>
      <c r="K346" s="69"/>
      <c r="L346" s="69">
        <f t="shared" si="72"/>
        <v>27.37</v>
      </c>
      <c r="M346" s="69">
        <f t="shared" si="74"/>
        <v>54.74</v>
      </c>
      <c r="N346" s="69">
        <f t="shared" si="75"/>
        <v>223.28</v>
      </c>
      <c r="O346" s="69">
        <f t="shared" si="79"/>
        <v>278.02</v>
      </c>
      <c r="P346" s="19">
        <f t="shared" si="73"/>
        <v>0</v>
      </c>
      <c r="Q346" s="69"/>
      <c r="R346" s="69"/>
      <c r="S346" s="69"/>
      <c r="T346" s="69"/>
      <c r="U346" s="69"/>
      <c r="V346" s="69"/>
      <c r="W346" s="69"/>
      <c r="X346" s="69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  <c r="AI346" s="69"/>
      <c r="AJ346" s="69"/>
    </row>
    <row r="347" spans="1:36" ht="15.15" customHeight="1">
      <c r="A347" s="70" t="s">
        <v>926</v>
      </c>
      <c r="B347" s="71" t="s">
        <v>927</v>
      </c>
      <c r="C347" s="71" t="s">
        <v>93</v>
      </c>
      <c r="D347" s="72" t="s">
        <v>928</v>
      </c>
      <c r="E347" s="55" t="s">
        <v>29</v>
      </c>
      <c r="F347" s="73">
        <v>2</v>
      </c>
      <c r="G347" s="73">
        <v>201.22</v>
      </c>
      <c r="H347" s="73">
        <f t="shared" si="76"/>
        <v>250.55</v>
      </c>
      <c r="I347" s="73">
        <f t="shared" si="77"/>
        <v>501.1</v>
      </c>
      <c r="J347" s="68">
        <f t="shared" si="78"/>
        <v>2.4121636434921683E-4</v>
      </c>
      <c r="K347" s="69"/>
      <c r="L347" s="69">
        <f t="shared" si="72"/>
        <v>49.33</v>
      </c>
      <c r="M347" s="69">
        <f t="shared" si="74"/>
        <v>98.66</v>
      </c>
      <c r="N347" s="69">
        <f t="shared" si="75"/>
        <v>402.44</v>
      </c>
      <c r="O347" s="69">
        <f t="shared" si="79"/>
        <v>501.1</v>
      </c>
      <c r="P347" s="19">
        <f t="shared" si="73"/>
        <v>0</v>
      </c>
      <c r="Q347" s="69"/>
      <c r="R347" s="69"/>
      <c r="S347" s="69"/>
      <c r="T347" s="69"/>
      <c r="U347" s="69"/>
      <c r="V347" s="69"/>
      <c r="W347" s="69"/>
      <c r="X347" s="69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69"/>
      <c r="AJ347" s="69"/>
    </row>
    <row r="348" spans="1:36" ht="26.7" customHeight="1">
      <c r="A348" s="70" t="s">
        <v>929</v>
      </c>
      <c r="B348" s="71" t="s">
        <v>930</v>
      </c>
      <c r="C348" s="71" t="s">
        <v>27</v>
      </c>
      <c r="D348" s="72" t="s">
        <v>931</v>
      </c>
      <c r="E348" s="55" t="s">
        <v>29</v>
      </c>
      <c r="F348" s="73">
        <v>1</v>
      </c>
      <c r="G348" s="73">
        <v>14.42</v>
      </c>
      <c r="H348" s="73">
        <f t="shared" si="76"/>
        <v>17.95</v>
      </c>
      <c r="I348" s="73">
        <f t="shared" si="77"/>
        <v>17.95</v>
      </c>
      <c r="J348" s="68">
        <f t="shared" si="78"/>
        <v>8.6406580324654602E-6</v>
      </c>
      <c r="K348" s="69"/>
      <c r="L348" s="69">
        <f t="shared" si="72"/>
        <v>3.53</v>
      </c>
      <c r="M348" s="69">
        <f t="shared" si="74"/>
        <v>3.53</v>
      </c>
      <c r="N348" s="69">
        <f t="shared" si="75"/>
        <v>14.42</v>
      </c>
      <c r="O348" s="69">
        <f t="shared" si="79"/>
        <v>17.95</v>
      </c>
      <c r="P348" s="19">
        <f t="shared" si="73"/>
        <v>0</v>
      </c>
      <c r="Q348" s="69"/>
      <c r="R348" s="69"/>
      <c r="S348" s="69"/>
      <c r="T348" s="69"/>
      <c r="U348" s="69"/>
      <c r="V348" s="69"/>
      <c r="W348" s="69"/>
      <c r="X348" s="69"/>
      <c r="Y348" s="69"/>
      <c r="Z348" s="69"/>
      <c r="AA348" s="69"/>
      <c r="AB348" s="69"/>
      <c r="AC348" s="69"/>
      <c r="AD348" s="69"/>
      <c r="AE348" s="69"/>
      <c r="AF348" s="69"/>
      <c r="AG348" s="69"/>
      <c r="AH348" s="69"/>
      <c r="AI348" s="69"/>
      <c r="AJ348" s="69"/>
    </row>
    <row r="349" spans="1:36" ht="26.7" customHeight="1">
      <c r="A349" s="70" t="s">
        <v>932</v>
      </c>
      <c r="B349" s="71" t="s">
        <v>933</v>
      </c>
      <c r="C349" s="71" t="s">
        <v>27</v>
      </c>
      <c r="D349" s="72" t="s">
        <v>934</v>
      </c>
      <c r="E349" s="55" t="s">
        <v>29</v>
      </c>
      <c r="F349" s="73">
        <v>37</v>
      </c>
      <c r="G349" s="73">
        <v>15.06</v>
      </c>
      <c r="H349" s="73">
        <f t="shared" si="76"/>
        <v>18.75</v>
      </c>
      <c r="I349" s="73">
        <f t="shared" si="77"/>
        <v>693.75</v>
      </c>
      <c r="J349" s="68">
        <f t="shared" si="78"/>
        <v>3.339530089149255E-4</v>
      </c>
      <c r="K349" s="69"/>
      <c r="L349" s="69">
        <f t="shared" si="72"/>
        <v>3.69</v>
      </c>
      <c r="M349" s="69">
        <f t="shared" si="74"/>
        <v>136.53</v>
      </c>
      <c r="N349" s="69">
        <f t="shared" si="75"/>
        <v>557.22</v>
      </c>
      <c r="O349" s="69">
        <f t="shared" si="79"/>
        <v>693.75</v>
      </c>
      <c r="P349" s="19">
        <f t="shared" si="73"/>
        <v>0</v>
      </c>
      <c r="Q349" s="69"/>
      <c r="R349" s="69"/>
      <c r="S349" s="69"/>
      <c r="T349" s="69"/>
      <c r="U349" s="69"/>
      <c r="V349" s="69"/>
      <c r="W349" s="69"/>
      <c r="X349" s="69"/>
      <c r="Y349" s="69"/>
      <c r="Z349" s="69"/>
      <c r="AA349" s="69"/>
      <c r="AB349" s="69"/>
      <c r="AC349" s="69"/>
      <c r="AD349" s="69"/>
      <c r="AE349" s="69"/>
      <c r="AF349" s="69"/>
      <c r="AG349" s="69"/>
      <c r="AH349" s="69"/>
      <c r="AI349" s="69"/>
      <c r="AJ349" s="69"/>
    </row>
    <row r="350" spans="1:36" ht="26.7" customHeight="1">
      <c r="A350" s="70" t="s">
        <v>935</v>
      </c>
      <c r="B350" s="71" t="s">
        <v>936</v>
      </c>
      <c r="C350" s="71" t="s">
        <v>27</v>
      </c>
      <c r="D350" s="72" t="s">
        <v>937</v>
      </c>
      <c r="E350" s="55" t="s">
        <v>29</v>
      </c>
      <c r="F350" s="73">
        <v>5</v>
      </c>
      <c r="G350" s="73">
        <v>71.930000000000007</v>
      </c>
      <c r="H350" s="73">
        <f t="shared" si="76"/>
        <v>89.56</v>
      </c>
      <c r="I350" s="73">
        <f t="shared" si="77"/>
        <v>447.8</v>
      </c>
      <c r="J350" s="68">
        <f t="shared" si="78"/>
        <v>2.1555914579041965E-4</v>
      </c>
      <c r="K350" s="69"/>
      <c r="L350" s="69">
        <f t="shared" si="72"/>
        <v>17.63</v>
      </c>
      <c r="M350" s="69">
        <f t="shared" si="74"/>
        <v>88.149999999999991</v>
      </c>
      <c r="N350" s="69">
        <f t="shared" si="75"/>
        <v>359.65000000000003</v>
      </c>
      <c r="O350" s="69">
        <f t="shared" si="79"/>
        <v>447.8</v>
      </c>
      <c r="P350" s="19">
        <f t="shared" si="73"/>
        <v>0</v>
      </c>
      <c r="Q350" s="69"/>
      <c r="R350" s="69"/>
      <c r="S350" s="69"/>
      <c r="T350" s="69"/>
      <c r="U350" s="69"/>
      <c r="V350" s="69"/>
      <c r="W350" s="69"/>
      <c r="X350" s="69"/>
      <c r="Y350" s="69"/>
      <c r="Z350" s="69"/>
      <c r="AA350" s="69"/>
      <c r="AB350" s="69"/>
      <c r="AC350" s="69"/>
      <c r="AD350" s="69"/>
      <c r="AE350" s="69"/>
      <c r="AF350" s="69"/>
      <c r="AG350" s="69"/>
      <c r="AH350" s="69"/>
      <c r="AI350" s="69"/>
      <c r="AJ350" s="69"/>
    </row>
    <row r="351" spans="1:36" ht="26.7" customHeight="1">
      <c r="A351" s="70" t="s">
        <v>938</v>
      </c>
      <c r="B351" s="71" t="s">
        <v>939</v>
      </c>
      <c r="C351" s="71" t="s">
        <v>27</v>
      </c>
      <c r="D351" s="72" t="s">
        <v>940</v>
      </c>
      <c r="E351" s="55" t="s">
        <v>29</v>
      </c>
      <c r="F351" s="73">
        <v>32</v>
      </c>
      <c r="G351" s="73">
        <v>74.73</v>
      </c>
      <c r="H351" s="73">
        <f t="shared" si="76"/>
        <v>93.05</v>
      </c>
      <c r="I351" s="73">
        <f t="shared" si="77"/>
        <v>2977.6</v>
      </c>
      <c r="J351" s="68">
        <f t="shared" si="78"/>
        <v>1.4333383486055237E-3</v>
      </c>
      <c r="K351" s="69"/>
      <c r="L351" s="69">
        <f t="shared" si="72"/>
        <v>18.32</v>
      </c>
      <c r="M351" s="69">
        <f t="shared" si="74"/>
        <v>586.24</v>
      </c>
      <c r="N351" s="69">
        <f t="shared" si="75"/>
        <v>2391.36</v>
      </c>
      <c r="O351" s="69">
        <f t="shared" si="79"/>
        <v>2977.6</v>
      </c>
      <c r="P351" s="19">
        <f t="shared" si="73"/>
        <v>0</v>
      </c>
      <c r="Q351" s="69"/>
      <c r="R351" s="69"/>
      <c r="S351" s="69"/>
      <c r="T351" s="69"/>
      <c r="U351" s="69"/>
      <c r="V351" s="69"/>
      <c r="W351" s="69"/>
      <c r="X351" s="69"/>
      <c r="Y351" s="69"/>
      <c r="Z351" s="69"/>
      <c r="AA351" s="69"/>
      <c r="AB351" s="69"/>
      <c r="AC351" s="69"/>
      <c r="AD351" s="69"/>
      <c r="AE351" s="69"/>
      <c r="AF351" s="69"/>
      <c r="AG351" s="69"/>
      <c r="AH351" s="69"/>
      <c r="AI351" s="69"/>
      <c r="AJ351" s="69"/>
    </row>
    <row r="352" spans="1:36" ht="26.7" customHeight="1">
      <c r="A352" s="70" t="s">
        <v>941</v>
      </c>
      <c r="B352" s="71" t="s">
        <v>942</v>
      </c>
      <c r="C352" s="71" t="s">
        <v>27</v>
      </c>
      <c r="D352" s="72" t="s">
        <v>943</v>
      </c>
      <c r="E352" s="55" t="s">
        <v>29</v>
      </c>
      <c r="F352" s="73">
        <v>2</v>
      </c>
      <c r="G352" s="73">
        <v>78.05</v>
      </c>
      <c r="H352" s="73">
        <f t="shared" si="76"/>
        <v>97.18</v>
      </c>
      <c r="I352" s="73">
        <f t="shared" si="77"/>
        <v>194.36</v>
      </c>
      <c r="J352" s="68">
        <f t="shared" si="78"/>
        <v>9.355979360389899E-5</v>
      </c>
      <c r="K352" s="69"/>
      <c r="L352" s="69">
        <f t="shared" si="72"/>
        <v>19.13</v>
      </c>
      <c r="M352" s="69">
        <f t="shared" si="74"/>
        <v>38.26</v>
      </c>
      <c r="N352" s="69">
        <f t="shared" si="75"/>
        <v>156.1</v>
      </c>
      <c r="O352" s="69">
        <f t="shared" si="79"/>
        <v>194.36</v>
      </c>
      <c r="P352" s="19">
        <f t="shared" si="73"/>
        <v>0</v>
      </c>
      <c r="Q352" s="69"/>
      <c r="R352" s="69"/>
      <c r="S352" s="69"/>
      <c r="T352" s="69"/>
      <c r="U352" s="69"/>
      <c r="V352" s="69"/>
      <c r="W352" s="69"/>
      <c r="X352" s="69"/>
      <c r="Y352" s="69"/>
      <c r="Z352" s="69"/>
      <c r="AA352" s="69"/>
      <c r="AB352" s="69"/>
      <c r="AC352" s="69"/>
      <c r="AD352" s="69"/>
      <c r="AE352" s="69"/>
      <c r="AF352" s="69"/>
      <c r="AG352" s="69"/>
      <c r="AH352" s="69"/>
      <c r="AI352" s="69"/>
      <c r="AJ352" s="69"/>
    </row>
    <row r="353" spans="1:36" ht="26.7" customHeight="1">
      <c r="A353" s="70" t="s">
        <v>944</v>
      </c>
      <c r="B353" s="71" t="s">
        <v>945</v>
      </c>
      <c r="C353" s="71" t="s">
        <v>27</v>
      </c>
      <c r="D353" s="72" t="s">
        <v>946</v>
      </c>
      <c r="E353" s="55" t="s">
        <v>29</v>
      </c>
      <c r="F353" s="73">
        <v>2</v>
      </c>
      <c r="G353" s="73">
        <v>82.03</v>
      </c>
      <c r="H353" s="73">
        <f t="shared" si="76"/>
        <v>102.14</v>
      </c>
      <c r="I353" s="73">
        <f t="shared" si="77"/>
        <v>204.28</v>
      </c>
      <c r="J353" s="68">
        <f t="shared" si="78"/>
        <v>9.8335020772815827E-5</v>
      </c>
      <c r="K353" s="69"/>
      <c r="L353" s="69">
        <f t="shared" si="72"/>
        <v>20.11</v>
      </c>
      <c r="M353" s="69">
        <f t="shared" si="74"/>
        <v>40.22</v>
      </c>
      <c r="N353" s="69">
        <f t="shared" si="75"/>
        <v>164.06</v>
      </c>
      <c r="O353" s="69">
        <f t="shared" si="79"/>
        <v>204.28</v>
      </c>
      <c r="P353" s="19">
        <f t="shared" si="73"/>
        <v>0</v>
      </c>
      <c r="Q353" s="69"/>
      <c r="R353" s="69"/>
      <c r="S353" s="69"/>
      <c r="T353" s="69"/>
      <c r="U353" s="69"/>
      <c r="V353" s="69"/>
      <c r="W353" s="69"/>
      <c r="X353" s="69"/>
      <c r="Y353" s="69"/>
      <c r="Z353" s="69"/>
      <c r="AA353" s="69"/>
      <c r="AB353" s="69"/>
      <c r="AC353" s="69"/>
      <c r="AD353" s="69"/>
      <c r="AE353" s="69"/>
      <c r="AF353" s="69"/>
      <c r="AG353" s="69"/>
      <c r="AH353" s="69"/>
      <c r="AI353" s="69"/>
      <c r="AJ353" s="69"/>
    </row>
    <row r="354" spans="1:36" ht="38.700000000000003" customHeight="1">
      <c r="A354" s="70" t="s">
        <v>947</v>
      </c>
      <c r="B354" s="71" t="s">
        <v>948</v>
      </c>
      <c r="C354" s="71" t="s">
        <v>176</v>
      </c>
      <c r="D354" s="72" t="s">
        <v>949</v>
      </c>
      <c r="E354" s="55" t="s">
        <v>29</v>
      </c>
      <c r="F354" s="73">
        <v>2</v>
      </c>
      <c r="G354" s="73">
        <v>101.53</v>
      </c>
      <c r="H354" s="73">
        <f t="shared" si="76"/>
        <v>126.42</v>
      </c>
      <c r="I354" s="73">
        <f t="shared" si="77"/>
        <v>252.84</v>
      </c>
      <c r="J354" s="68">
        <f t="shared" si="78"/>
        <v>1.2171052796259426E-4</v>
      </c>
      <c r="K354" s="69"/>
      <c r="L354" s="69">
        <f t="shared" si="72"/>
        <v>24.89</v>
      </c>
      <c r="M354" s="69">
        <f t="shared" si="74"/>
        <v>49.78</v>
      </c>
      <c r="N354" s="69">
        <f t="shared" si="75"/>
        <v>203.06</v>
      </c>
      <c r="O354" s="69">
        <f t="shared" si="79"/>
        <v>252.84</v>
      </c>
      <c r="P354" s="19">
        <f t="shared" si="73"/>
        <v>0</v>
      </c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69"/>
      <c r="AJ354" s="69"/>
    </row>
    <row r="355" spans="1:36" ht="26.7" customHeight="1">
      <c r="A355" s="70" t="s">
        <v>950</v>
      </c>
      <c r="B355" s="71" t="s">
        <v>951</v>
      </c>
      <c r="C355" s="71" t="s">
        <v>176</v>
      </c>
      <c r="D355" s="72" t="s">
        <v>952</v>
      </c>
      <c r="E355" s="55" t="s">
        <v>29</v>
      </c>
      <c r="F355" s="73">
        <v>1</v>
      </c>
      <c r="G355" s="73">
        <v>274.79000000000002</v>
      </c>
      <c r="H355" s="73">
        <f t="shared" si="76"/>
        <v>342.16</v>
      </c>
      <c r="I355" s="73">
        <f t="shared" si="77"/>
        <v>342.16</v>
      </c>
      <c r="J355" s="68">
        <f t="shared" si="78"/>
        <v>1.6470682743110763E-4</v>
      </c>
      <c r="K355" s="69"/>
      <c r="L355" s="69">
        <f t="shared" si="72"/>
        <v>67.37</v>
      </c>
      <c r="M355" s="69">
        <f t="shared" si="74"/>
        <v>67.37</v>
      </c>
      <c r="N355" s="69">
        <f t="shared" si="75"/>
        <v>274.79000000000002</v>
      </c>
      <c r="O355" s="69">
        <f t="shared" si="79"/>
        <v>342.16</v>
      </c>
      <c r="P355" s="19">
        <f t="shared" si="73"/>
        <v>0</v>
      </c>
      <c r="Q355" s="69"/>
      <c r="R355" s="69"/>
      <c r="S355" s="69"/>
      <c r="T355" s="69"/>
      <c r="U355" s="69"/>
      <c r="V355" s="69"/>
      <c r="W355" s="69"/>
      <c r="X355" s="69"/>
      <c r="Y355" s="69"/>
      <c r="Z355" s="69"/>
      <c r="AA355" s="69"/>
      <c r="AB355" s="69"/>
      <c r="AC355" s="69"/>
      <c r="AD355" s="69"/>
      <c r="AE355" s="69"/>
      <c r="AF355" s="69"/>
      <c r="AG355" s="69"/>
      <c r="AH355" s="69"/>
      <c r="AI355" s="69"/>
      <c r="AJ355" s="69"/>
    </row>
    <row r="356" spans="1:36" ht="26.7" customHeight="1">
      <c r="A356" s="70" t="s">
        <v>953</v>
      </c>
      <c r="B356" s="71" t="s">
        <v>954</v>
      </c>
      <c r="C356" s="71" t="s">
        <v>93</v>
      </c>
      <c r="D356" s="72" t="s">
        <v>955</v>
      </c>
      <c r="E356" s="55" t="s">
        <v>29</v>
      </c>
      <c r="F356" s="73">
        <v>14</v>
      </c>
      <c r="G356" s="73">
        <v>314.5</v>
      </c>
      <c r="H356" s="73">
        <f t="shared" si="76"/>
        <v>391.61</v>
      </c>
      <c r="I356" s="73">
        <f t="shared" si="77"/>
        <v>5482.54</v>
      </c>
      <c r="J356" s="68">
        <f t="shared" si="78"/>
        <v>2.6391506010759432E-3</v>
      </c>
      <c r="K356" s="69"/>
      <c r="L356" s="69">
        <f t="shared" si="72"/>
        <v>77.11</v>
      </c>
      <c r="M356" s="69">
        <f t="shared" si="74"/>
        <v>1079.54</v>
      </c>
      <c r="N356" s="69">
        <f t="shared" si="75"/>
        <v>4403</v>
      </c>
      <c r="O356" s="69">
        <f t="shared" si="79"/>
        <v>5482.54</v>
      </c>
      <c r="P356" s="19">
        <f t="shared" si="73"/>
        <v>0</v>
      </c>
      <c r="Q356" s="69"/>
      <c r="R356" s="69"/>
      <c r="S356" s="69"/>
      <c r="T356" s="69"/>
      <c r="U356" s="69"/>
      <c r="V356" s="69"/>
      <c r="W356" s="69"/>
      <c r="X356" s="69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69"/>
      <c r="AJ356" s="69"/>
    </row>
    <row r="357" spans="1:36" ht="38.700000000000003" customHeight="1">
      <c r="A357" s="70" t="s">
        <v>956</v>
      </c>
      <c r="B357" s="71" t="s">
        <v>957</v>
      </c>
      <c r="C357" s="71" t="s">
        <v>253</v>
      </c>
      <c r="D357" s="72" t="s">
        <v>958</v>
      </c>
      <c r="E357" s="55" t="s">
        <v>29</v>
      </c>
      <c r="F357" s="73">
        <v>4</v>
      </c>
      <c r="G357" s="73">
        <v>640.82000000000005</v>
      </c>
      <c r="H357" s="73">
        <f t="shared" si="76"/>
        <v>797.94</v>
      </c>
      <c r="I357" s="73">
        <f t="shared" si="77"/>
        <v>3191.76</v>
      </c>
      <c r="J357" s="68">
        <f t="shared" si="78"/>
        <v>1.5364293415989949E-3</v>
      </c>
      <c r="K357" s="69"/>
      <c r="L357" s="69">
        <f t="shared" si="72"/>
        <v>157.12</v>
      </c>
      <c r="M357" s="69">
        <f t="shared" si="74"/>
        <v>628.48</v>
      </c>
      <c r="N357" s="69">
        <f t="shared" si="75"/>
        <v>2563.2800000000002</v>
      </c>
      <c r="O357" s="69">
        <f t="shared" si="79"/>
        <v>3191.76</v>
      </c>
      <c r="P357" s="19">
        <f t="shared" si="73"/>
        <v>0</v>
      </c>
      <c r="Q357" s="69"/>
      <c r="R357" s="69"/>
      <c r="S357" s="69"/>
      <c r="T357" s="69"/>
      <c r="U357" s="69"/>
      <c r="V357" s="69"/>
      <c r="W357" s="69"/>
      <c r="X357" s="69"/>
      <c r="Y357" s="69"/>
      <c r="Z357" s="69"/>
      <c r="AA357" s="69"/>
      <c r="AB357" s="69"/>
      <c r="AC357" s="69"/>
      <c r="AD357" s="69"/>
      <c r="AE357" s="69"/>
      <c r="AF357" s="69"/>
      <c r="AG357" s="69"/>
      <c r="AH357" s="69"/>
      <c r="AI357" s="69"/>
      <c r="AJ357" s="69"/>
    </row>
    <row r="358" spans="1:36" ht="15.15" customHeight="1">
      <c r="A358" s="70" t="s">
        <v>959</v>
      </c>
      <c r="B358" s="71" t="s">
        <v>960</v>
      </c>
      <c r="C358" s="71" t="s">
        <v>93</v>
      </c>
      <c r="D358" s="72" t="s">
        <v>961</v>
      </c>
      <c r="E358" s="55" t="s">
        <v>29</v>
      </c>
      <c r="F358" s="73">
        <v>1</v>
      </c>
      <c r="G358" s="73">
        <v>419.08</v>
      </c>
      <c r="H358" s="73">
        <f t="shared" si="76"/>
        <v>521.83000000000004</v>
      </c>
      <c r="I358" s="73">
        <f t="shared" si="77"/>
        <v>521.83000000000004</v>
      </c>
      <c r="J358" s="68">
        <f t="shared" si="78"/>
        <v>2.511952412858747E-4</v>
      </c>
      <c r="K358" s="69"/>
      <c r="L358" s="69">
        <f t="shared" si="72"/>
        <v>102.75</v>
      </c>
      <c r="M358" s="69">
        <f t="shared" si="74"/>
        <v>102.75</v>
      </c>
      <c r="N358" s="69">
        <f t="shared" si="75"/>
        <v>419.08</v>
      </c>
      <c r="O358" s="69">
        <f t="shared" si="79"/>
        <v>521.83000000000004</v>
      </c>
      <c r="P358" s="19">
        <f t="shared" si="73"/>
        <v>0</v>
      </c>
      <c r="Q358" s="69"/>
      <c r="R358" s="69"/>
      <c r="S358" s="69"/>
      <c r="T358" s="69"/>
      <c r="U358" s="69"/>
      <c r="V358" s="69"/>
      <c r="W358" s="69"/>
      <c r="X358" s="69"/>
      <c r="Y358" s="69"/>
      <c r="Z358" s="69"/>
      <c r="AA358" s="69"/>
      <c r="AB358" s="69"/>
      <c r="AC358" s="69"/>
      <c r="AD358" s="69"/>
      <c r="AE358" s="69"/>
      <c r="AF358" s="69"/>
      <c r="AG358" s="69"/>
      <c r="AH358" s="69"/>
      <c r="AI358" s="69"/>
      <c r="AJ358" s="69"/>
    </row>
    <row r="359" spans="1:36" ht="15.15" customHeight="1">
      <c r="A359" s="70" t="s">
        <v>962</v>
      </c>
      <c r="B359" s="71" t="s">
        <v>963</v>
      </c>
      <c r="C359" s="71" t="s">
        <v>176</v>
      </c>
      <c r="D359" s="72" t="s">
        <v>964</v>
      </c>
      <c r="E359" s="55" t="s">
        <v>29</v>
      </c>
      <c r="F359" s="73">
        <v>2</v>
      </c>
      <c r="G359" s="73">
        <v>325.33999999999997</v>
      </c>
      <c r="H359" s="73">
        <f t="shared" si="76"/>
        <v>405.1</v>
      </c>
      <c r="I359" s="73">
        <f t="shared" si="77"/>
        <v>810.2</v>
      </c>
      <c r="J359" s="68">
        <f t="shared" si="78"/>
        <v>3.9000897704197858E-4</v>
      </c>
      <c r="K359" s="69"/>
      <c r="L359" s="69">
        <f t="shared" si="72"/>
        <v>79.760000000000005</v>
      </c>
      <c r="M359" s="69">
        <f t="shared" si="74"/>
        <v>159.52000000000001</v>
      </c>
      <c r="N359" s="69">
        <f t="shared" si="75"/>
        <v>650.67999999999995</v>
      </c>
      <c r="O359" s="69">
        <f t="shared" si="79"/>
        <v>810.2</v>
      </c>
      <c r="P359" s="19">
        <f t="shared" si="73"/>
        <v>0</v>
      </c>
      <c r="Q359" s="69"/>
      <c r="R359" s="69"/>
      <c r="S359" s="69"/>
      <c r="T359" s="69"/>
      <c r="U359" s="69"/>
      <c r="V359" s="69"/>
      <c r="W359" s="69"/>
      <c r="X359" s="69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</row>
    <row r="360" spans="1:36" ht="15.15" customHeight="1">
      <c r="A360" s="70" t="s">
        <v>965</v>
      </c>
      <c r="B360" s="71" t="s">
        <v>966</v>
      </c>
      <c r="C360" s="71" t="s">
        <v>93</v>
      </c>
      <c r="D360" s="72" t="s">
        <v>967</v>
      </c>
      <c r="E360" s="55" t="s">
        <v>29</v>
      </c>
      <c r="F360" s="73">
        <v>3</v>
      </c>
      <c r="G360" s="73">
        <v>11.49</v>
      </c>
      <c r="H360" s="73">
        <f t="shared" si="76"/>
        <v>14.3</v>
      </c>
      <c r="I360" s="73">
        <f t="shared" si="77"/>
        <v>42.9</v>
      </c>
      <c r="J360" s="68">
        <f t="shared" si="78"/>
        <v>2.0650932010739175E-5</v>
      </c>
      <c r="K360" s="69"/>
      <c r="L360" s="69">
        <f t="shared" si="72"/>
        <v>2.81</v>
      </c>
      <c r="M360" s="69">
        <f t="shared" si="74"/>
        <v>8.43</v>
      </c>
      <c r="N360" s="69">
        <f t="shared" si="75"/>
        <v>34.47</v>
      </c>
      <c r="O360" s="69">
        <f t="shared" si="79"/>
        <v>42.9</v>
      </c>
      <c r="P360" s="19">
        <f t="shared" si="73"/>
        <v>0</v>
      </c>
      <c r="Q360" s="69"/>
      <c r="R360" s="69"/>
      <c r="S360" s="69"/>
      <c r="T360" s="69"/>
      <c r="U360" s="69"/>
      <c r="V360" s="69"/>
      <c r="W360" s="69"/>
      <c r="X360" s="69"/>
      <c r="Y360" s="69"/>
      <c r="Z360" s="69"/>
      <c r="AA360" s="69"/>
      <c r="AB360" s="69"/>
      <c r="AC360" s="69"/>
      <c r="AD360" s="69"/>
      <c r="AE360" s="69"/>
      <c r="AF360" s="69"/>
      <c r="AG360" s="69"/>
      <c r="AH360" s="69"/>
      <c r="AI360" s="69"/>
      <c r="AJ360" s="69"/>
    </row>
    <row r="361" spans="1:36" ht="26.7" customHeight="1">
      <c r="A361" s="70" t="s">
        <v>968</v>
      </c>
      <c r="B361" s="71" t="s">
        <v>969</v>
      </c>
      <c r="C361" s="71" t="s">
        <v>93</v>
      </c>
      <c r="D361" s="72" t="s">
        <v>970</v>
      </c>
      <c r="E361" s="55" t="s">
        <v>29</v>
      </c>
      <c r="F361" s="73">
        <v>1</v>
      </c>
      <c r="G361" s="73">
        <v>44.85</v>
      </c>
      <c r="H361" s="73">
        <f t="shared" si="76"/>
        <v>55.84</v>
      </c>
      <c r="I361" s="73">
        <f t="shared" si="77"/>
        <v>55.84</v>
      </c>
      <c r="J361" s="68">
        <f t="shared" si="78"/>
        <v>2.6879907773419014E-5</v>
      </c>
      <c r="K361" s="69"/>
      <c r="L361" s="69">
        <f t="shared" si="72"/>
        <v>10.99</v>
      </c>
      <c r="M361" s="69">
        <f t="shared" si="74"/>
        <v>10.99</v>
      </c>
      <c r="N361" s="69">
        <f t="shared" si="75"/>
        <v>44.85</v>
      </c>
      <c r="O361" s="69">
        <f t="shared" si="79"/>
        <v>55.84</v>
      </c>
      <c r="P361" s="19">
        <f t="shared" si="73"/>
        <v>0</v>
      </c>
      <c r="Q361" s="69"/>
      <c r="R361" s="69"/>
      <c r="S361" s="69"/>
      <c r="T361" s="69"/>
      <c r="U361" s="69"/>
      <c r="V361" s="69"/>
      <c r="W361" s="69"/>
      <c r="X361" s="69"/>
      <c r="Y361" s="69"/>
      <c r="Z361" s="69"/>
      <c r="AA361" s="69"/>
      <c r="AB361" s="69"/>
      <c r="AC361" s="69"/>
      <c r="AD361" s="69"/>
      <c r="AE361" s="69"/>
      <c r="AF361" s="69"/>
      <c r="AG361" s="69"/>
      <c r="AH361" s="69"/>
      <c r="AI361" s="69"/>
      <c r="AJ361" s="69"/>
    </row>
    <row r="362" spans="1:36" ht="26.7" customHeight="1">
      <c r="A362" s="70" t="s">
        <v>971</v>
      </c>
      <c r="B362" s="71" t="s">
        <v>972</v>
      </c>
      <c r="C362" s="71" t="s">
        <v>93</v>
      </c>
      <c r="D362" s="72" t="s">
        <v>973</v>
      </c>
      <c r="E362" s="55" t="s">
        <v>46</v>
      </c>
      <c r="F362" s="73">
        <v>29.4</v>
      </c>
      <c r="G362" s="73">
        <v>44.15</v>
      </c>
      <c r="H362" s="73">
        <f t="shared" si="76"/>
        <v>54.97</v>
      </c>
      <c r="I362" s="73">
        <f t="shared" si="77"/>
        <v>1616.11</v>
      </c>
      <c r="J362" s="68">
        <f t="shared" si="78"/>
        <v>7.7795286088288315E-4</v>
      </c>
      <c r="K362" s="69"/>
      <c r="L362" s="69">
        <f t="shared" si="72"/>
        <v>10.82</v>
      </c>
      <c r="M362" s="69">
        <f t="shared" si="74"/>
        <v>318.108</v>
      </c>
      <c r="N362" s="69">
        <f t="shared" si="75"/>
        <v>1298.01</v>
      </c>
      <c r="O362" s="69">
        <f t="shared" si="79"/>
        <v>1616.11</v>
      </c>
      <c r="P362" s="19">
        <f t="shared" si="73"/>
        <v>0</v>
      </c>
      <c r="Q362" s="69"/>
      <c r="R362" s="69"/>
      <c r="S362" s="69"/>
      <c r="T362" s="69"/>
      <c r="U362" s="69"/>
      <c r="V362" s="69"/>
      <c r="W362" s="69"/>
      <c r="X362" s="69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69"/>
      <c r="AJ362" s="69"/>
    </row>
    <row r="363" spans="1:36" ht="26.7" customHeight="1">
      <c r="A363" s="70" t="s">
        <v>974</v>
      </c>
      <c r="B363" s="71" t="s">
        <v>975</v>
      </c>
      <c r="C363" s="71" t="s">
        <v>176</v>
      </c>
      <c r="D363" s="72" t="s">
        <v>976</v>
      </c>
      <c r="E363" s="55" t="s">
        <v>29</v>
      </c>
      <c r="F363" s="73">
        <v>22</v>
      </c>
      <c r="G363" s="73">
        <v>14.36</v>
      </c>
      <c r="H363" s="73">
        <f t="shared" si="76"/>
        <v>17.88</v>
      </c>
      <c r="I363" s="73">
        <f t="shared" si="77"/>
        <v>393.36</v>
      </c>
      <c r="J363" s="68">
        <f t="shared" si="78"/>
        <v>1.8935316120616231E-4</v>
      </c>
      <c r="K363" s="69"/>
      <c r="L363" s="69">
        <f t="shared" si="72"/>
        <v>3.52</v>
      </c>
      <c r="M363" s="69">
        <f t="shared" si="74"/>
        <v>77.44</v>
      </c>
      <c r="N363" s="69">
        <f t="shared" si="75"/>
        <v>315.91999999999996</v>
      </c>
      <c r="O363" s="69">
        <f t="shared" si="79"/>
        <v>393.36</v>
      </c>
      <c r="P363" s="19">
        <f t="shared" si="73"/>
        <v>0</v>
      </c>
      <c r="Q363" s="69"/>
      <c r="R363" s="69"/>
      <c r="S363" s="69"/>
      <c r="T363" s="69"/>
      <c r="U363" s="69"/>
      <c r="V363" s="69"/>
      <c r="W363" s="69"/>
      <c r="X363" s="69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69"/>
      <c r="AJ363" s="69"/>
    </row>
    <row r="364" spans="1:36" ht="26.7" customHeight="1">
      <c r="A364" s="70" t="s">
        <v>977</v>
      </c>
      <c r="B364" s="71" t="s">
        <v>978</v>
      </c>
      <c r="C364" s="71" t="s">
        <v>176</v>
      </c>
      <c r="D364" s="72" t="s">
        <v>979</v>
      </c>
      <c r="E364" s="55" t="s">
        <v>29</v>
      </c>
      <c r="F364" s="73">
        <v>26</v>
      </c>
      <c r="G364" s="73">
        <v>5.0599999999999996</v>
      </c>
      <c r="H364" s="73">
        <f t="shared" si="76"/>
        <v>6.3</v>
      </c>
      <c r="I364" s="73">
        <f t="shared" si="77"/>
        <v>163.80000000000001</v>
      </c>
      <c r="J364" s="68">
        <f t="shared" si="78"/>
        <v>7.8849013131913231E-5</v>
      </c>
      <c r="K364" s="69"/>
      <c r="L364" s="69">
        <f t="shared" si="72"/>
        <v>1.24</v>
      </c>
      <c r="M364" s="69">
        <f t="shared" si="74"/>
        <v>32.24</v>
      </c>
      <c r="N364" s="69">
        <f t="shared" si="75"/>
        <v>131.56</v>
      </c>
      <c r="O364" s="69">
        <f t="shared" si="79"/>
        <v>163.80000000000001</v>
      </c>
      <c r="P364" s="19">
        <f t="shared" si="73"/>
        <v>0</v>
      </c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</row>
    <row r="365" spans="1:36" ht="15.15" customHeight="1">
      <c r="A365" s="70" t="s">
        <v>980</v>
      </c>
      <c r="B365" s="71" t="s">
        <v>981</v>
      </c>
      <c r="C365" s="71" t="s">
        <v>93</v>
      </c>
      <c r="D365" s="72" t="s">
        <v>982</v>
      </c>
      <c r="E365" s="55" t="s">
        <v>29</v>
      </c>
      <c r="F365" s="73">
        <v>1</v>
      </c>
      <c r="G365" s="73">
        <v>17.649999999999999</v>
      </c>
      <c r="H365" s="73">
        <f t="shared" si="76"/>
        <v>21.97</v>
      </c>
      <c r="I365" s="73">
        <f t="shared" si="77"/>
        <v>21.97</v>
      </c>
      <c r="J365" s="68">
        <f t="shared" si="78"/>
        <v>1.0575780332772487E-5</v>
      </c>
      <c r="K365" s="69"/>
      <c r="L365" s="69">
        <f t="shared" si="72"/>
        <v>4.32</v>
      </c>
      <c r="M365" s="69">
        <f t="shared" si="74"/>
        <v>4.32</v>
      </c>
      <c r="N365" s="69">
        <f t="shared" si="75"/>
        <v>17.649999999999999</v>
      </c>
      <c r="O365" s="69">
        <f t="shared" si="79"/>
        <v>21.97</v>
      </c>
      <c r="P365" s="19">
        <f t="shared" si="73"/>
        <v>0</v>
      </c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</row>
    <row r="366" spans="1:36" ht="38.700000000000003" customHeight="1">
      <c r="A366" s="70" t="s">
        <v>983</v>
      </c>
      <c r="B366" s="71" t="s">
        <v>984</v>
      </c>
      <c r="C366" s="71" t="s">
        <v>27</v>
      </c>
      <c r="D366" s="72" t="s">
        <v>985</v>
      </c>
      <c r="E366" s="55" t="s">
        <v>46</v>
      </c>
      <c r="F366" s="73">
        <v>113.6</v>
      </c>
      <c r="G366" s="73">
        <v>24.88</v>
      </c>
      <c r="H366" s="73">
        <f t="shared" si="76"/>
        <v>30.98</v>
      </c>
      <c r="I366" s="73">
        <f t="shared" si="77"/>
        <v>3519.32</v>
      </c>
      <c r="J366" s="68">
        <f t="shared" si="78"/>
        <v>1.6941081129145596E-3</v>
      </c>
      <c r="K366" s="69"/>
      <c r="L366" s="69">
        <f t="shared" si="72"/>
        <v>6.1</v>
      </c>
      <c r="M366" s="69">
        <f t="shared" si="74"/>
        <v>692.95999999999992</v>
      </c>
      <c r="N366" s="69">
        <f t="shared" si="75"/>
        <v>2826.3679999999999</v>
      </c>
      <c r="O366" s="69">
        <f t="shared" si="79"/>
        <v>3519.32</v>
      </c>
      <c r="P366" s="19">
        <f t="shared" si="73"/>
        <v>0</v>
      </c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</row>
    <row r="367" spans="1:36" ht="50.7" customHeight="1">
      <c r="A367" s="70" t="s">
        <v>986</v>
      </c>
      <c r="B367" s="71" t="s">
        <v>987</v>
      </c>
      <c r="C367" s="71" t="s">
        <v>27</v>
      </c>
      <c r="D367" s="72" t="s">
        <v>988</v>
      </c>
      <c r="E367" s="55" t="s">
        <v>46</v>
      </c>
      <c r="F367" s="73">
        <v>1099.5999999999999</v>
      </c>
      <c r="G367" s="73">
        <v>19.52</v>
      </c>
      <c r="H367" s="73">
        <f t="shared" si="76"/>
        <v>24.3</v>
      </c>
      <c r="I367" s="73">
        <f t="shared" si="77"/>
        <v>26720.28</v>
      </c>
      <c r="J367" s="68">
        <f t="shared" si="78"/>
        <v>1.2862440223494495E-2</v>
      </c>
      <c r="K367" s="69"/>
      <c r="L367" s="69">
        <f t="shared" si="72"/>
        <v>4.78</v>
      </c>
      <c r="M367" s="69">
        <f t="shared" si="74"/>
        <v>5256.0879999999997</v>
      </c>
      <c r="N367" s="69">
        <f t="shared" si="75"/>
        <v>21464.191999999999</v>
      </c>
      <c r="O367" s="69">
        <f t="shared" si="79"/>
        <v>26720.28</v>
      </c>
      <c r="P367" s="19">
        <f t="shared" si="73"/>
        <v>0</v>
      </c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</row>
    <row r="368" spans="1:36" ht="38.700000000000003" customHeight="1">
      <c r="A368" s="70" t="s">
        <v>989</v>
      </c>
      <c r="B368" s="71" t="s">
        <v>990</v>
      </c>
      <c r="C368" s="71" t="s">
        <v>27</v>
      </c>
      <c r="D368" s="72" t="s">
        <v>991</v>
      </c>
      <c r="E368" s="55" t="s">
        <v>46</v>
      </c>
      <c r="F368" s="73">
        <v>42.9</v>
      </c>
      <c r="G368" s="73">
        <v>20.12</v>
      </c>
      <c r="H368" s="73">
        <f t="shared" si="76"/>
        <v>25.05</v>
      </c>
      <c r="I368" s="73">
        <f t="shared" si="77"/>
        <v>1074.6400000000001</v>
      </c>
      <c r="J368" s="68">
        <f t="shared" si="78"/>
        <v>5.1730344000048374E-4</v>
      </c>
      <c r="K368" s="69"/>
      <c r="L368" s="69">
        <f t="shared" si="72"/>
        <v>4.93</v>
      </c>
      <c r="M368" s="69">
        <f t="shared" si="74"/>
        <v>211.49699999999999</v>
      </c>
      <c r="N368" s="69">
        <f t="shared" si="75"/>
        <v>863.14800000000002</v>
      </c>
      <c r="O368" s="69">
        <f t="shared" si="79"/>
        <v>1074.6400000000001</v>
      </c>
      <c r="P368" s="19">
        <f t="shared" si="73"/>
        <v>0</v>
      </c>
      <c r="Q368" s="69"/>
      <c r="R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</row>
    <row r="369" spans="1:36" ht="38.700000000000003" customHeight="1">
      <c r="A369" s="70" t="s">
        <v>992</v>
      </c>
      <c r="B369" s="71" t="s">
        <v>993</v>
      </c>
      <c r="C369" s="71" t="s">
        <v>27</v>
      </c>
      <c r="D369" s="72" t="s">
        <v>994</v>
      </c>
      <c r="E369" s="55" t="s">
        <v>46</v>
      </c>
      <c r="F369" s="73">
        <v>133.19999999999999</v>
      </c>
      <c r="G369" s="73">
        <v>20.48</v>
      </c>
      <c r="H369" s="73">
        <f t="shared" si="76"/>
        <v>25.5</v>
      </c>
      <c r="I369" s="73">
        <f t="shared" si="77"/>
        <v>3396.6</v>
      </c>
      <c r="J369" s="68">
        <f t="shared" si="78"/>
        <v>1.6350339316474752E-3</v>
      </c>
      <c r="K369" s="69"/>
      <c r="L369" s="69">
        <f t="shared" si="72"/>
        <v>5.0199999999999996</v>
      </c>
      <c r="M369" s="69">
        <f t="shared" si="74"/>
        <v>668.66399999999987</v>
      </c>
      <c r="N369" s="69">
        <f t="shared" si="75"/>
        <v>2727.9359999999997</v>
      </c>
      <c r="O369" s="69">
        <f t="shared" si="79"/>
        <v>3396.6</v>
      </c>
      <c r="P369" s="19">
        <f t="shared" si="73"/>
        <v>0</v>
      </c>
      <c r="Q369" s="69"/>
      <c r="R369" s="69"/>
      <c r="S369" s="69"/>
      <c r="T369" s="69"/>
      <c r="U369" s="69"/>
      <c r="V369" s="69"/>
      <c r="W369" s="69"/>
      <c r="X369" s="69"/>
      <c r="Y369" s="69"/>
      <c r="Z369" s="69"/>
      <c r="AA369" s="69"/>
      <c r="AB369" s="69"/>
      <c r="AC369" s="69"/>
      <c r="AD369" s="69"/>
      <c r="AE369" s="69"/>
      <c r="AF369" s="69"/>
      <c r="AG369" s="69"/>
      <c r="AH369" s="69"/>
      <c r="AI369" s="69"/>
      <c r="AJ369" s="69"/>
    </row>
    <row r="370" spans="1:36" ht="38.700000000000003" customHeight="1">
      <c r="A370" s="70" t="s">
        <v>995</v>
      </c>
      <c r="B370" s="71" t="s">
        <v>996</v>
      </c>
      <c r="C370" s="71" t="s">
        <v>27</v>
      </c>
      <c r="D370" s="72" t="s">
        <v>997</v>
      </c>
      <c r="E370" s="55" t="s">
        <v>46</v>
      </c>
      <c r="F370" s="73">
        <v>41.4</v>
      </c>
      <c r="G370" s="73">
        <v>30.04</v>
      </c>
      <c r="H370" s="73">
        <f t="shared" si="76"/>
        <v>37.4</v>
      </c>
      <c r="I370" s="73">
        <f t="shared" si="77"/>
        <v>1548.36</v>
      </c>
      <c r="J370" s="68">
        <f t="shared" si="78"/>
        <v>7.4533979226452474E-4</v>
      </c>
      <c r="K370" s="69"/>
      <c r="L370" s="69">
        <f t="shared" si="72"/>
        <v>7.36</v>
      </c>
      <c r="M370" s="69">
        <f t="shared" si="74"/>
        <v>304.70400000000001</v>
      </c>
      <c r="N370" s="69">
        <f t="shared" si="75"/>
        <v>1243.6559999999999</v>
      </c>
      <c r="O370" s="69">
        <f t="shared" si="79"/>
        <v>1548.36</v>
      </c>
      <c r="P370" s="19">
        <f t="shared" si="73"/>
        <v>0</v>
      </c>
      <c r="Q370" s="69"/>
      <c r="R370" s="69"/>
      <c r="S370" s="69"/>
      <c r="T370" s="69"/>
      <c r="U370" s="69"/>
      <c r="V370" s="69"/>
      <c r="W370" s="69"/>
      <c r="X370" s="69"/>
      <c r="Y370" s="69"/>
      <c r="Z370" s="69"/>
      <c r="AA370" s="69"/>
      <c r="AB370" s="69"/>
      <c r="AC370" s="69"/>
      <c r="AD370" s="69"/>
      <c r="AE370" s="69"/>
      <c r="AF370" s="69"/>
      <c r="AG370" s="69"/>
      <c r="AH370" s="69"/>
      <c r="AI370" s="69"/>
      <c r="AJ370" s="69"/>
    </row>
    <row r="371" spans="1:36" ht="26.7" customHeight="1">
      <c r="A371" s="70" t="s">
        <v>998</v>
      </c>
      <c r="B371" s="71" t="s">
        <v>999</v>
      </c>
      <c r="C371" s="71" t="s">
        <v>253</v>
      </c>
      <c r="D371" s="72" t="s">
        <v>1000</v>
      </c>
      <c r="E371" s="55" t="s">
        <v>46</v>
      </c>
      <c r="F371" s="73">
        <v>1</v>
      </c>
      <c r="G371" s="73">
        <v>71.47</v>
      </c>
      <c r="H371" s="73">
        <f t="shared" si="76"/>
        <v>88.99</v>
      </c>
      <c r="I371" s="73">
        <f t="shared" si="77"/>
        <v>88.99</v>
      </c>
      <c r="J371" s="68">
        <f t="shared" si="78"/>
        <v>4.2837446145353832E-5</v>
      </c>
      <c r="K371" s="69"/>
      <c r="L371" s="69">
        <f t="shared" si="72"/>
        <v>17.52</v>
      </c>
      <c r="M371" s="69">
        <f t="shared" si="74"/>
        <v>17.52</v>
      </c>
      <c r="N371" s="69">
        <f t="shared" si="75"/>
        <v>71.47</v>
      </c>
      <c r="O371" s="69">
        <f t="shared" si="79"/>
        <v>88.99</v>
      </c>
      <c r="P371" s="19">
        <f t="shared" si="73"/>
        <v>0</v>
      </c>
      <c r="Q371" s="69"/>
      <c r="R371" s="69"/>
      <c r="S371" s="69"/>
      <c r="T371" s="69"/>
      <c r="U371" s="69"/>
      <c r="V371" s="69"/>
      <c r="W371" s="69"/>
      <c r="X371" s="69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69"/>
      <c r="AJ371" s="69"/>
    </row>
    <row r="372" spans="1:36" ht="50.7" customHeight="1">
      <c r="A372" s="70" t="s">
        <v>1001</v>
      </c>
      <c r="B372" s="71" t="s">
        <v>792</v>
      </c>
      <c r="C372" s="71" t="s">
        <v>253</v>
      </c>
      <c r="D372" s="72" t="s">
        <v>793</v>
      </c>
      <c r="E372" s="55" t="s">
        <v>29</v>
      </c>
      <c r="F372" s="73">
        <v>29</v>
      </c>
      <c r="G372" s="73">
        <v>242.44</v>
      </c>
      <c r="H372" s="73">
        <f t="shared" ref="H372:H403" si="80">TRUNC(G372+(G372*$I$4),2)</f>
        <v>301.88</v>
      </c>
      <c r="I372" s="73">
        <f t="shared" ref="I372:I403" si="81">TRUNC(H372*F372,2)</f>
        <v>8754.52</v>
      </c>
      <c r="J372" s="68">
        <f t="shared" ref="J372:J403" si="82">I372/$I$449</f>
        <v>4.2141957414139012E-3</v>
      </c>
      <c r="K372" s="69"/>
      <c r="L372" s="69">
        <f t="shared" si="72"/>
        <v>59.44</v>
      </c>
      <c r="M372" s="69">
        <f t="shared" si="74"/>
        <v>1723.76</v>
      </c>
      <c r="N372" s="69">
        <f t="shared" si="75"/>
        <v>7030.76</v>
      </c>
      <c r="O372" s="69">
        <f t="shared" si="79"/>
        <v>8754.52</v>
      </c>
      <c r="P372" s="19">
        <f t="shared" si="73"/>
        <v>0</v>
      </c>
      <c r="Q372" s="69"/>
      <c r="R372" s="69"/>
      <c r="S372" s="69"/>
      <c r="T372" s="69"/>
      <c r="U372" s="69"/>
      <c r="V372" s="69"/>
      <c r="W372" s="69"/>
      <c r="X372" s="69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69"/>
      <c r="AJ372" s="69"/>
    </row>
    <row r="373" spans="1:36" ht="26.7" customHeight="1">
      <c r="A373" s="70" t="s">
        <v>1002</v>
      </c>
      <c r="B373" s="71" t="s">
        <v>1003</v>
      </c>
      <c r="C373" s="71" t="s">
        <v>176</v>
      </c>
      <c r="D373" s="72" t="s">
        <v>1004</v>
      </c>
      <c r="E373" s="55" t="s">
        <v>29</v>
      </c>
      <c r="F373" s="73">
        <v>92</v>
      </c>
      <c r="G373" s="73">
        <v>12.52</v>
      </c>
      <c r="H373" s="73">
        <f t="shared" si="80"/>
        <v>15.58</v>
      </c>
      <c r="I373" s="73">
        <f t="shared" si="81"/>
        <v>1433.36</v>
      </c>
      <c r="J373" s="68">
        <f t="shared" si="82"/>
        <v>6.8998181601196047E-4</v>
      </c>
      <c r="K373" s="69"/>
      <c r="L373" s="69">
        <f t="shared" si="72"/>
        <v>3.06</v>
      </c>
      <c r="M373" s="69">
        <f t="shared" si="74"/>
        <v>281.52</v>
      </c>
      <c r="N373" s="69">
        <f t="shared" si="75"/>
        <v>1151.8399999999999</v>
      </c>
      <c r="O373" s="69">
        <f t="shared" si="79"/>
        <v>1433.36</v>
      </c>
      <c r="P373" s="19">
        <f t="shared" si="73"/>
        <v>0</v>
      </c>
      <c r="Q373" s="69"/>
      <c r="R373" s="69"/>
      <c r="S373" s="69"/>
      <c r="T373" s="69"/>
      <c r="U373" s="69"/>
      <c r="V373" s="69"/>
      <c r="W373" s="69"/>
      <c r="X373" s="69"/>
      <c r="Y373" s="69"/>
      <c r="Z373" s="69"/>
      <c r="AA373" s="69"/>
      <c r="AB373" s="69"/>
      <c r="AC373" s="69"/>
      <c r="AD373" s="69"/>
      <c r="AE373" s="69"/>
      <c r="AF373" s="69"/>
      <c r="AG373" s="69"/>
      <c r="AH373" s="69"/>
      <c r="AI373" s="69"/>
      <c r="AJ373" s="69"/>
    </row>
    <row r="374" spans="1:36" ht="26.7" customHeight="1">
      <c r="A374" s="70" t="s">
        <v>1005</v>
      </c>
      <c r="B374" s="71" t="s">
        <v>1006</v>
      </c>
      <c r="C374" s="71" t="s">
        <v>27</v>
      </c>
      <c r="D374" s="72" t="s">
        <v>1007</v>
      </c>
      <c r="E374" s="55" t="s">
        <v>29</v>
      </c>
      <c r="F374" s="73">
        <v>2</v>
      </c>
      <c r="G374" s="73">
        <v>41.96</v>
      </c>
      <c r="H374" s="73">
        <f t="shared" si="80"/>
        <v>52.24</v>
      </c>
      <c r="I374" s="73">
        <f t="shared" si="81"/>
        <v>104.48</v>
      </c>
      <c r="J374" s="68">
        <f t="shared" si="82"/>
        <v>5.0293924859720961E-5</v>
      </c>
      <c r="K374" s="69"/>
      <c r="L374" s="69">
        <f t="shared" si="72"/>
        <v>10.28</v>
      </c>
      <c r="M374" s="69">
        <f t="shared" si="74"/>
        <v>20.56</v>
      </c>
      <c r="N374" s="69">
        <f t="shared" si="75"/>
        <v>83.92</v>
      </c>
      <c r="O374" s="69">
        <f t="shared" si="79"/>
        <v>104.48</v>
      </c>
      <c r="P374" s="19">
        <f t="shared" si="73"/>
        <v>0</v>
      </c>
      <c r="Q374" s="69"/>
      <c r="R374" s="69"/>
      <c r="S374" s="69"/>
      <c r="T374" s="69"/>
      <c r="U374" s="69"/>
      <c r="V374" s="69"/>
      <c r="W374" s="69"/>
      <c r="X374" s="69"/>
      <c r="Y374" s="69"/>
      <c r="Z374" s="69"/>
      <c r="AA374" s="69"/>
      <c r="AB374" s="69"/>
      <c r="AC374" s="69"/>
      <c r="AD374" s="69"/>
      <c r="AE374" s="69"/>
      <c r="AF374" s="69"/>
      <c r="AG374" s="69"/>
      <c r="AH374" s="69"/>
      <c r="AI374" s="69"/>
      <c r="AJ374" s="69"/>
    </row>
    <row r="375" spans="1:36" ht="38.700000000000003" customHeight="1">
      <c r="A375" s="70" t="s">
        <v>1008</v>
      </c>
      <c r="B375" s="71" t="s">
        <v>1009</v>
      </c>
      <c r="C375" s="71" t="s">
        <v>27</v>
      </c>
      <c r="D375" s="72" t="s">
        <v>1010</v>
      </c>
      <c r="E375" s="55" t="s">
        <v>29</v>
      </c>
      <c r="F375" s="73">
        <v>1</v>
      </c>
      <c r="G375" s="73">
        <v>3844.74</v>
      </c>
      <c r="H375" s="73">
        <f t="shared" si="80"/>
        <v>4787.42</v>
      </c>
      <c r="I375" s="73">
        <f t="shared" si="81"/>
        <v>4787.42</v>
      </c>
      <c r="J375" s="68">
        <f t="shared" si="82"/>
        <v>2.3045381101830524E-3</v>
      </c>
      <c r="K375" s="69"/>
      <c r="L375" s="69">
        <f t="shared" si="72"/>
        <v>942.68</v>
      </c>
      <c r="M375" s="69">
        <f t="shared" si="74"/>
        <v>942.68</v>
      </c>
      <c r="N375" s="69">
        <f t="shared" si="75"/>
        <v>3844.74</v>
      </c>
      <c r="O375" s="69">
        <f t="shared" si="79"/>
        <v>4787.42</v>
      </c>
      <c r="P375" s="19">
        <f t="shared" si="73"/>
        <v>0</v>
      </c>
      <c r="Q375" s="69"/>
      <c r="R375" s="69"/>
      <c r="S375" s="69"/>
      <c r="T375" s="69"/>
      <c r="U375" s="69"/>
      <c r="V375" s="69"/>
      <c r="W375" s="69"/>
      <c r="X375" s="69"/>
      <c r="Y375" s="69"/>
      <c r="Z375" s="69"/>
      <c r="AA375" s="69"/>
      <c r="AB375" s="69"/>
      <c r="AC375" s="69"/>
      <c r="AD375" s="69"/>
      <c r="AE375" s="69"/>
      <c r="AF375" s="69"/>
      <c r="AG375" s="69"/>
      <c r="AH375" s="69"/>
      <c r="AI375" s="69"/>
      <c r="AJ375" s="69"/>
    </row>
    <row r="376" spans="1:36" ht="26.7" customHeight="1">
      <c r="A376" s="70" t="s">
        <v>1011</v>
      </c>
      <c r="B376" s="71" t="s">
        <v>1012</v>
      </c>
      <c r="C376" s="71" t="s">
        <v>93</v>
      </c>
      <c r="D376" s="72" t="s">
        <v>1013</v>
      </c>
      <c r="E376" s="55" t="s">
        <v>29</v>
      </c>
      <c r="F376" s="73">
        <v>1</v>
      </c>
      <c r="G376" s="73">
        <v>39.549999999999997</v>
      </c>
      <c r="H376" s="73">
        <f t="shared" si="80"/>
        <v>49.24</v>
      </c>
      <c r="I376" s="73">
        <f t="shared" si="81"/>
        <v>49.24</v>
      </c>
      <c r="J376" s="68">
        <f t="shared" si="82"/>
        <v>2.370284131022837E-5</v>
      </c>
      <c r="K376" s="69"/>
      <c r="L376" s="69">
        <f t="shared" si="72"/>
        <v>9.69</v>
      </c>
      <c r="M376" s="69">
        <f t="shared" si="74"/>
        <v>9.69</v>
      </c>
      <c r="N376" s="69">
        <f t="shared" si="75"/>
        <v>39.549999999999997</v>
      </c>
      <c r="O376" s="69">
        <f t="shared" si="79"/>
        <v>49.24</v>
      </c>
      <c r="P376" s="19">
        <f t="shared" si="73"/>
        <v>0</v>
      </c>
      <c r="Q376" s="69"/>
      <c r="R376" s="69"/>
      <c r="S376" s="69"/>
      <c r="T376" s="69"/>
      <c r="U376" s="69"/>
      <c r="V376" s="69"/>
      <c r="W376" s="69"/>
      <c r="X376" s="69"/>
      <c r="Y376" s="69"/>
      <c r="Z376" s="69"/>
      <c r="AA376" s="69"/>
      <c r="AB376" s="69"/>
      <c r="AC376" s="69"/>
      <c r="AD376" s="69"/>
      <c r="AE376" s="69"/>
      <c r="AF376" s="69"/>
      <c r="AG376" s="69"/>
      <c r="AH376" s="69"/>
      <c r="AI376" s="69"/>
      <c r="AJ376" s="69"/>
    </row>
    <row r="377" spans="1:36" ht="26.7" customHeight="1">
      <c r="A377" s="70" t="s">
        <v>1014</v>
      </c>
      <c r="B377" s="71" t="s">
        <v>1015</v>
      </c>
      <c r="C377" s="71" t="s">
        <v>93</v>
      </c>
      <c r="D377" s="72" t="s">
        <v>1016</v>
      </c>
      <c r="E377" s="55" t="s">
        <v>29</v>
      </c>
      <c r="F377" s="73">
        <v>1</v>
      </c>
      <c r="G377" s="73">
        <v>295.69</v>
      </c>
      <c r="H377" s="73">
        <f t="shared" si="80"/>
        <v>368.18</v>
      </c>
      <c r="I377" s="73">
        <f t="shared" si="81"/>
        <v>368.18</v>
      </c>
      <c r="J377" s="68">
        <f t="shared" si="82"/>
        <v>1.7723217127538346E-4</v>
      </c>
      <c r="K377" s="69"/>
      <c r="L377" s="69">
        <f t="shared" si="72"/>
        <v>72.489999999999995</v>
      </c>
      <c r="M377" s="69">
        <f t="shared" si="74"/>
        <v>72.489999999999995</v>
      </c>
      <c r="N377" s="69">
        <f t="shared" si="75"/>
        <v>295.69</v>
      </c>
      <c r="O377" s="69">
        <f t="shared" si="79"/>
        <v>368.18</v>
      </c>
      <c r="P377" s="19">
        <f t="shared" si="73"/>
        <v>0</v>
      </c>
      <c r="Q377" s="69"/>
      <c r="R377" s="69"/>
      <c r="S377" s="69"/>
      <c r="T377" s="69"/>
      <c r="U377" s="69"/>
      <c r="V377" s="69"/>
      <c r="W377" s="69"/>
      <c r="X377" s="69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69"/>
      <c r="AJ377" s="69"/>
    </row>
    <row r="378" spans="1:36" ht="26.7" customHeight="1">
      <c r="A378" s="70" t="s">
        <v>1017</v>
      </c>
      <c r="B378" s="71" t="s">
        <v>1018</v>
      </c>
      <c r="C378" s="71" t="s">
        <v>93</v>
      </c>
      <c r="D378" s="72" t="s">
        <v>1019</v>
      </c>
      <c r="E378" s="55" t="s">
        <v>29</v>
      </c>
      <c r="F378" s="73">
        <v>2</v>
      </c>
      <c r="G378" s="73">
        <v>345.15</v>
      </c>
      <c r="H378" s="73">
        <f t="shared" si="80"/>
        <v>429.77</v>
      </c>
      <c r="I378" s="73">
        <f t="shared" si="81"/>
        <v>859.54</v>
      </c>
      <c r="J378" s="68">
        <f t="shared" si="82"/>
        <v>4.1375995572286135E-4</v>
      </c>
      <c r="K378" s="69"/>
      <c r="L378" s="69">
        <f t="shared" si="72"/>
        <v>84.62</v>
      </c>
      <c r="M378" s="69">
        <f t="shared" si="74"/>
        <v>169.24</v>
      </c>
      <c r="N378" s="69">
        <f t="shared" si="75"/>
        <v>690.3</v>
      </c>
      <c r="O378" s="69">
        <f t="shared" si="79"/>
        <v>859.54</v>
      </c>
      <c r="P378" s="19">
        <f t="shared" si="73"/>
        <v>0</v>
      </c>
      <c r="Q378" s="69"/>
      <c r="R378" s="69"/>
      <c r="S378" s="69"/>
      <c r="T378" s="69"/>
      <c r="U378" s="69"/>
      <c r="V378" s="69"/>
      <c r="W378" s="69"/>
      <c r="X378" s="69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69"/>
      <c r="AJ378" s="69"/>
    </row>
    <row r="379" spans="1:36" ht="15.15" customHeight="1">
      <c r="A379" s="52" t="s">
        <v>1020</v>
      </c>
      <c r="B379" s="53"/>
      <c r="C379" s="53"/>
      <c r="D379" s="54" t="s">
        <v>1021</v>
      </c>
      <c r="E379" s="55"/>
      <c r="F379" s="73"/>
      <c r="G379" s="73"/>
      <c r="H379" s="73"/>
      <c r="I379" s="73"/>
      <c r="J379" s="68"/>
      <c r="K379" s="69"/>
      <c r="L379" s="69">
        <f t="shared" si="72"/>
        <v>0</v>
      </c>
      <c r="M379" s="69">
        <f t="shared" si="74"/>
        <v>0</v>
      </c>
      <c r="N379" s="69">
        <f t="shared" si="75"/>
        <v>0</v>
      </c>
      <c r="O379" s="69">
        <f t="shared" si="79"/>
        <v>0</v>
      </c>
      <c r="P379" s="19">
        <f t="shared" si="73"/>
        <v>0</v>
      </c>
      <c r="Q379" s="69"/>
      <c r="R379" s="69"/>
      <c r="S379" s="69"/>
      <c r="T379" s="69"/>
      <c r="U379" s="69"/>
      <c r="V379" s="69"/>
      <c r="W379" s="69"/>
      <c r="X379" s="69"/>
      <c r="Y379" s="69"/>
      <c r="Z379" s="69"/>
      <c r="AA379" s="69"/>
      <c r="AB379" s="69"/>
      <c r="AC379" s="69"/>
      <c r="AD379" s="69"/>
      <c r="AE379" s="69"/>
      <c r="AF379" s="69"/>
      <c r="AG379" s="69"/>
      <c r="AH379" s="69"/>
      <c r="AI379" s="69"/>
      <c r="AJ379" s="69"/>
    </row>
    <row r="380" spans="1:36" ht="38.700000000000003" customHeight="1">
      <c r="A380" s="70" t="s">
        <v>1022</v>
      </c>
      <c r="B380" s="71" t="s">
        <v>1023</v>
      </c>
      <c r="C380" s="71" t="s">
        <v>27</v>
      </c>
      <c r="D380" s="72" t="s">
        <v>1024</v>
      </c>
      <c r="E380" s="55" t="s">
        <v>29</v>
      </c>
      <c r="F380" s="73">
        <v>18</v>
      </c>
      <c r="G380" s="73">
        <v>106.06</v>
      </c>
      <c r="H380" s="73">
        <f>TRUNC(G380+(G380*$I$4),2)</f>
        <v>132.06</v>
      </c>
      <c r="I380" s="73">
        <f>TRUNC(H380*F380,2)</f>
        <v>2377.08</v>
      </c>
      <c r="J380" s="68">
        <f>I380/$I$449</f>
        <v>1.1442638103516989E-3</v>
      </c>
      <c r="K380" s="69"/>
      <c r="L380" s="69">
        <f t="shared" si="72"/>
        <v>26</v>
      </c>
      <c r="M380" s="69">
        <f t="shared" si="74"/>
        <v>468</v>
      </c>
      <c r="N380" s="69">
        <f t="shared" si="75"/>
        <v>1909.08</v>
      </c>
      <c r="O380" s="69">
        <f t="shared" si="79"/>
        <v>2377.08</v>
      </c>
      <c r="P380" s="19">
        <f t="shared" si="73"/>
        <v>0</v>
      </c>
      <c r="Q380" s="69"/>
      <c r="R380" s="69"/>
      <c r="S380" s="69"/>
      <c r="T380" s="69"/>
      <c r="U380" s="69"/>
      <c r="V380" s="69"/>
      <c r="W380" s="69"/>
      <c r="X380" s="69"/>
      <c r="Y380" s="69"/>
      <c r="Z380" s="69"/>
      <c r="AA380" s="69"/>
      <c r="AB380" s="69"/>
      <c r="AC380" s="69"/>
      <c r="AD380" s="69"/>
      <c r="AE380" s="69"/>
      <c r="AF380" s="69"/>
      <c r="AG380" s="69"/>
      <c r="AH380" s="69"/>
      <c r="AI380" s="69"/>
      <c r="AJ380" s="69"/>
    </row>
    <row r="381" spans="1:36" ht="38.700000000000003" customHeight="1">
      <c r="A381" s="70" t="s">
        <v>1025</v>
      </c>
      <c r="B381" s="71" t="s">
        <v>1026</v>
      </c>
      <c r="C381" s="71" t="s">
        <v>253</v>
      </c>
      <c r="D381" s="72" t="s">
        <v>1027</v>
      </c>
      <c r="E381" s="55" t="s">
        <v>29</v>
      </c>
      <c r="F381" s="73">
        <v>25</v>
      </c>
      <c r="G381" s="73">
        <v>330.32</v>
      </c>
      <c r="H381" s="73">
        <f>TRUNC(G381+(G381*$I$4),2)</f>
        <v>411.31</v>
      </c>
      <c r="I381" s="73">
        <f>TRUNC(H381*F381,2)</f>
        <v>10282.75</v>
      </c>
      <c r="J381" s="68">
        <f>I381/$I$449</f>
        <v>4.9498454809656939E-3</v>
      </c>
      <c r="K381" s="69"/>
      <c r="L381" s="69">
        <f t="shared" si="72"/>
        <v>80.989999999999995</v>
      </c>
      <c r="M381" s="69">
        <f t="shared" si="74"/>
        <v>2024.7499999999998</v>
      </c>
      <c r="N381" s="69">
        <f t="shared" si="75"/>
        <v>8258</v>
      </c>
      <c r="O381" s="69">
        <f t="shared" si="79"/>
        <v>10282.75</v>
      </c>
      <c r="P381" s="19">
        <f t="shared" si="73"/>
        <v>0</v>
      </c>
      <c r="Q381" s="69"/>
      <c r="R381" s="69"/>
      <c r="S381" s="69"/>
      <c r="T381" s="69"/>
      <c r="U381" s="69"/>
      <c r="V381" s="69"/>
      <c r="W381" s="69"/>
      <c r="X381" s="69"/>
      <c r="Y381" s="69"/>
      <c r="Z381" s="69"/>
      <c r="AA381" s="69"/>
      <c r="AB381" s="69"/>
      <c r="AC381" s="69"/>
      <c r="AD381" s="69"/>
      <c r="AE381" s="69"/>
      <c r="AF381" s="69"/>
      <c r="AG381" s="69"/>
      <c r="AH381" s="69"/>
      <c r="AI381" s="69"/>
      <c r="AJ381" s="69"/>
    </row>
    <row r="382" spans="1:36" ht="26.7" customHeight="1">
      <c r="A382" s="70" t="s">
        <v>1028</v>
      </c>
      <c r="B382" s="71" t="s">
        <v>1029</v>
      </c>
      <c r="C382" s="71" t="s">
        <v>93</v>
      </c>
      <c r="D382" s="72" t="s">
        <v>1030</v>
      </c>
      <c r="E382" s="55" t="s">
        <v>29</v>
      </c>
      <c r="F382" s="73">
        <v>10</v>
      </c>
      <c r="G382" s="73">
        <v>62.99</v>
      </c>
      <c r="H382" s="73">
        <f>TRUNC(G382+(G382*$I$4),2)</f>
        <v>78.430000000000007</v>
      </c>
      <c r="I382" s="73">
        <f>TRUNC(H382*F382,2)</f>
        <v>784.3</v>
      </c>
      <c r="J382" s="68">
        <f>I382/$I$449</f>
        <v>3.7754139804248803E-4</v>
      </c>
      <c r="K382" s="69"/>
      <c r="L382" s="69">
        <f t="shared" si="72"/>
        <v>15.44</v>
      </c>
      <c r="M382" s="69">
        <f t="shared" si="74"/>
        <v>154.4</v>
      </c>
      <c r="N382" s="69">
        <f t="shared" si="75"/>
        <v>629.9</v>
      </c>
      <c r="O382" s="69">
        <f t="shared" si="79"/>
        <v>784.3</v>
      </c>
      <c r="P382" s="19">
        <f t="shared" si="73"/>
        <v>0</v>
      </c>
      <c r="Q382" s="69"/>
      <c r="R382" s="69"/>
      <c r="S382" s="69"/>
      <c r="T382" s="69"/>
      <c r="U382" s="69"/>
      <c r="V382" s="69"/>
      <c r="W382" s="69"/>
      <c r="X382" s="69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69"/>
      <c r="AJ382" s="69"/>
    </row>
    <row r="383" spans="1:36" ht="26.7" customHeight="1">
      <c r="A383" s="70" t="s">
        <v>1031</v>
      </c>
      <c r="B383" s="71" t="s">
        <v>1032</v>
      </c>
      <c r="C383" s="71" t="s">
        <v>176</v>
      </c>
      <c r="D383" s="72" t="s">
        <v>1033</v>
      </c>
      <c r="E383" s="55" t="s">
        <v>29</v>
      </c>
      <c r="F383" s="73">
        <v>50</v>
      </c>
      <c r="G383" s="73">
        <v>213.19</v>
      </c>
      <c r="H383" s="73">
        <f>TRUNC(G383+(G383*$I$4),2)</f>
        <v>265.45999999999998</v>
      </c>
      <c r="I383" s="73">
        <f>TRUNC(H383*F383,2)</f>
        <v>13273</v>
      </c>
      <c r="J383" s="68">
        <f>I383/$I$449</f>
        <v>6.3892732069590003E-3</v>
      </c>
      <c r="K383" s="69"/>
      <c r="L383" s="69">
        <f t="shared" si="72"/>
        <v>52.27</v>
      </c>
      <c r="M383" s="69">
        <f t="shared" si="74"/>
        <v>2613.5</v>
      </c>
      <c r="N383" s="69">
        <f t="shared" si="75"/>
        <v>10659.5</v>
      </c>
      <c r="O383" s="69">
        <f t="shared" si="79"/>
        <v>13273</v>
      </c>
      <c r="P383" s="19">
        <f t="shared" si="73"/>
        <v>0</v>
      </c>
      <c r="Q383" s="69"/>
      <c r="R383" s="69"/>
      <c r="S383" s="69"/>
      <c r="T383" s="69"/>
      <c r="U383" s="69"/>
      <c r="V383" s="69"/>
      <c r="W383" s="69"/>
      <c r="X383" s="69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69"/>
      <c r="AJ383" s="69"/>
    </row>
    <row r="384" spans="1:36" ht="26.7" customHeight="1">
      <c r="A384" s="70" t="s">
        <v>1034</v>
      </c>
      <c r="B384" s="71" t="s">
        <v>1035</v>
      </c>
      <c r="C384" s="71" t="s">
        <v>93</v>
      </c>
      <c r="D384" s="72" t="s">
        <v>1036</v>
      </c>
      <c r="E384" s="55" t="s">
        <v>29</v>
      </c>
      <c r="F384" s="73">
        <v>6</v>
      </c>
      <c r="G384" s="73">
        <v>435.89</v>
      </c>
      <c r="H384" s="73">
        <f>TRUNC(G384+(G384*$I$4),2)</f>
        <v>542.76</v>
      </c>
      <c r="I384" s="73">
        <f>TRUNC(H384*F384,2)</f>
        <v>3256.56</v>
      </c>
      <c r="J384" s="68">
        <f>I384/$I$449</f>
        <v>1.5676223577830483E-3</v>
      </c>
      <c r="K384" s="69"/>
      <c r="L384" s="69">
        <f t="shared" si="72"/>
        <v>106.87</v>
      </c>
      <c r="M384" s="69">
        <f t="shared" si="74"/>
        <v>641.22</v>
      </c>
      <c r="N384" s="69">
        <f t="shared" si="75"/>
        <v>2615.34</v>
      </c>
      <c r="O384" s="69">
        <f t="shared" si="79"/>
        <v>3256.56</v>
      </c>
      <c r="P384" s="19">
        <f t="shared" si="73"/>
        <v>0</v>
      </c>
      <c r="Q384" s="69"/>
      <c r="R384" s="69"/>
      <c r="S384" s="69"/>
      <c r="T384" s="69"/>
      <c r="U384" s="69"/>
      <c r="V384" s="69"/>
      <c r="W384" s="69"/>
      <c r="X384" s="69"/>
      <c r="Y384" s="69"/>
      <c r="Z384" s="69"/>
      <c r="AA384" s="69"/>
      <c r="AB384" s="69"/>
      <c r="AC384" s="69"/>
      <c r="AD384" s="69"/>
      <c r="AE384" s="69"/>
      <c r="AF384" s="69"/>
      <c r="AG384" s="69"/>
      <c r="AH384" s="69"/>
      <c r="AI384" s="69"/>
      <c r="AJ384" s="69"/>
    </row>
    <row r="385" spans="1:36" ht="15.15" customHeight="1">
      <c r="A385" s="52" t="s">
        <v>1037</v>
      </c>
      <c r="B385" s="53"/>
      <c r="C385" s="53"/>
      <c r="D385" s="54" t="s">
        <v>1038</v>
      </c>
      <c r="E385" s="55"/>
      <c r="F385" s="73"/>
      <c r="G385" s="73"/>
      <c r="H385" s="73"/>
      <c r="I385" s="73"/>
      <c r="J385" s="68"/>
      <c r="K385" s="69"/>
      <c r="L385" s="69">
        <f t="shared" si="72"/>
        <v>0</v>
      </c>
      <c r="M385" s="69">
        <f t="shared" si="74"/>
        <v>0</v>
      </c>
      <c r="N385" s="69">
        <f t="shared" si="75"/>
        <v>0</v>
      </c>
      <c r="O385" s="69">
        <f t="shared" si="79"/>
        <v>0</v>
      </c>
      <c r="P385" s="19">
        <f t="shared" si="73"/>
        <v>0</v>
      </c>
      <c r="Q385" s="69"/>
      <c r="R385" s="69"/>
      <c r="S385" s="69"/>
      <c r="T385" s="69"/>
      <c r="U385" s="69"/>
      <c r="V385" s="69"/>
      <c r="W385" s="69"/>
      <c r="X385" s="69"/>
      <c r="Y385" s="69"/>
      <c r="Z385" s="69"/>
      <c r="AA385" s="69"/>
      <c r="AB385" s="69"/>
      <c r="AC385" s="69"/>
      <c r="AD385" s="69"/>
      <c r="AE385" s="69"/>
      <c r="AF385" s="69"/>
      <c r="AG385" s="69"/>
      <c r="AH385" s="69"/>
      <c r="AI385" s="69"/>
      <c r="AJ385" s="69"/>
    </row>
    <row r="386" spans="1:36" ht="38.700000000000003" customHeight="1">
      <c r="A386" s="70" t="s">
        <v>1039</v>
      </c>
      <c r="B386" s="71" t="s">
        <v>1040</v>
      </c>
      <c r="C386" s="71" t="s">
        <v>176</v>
      </c>
      <c r="D386" s="72" t="s">
        <v>1041</v>
      </c>
      <c r="E386" s="55" t="s">
        <v>29</v>
      </c>
      <c r="F386" s="73">
        <v>1</v>
      </c>
      <c r="G386" s="73">
        <v>390.9</v>
      </c>
      <c r="H386" s="73">
        <f t="shared" ref="H386:H398" si="83">TRUNC(G386+(G386*$I$4),2)</f>
        <v>486.74</v>
      </c>
      <c r="I386" s="73">
        <f t="shared" ref="I386:I398" si="84">TRUNC(H386*F386,2)</f>
        <v>486.74</v>
      </c>
      <c r="J386" s="68">
        <f t="shared" ref="J386:J399" si="85">I386/$I$449</f>
        <v>2.3430383792324446E-4</v>
      </c>
      <c r="K386" s="69"/>
      <c r="L386" s="69">
        <f t="shared" si="72"/>
        <v>95.84</v>
      </c>
      <c r="M386" s="69">
        <f t="shared" si="74"/>
        <v>95.84</v>
      </c>
      <c r="N386" s="69">
        <f t="shared" si="75"/>
        <v>390.9</v>
      </c>
      <c r="O386" s="69">
        <f t="shared" si="79"/>
        <v>486.74</v>
      </c>
      <c r="P386" s="19">
        <f t="shared" si="73"/>
        <v>0</v>
      </c>
      <c r="Q386" s="69"/>
      <c r="R386" s="69"/>
      <c r="S386" s="69"/>
      <c r="T386" s="69"/>
      <c r="U386" s="69"/>
      <c r="V386" s="69"/>
      <c r="W386" s="69"/>
      <c r="X386" s="69"/>
      <c r="Y386" s="69"/>
      <c r="Z386" s="69"/>
      <c r="AA386" s="69"/>
      <c r="AB386" s="69"/>
      <c r="AC386" s="69"/>
      <c r="AD386" s="69"/>
      <c r="AE386" s="69"/>
      <c r="AF386" s="69"/>
      <c r="AG386" s="69"/>
      <c r="AH386" s="69"/>
      <c r="AI386" s="69"/>
      <c r="AJ386" s="69"/>
    </row>
    <row r="387" spans="1:36" ht="38.700000000000003" customHeight="1">
      <c r="A387" s="70" t="s">
        <v>1042</v>
      </c>
      <c r="B387" s="71" t="s">
        <v>1043</v>
      </c>
      <c r="C387" s="71" t="s">
        <v>27</v>
      </c>
      <c r="D387" s="72" t="s">
        <v>1044</v>
      </c>
      <c r="E387" s="55" t="s">
        <v>29</v>
      </c>
      <c r="F387" s="73">
        <v>9</v>
      </c>
      <c r="G387" s="73">
        <v>1032.6199999999999</v>
      </c>
      <c r="H387" s="73">
        <f t="shared" si="83"/>
        <v>1285.8</v>
      </c>
      <c r="I387" s="73">
        <f t="shared" si="84"/>
        <v>11572.2</v>
      </c>
      <c r="J387" s="68">
        <f t="shared" si="85"/>
        <v>5.5705528068689027E-3</v>
      </c>
      <c r="K387" s="69"/>
      <c r="L387" s="69">
        <f t="shared" si="72"/>
        <v>253.18</v>
      </c>
      <c r="M387" s="69">
        <f t="shared" si="74"/>
        <v>2278.62</v>
      </c>
      <c r="N387" s="69">
        <f t="shared" si="75"/>
        <v>9293.5799999999981</v>
      </c>
      <c r="O387" s="69">
        <f t="shared" si="79"/>
        <v>11572.2</v>
      </c>
      <c r="P387" s="19">
        <f t="shared" si="73"/>
        <v>0</v>
      </c>
      <c r="Q387" s="69"/>
      <c r="R387" s="69"/>
      <c r="S387" s="69"/>
      <c r="T387" s="69"/>
      <c r="U387" s="69"/>
      <c r="V387" s="69"/>
      <c r="W387" s="69"/>
      <c r="X387" s="69"/>
      <c r="Y387" s="69"/>
      <c r="Z387" s="69"/>
      <c r="AA387" s="69"/>
      <c r="AB387" s="69"/>
      <c r="AC387" s="69"/>
      <c r="AD387" s="69"/>
      <c r="AE387" s="69"/>
      <c r="AF387" s="69"/>
      <c r="AG387" s="69"/>
      <c r="AH387" s="69"/>
      <c r="AI387" s="69"/>
      <c r="AJ387" s="69"/>
    </row>
    <row r="388" spans="1:36" ht="38.700000000000003" customHeight="1">
      <c r="A388" s="70" t="s">
        <v>1045</v>
      </c>
      <c r="B388" s="71" t="s">
        <v>1046</v>
      </c>
      <c r="C388" s="71" t="s">
        <v>27</v>
      </c>
      <c r="D388" s="72" t="s">
        <v>1047</v>
      </c>
      <c r="E388" s="55" t="s">
        <v>29</v>
      </c>
      <c r="F388" s="73">
        <v>9</v>
      </c>
      <c r="G388" s="73">
        <v>49.09</v>
      </c>
      <c r="H388" s="73">
        <f t="shared" si="83"/>
        <v>61.12</v>
      </c>
      <c r="I388" s="73">
        <f t="shared" si="84"/>
        <v>550.08000000000004</v>
      </c>
      <c r="J388" s="68">
        <f t="shared" si="85"/>
        <v>2.6479404849574377E-4</v>
      </c>
      <c r="K388" s="69"/>
      <c r="L388" s="69">
        <f t="shared" si="72"/>
        <v>12.03</v>
      </c>
      <c r="M388" s="69">
        <f t="shared" si="74"/>
        <v>108.27</v>
      </c>
      <c r="N388" s="69">
        <f t="shared" si="75"/>
        <v>441.81000000000006</v>
      </c>
      <c r="O388" s="69">
        <f t="shared" si="79"/>
        <v>550.08000000000004</v>
      </c>
      <c r="P388" s="19">
        <f t="shared" si="73"/>
        <v>0</v>
      </c>
      <c r="Q388" s="69"/>
      <c r="R388" s="69"/>
      <c r="S388" s="69"/>
      <c r="T388" s="69"/>
      <c r="U388" s="69"/>
      <c r="V388" s="69"/>
      <c r="W388" s="69"/>
      <c r="X388" s="69"/>
      <c r="Y388" s="69"/>
      <c r="Z388" s="69"/>
      <c r="AA388" s="69"/>
      <c r="AB388" s="69"/>
      <c r="AC388" s="69"/>
      <c r="AD388" s="69"/>
      <c r="AE388" s="69"/>
      <c r="AF388" s="69"/>
      <c r="AG388" s="69"/>
      <c r="AH388" s="69"/>
      <c r="AI388" s="69"/>
      <c r="AJ388" s="69"/>
    </row>
    <row r="389" spans="1:36" ht="26.7" customHeight="1">
      <c r="A389" s="70" t="s">
        <v>1048</v>
      </c>
      <c r="B389" s="71" t="s">
        <v>1049</v>
      </c>
      <c r="C389" s="71" t="s">
        <v>27</v>
      </c>
      <c r="D389" s="72" t="s">
        <v>1050</v>
      </c>
      <c r="E389" s="55" t="s">
        <v>29</v>
      </c>
      <c r="F389" s="73">
        <v>9</v>
      </c>
      <c r="G389" s="73">
        <v>172.44</v>
      </c>
      <c r="H389" s="73">
        <f t="shared" si="83"/>
        <v>214.72</v>
      </c>
      <c r="I389" s="73">
        <f t="shared" si="84"/>
        <v>1932.48</v>
      </c>
      <c r="J389" s="68">
        <f t="shared" si="85"/>
        <v>9.3024506042222019E-4</v>
      </c>
      <c r="K389" s="69"/>
      <c r="L389" s="69">
        <f t="shared" si="72"/>
        <v>42.28</v>
      </c>
      <c r="M389" s="69">
        <f t="shared" si="74"/>
        <v>380.52</v>
      </c>
      <c r="N389" s="69">
        <f t="shared" si="75"/>
        <v>1551.96</v>
      </c>
      <c r="O389" s="69">
        <f t="shared" si="79"/>
        <v>1932.48</v>
      </c>
      <c r="P389" s="19">
        <f t="shared" si="73"/>
        <v>0</v>
      </c>
      <c r="Q389" s="69"/>
      <c r="R389" s="69"/>
      <c r="S389" s="69"/>
      <c r="T389" s="69"/>
      <c r="U389" s="69"/>
      <c r="V389" s="69"/>
      <c r="W389" s="69"/>
      <c r="X389" s="69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69"/>
      <c r="AJ389" s="69"/>
    </row>
    <row r="390" spans="1:36" ht="26.7" customHeight="1">
      <c r="A390" s="70" t="s">
        <v>1051</v>
      </c>
      <c r="B390" s="71" t="s">
        <v>1052</v>
      </c>
      <c r="C390" s="71" t="s">
        <v>27</v>
      </c>
      <c r="D390" s="72" t="s">
        <v>1053</v>
      </c>
      <c r="E390" s="55" t="s">
        <v>29</v>
      </c>
      <c r="F390" s="73">
        <v>1</v>
      </c>
      <c r="G390" s="73">
        <v>127.99</v>
      </c>
      <c r="H390" s="73">
        <f t="shared" si="83"/>
        <v>159.37</v>
      </c>
      <c r="I390" s="73">
        <f t="shared" si="84"/>
        <v>159.37</v>
      </c>
      <c r="J390" s="68">
        <f t="shared" si="85"/>
        <v>7.6716527611923147E-5</v>
      </c>
      <c r="K390" s="69"/>
      <c r="L390" s="69">
        <f t="shared" si="72"/>
        <v>31.38</v>
      </c>
      <c r="M390" s="69">
        <f t="shared" si="74"/>
        <v>31.38</v>
      </c>
      <c r="N390" s="69">
        <f t="shared" si="75"/>
        <v>127.99</v>
      </c>
      <c r="O390" s="69">
        <f t="shared" si="79"/>
        <v>159.37</v>
      </c>
      <c r="P390" s="19">
        <f t="shared" si="73"/>
        <v>0</v>
      </c>
      <c r="Q390" s="69"/>
      <c r="R390" s="69"/>
      <c r="S390" s="69"/>
      <c r="T390" s="69"/>
      <c r="U390" s="69"/>
      <c r="V390" s="69"/>
      <c r="W390" s="69"/>
      <c r="X390" s="69"/>
      <c r="Y390" s="69"/>
      <c r="Z390" s="69"/>
      <c r="AA390" s="69"/>
      <c r="AB390" s="69"/>
      <c r="AC390" s="69"/>
      <c r="AD390" s="69"/>
      <c r="AE390" s="69"/>
      <c r="AF390" s="69"/>
      <c r="AG390" s="69"/>
      <c r="AH390" s="69"/>
      <c r="AI390" s="69"/>
      <c r="AJ390" s="69"/>
    </row>
    <row r="391" spans="1:36" ht="26.7" customHeight="1">
      <c r="A391" s="70" t="s">
        <v>1054</v>
      </c>
      <c r="B391" s="71" t="s">
        <v>1055</v>
      </c>
      <c r="C391" s="71" t="s">
        <v>27</v>
      </c>
      <c r="D391" s="72" t="s">
        <v>1056</v>
      </c>
      <c r="E391" s="55" t="s">
        <v>29</v>
      </c>
      <c r="F391" s="73">
        <v>2</v>
      </c>
      <c r="G391" s="73">
        <v>152.91999999999999</v>
      </c>
      <c r="H391" s="73">
        <f t="shared" si="83"/>
        <v>190.41</v>
      </c>
      <c r="I391" s="73">
        <f t="shared" si="84"/>
        <v>380.82</v>
      </c>
      <c r="J391" s="68">
        <f t="shared" si="85"/>
        <v>1.8331673492610008E-4</v>
      </c>
      <c r="K391" s="69"/>
      <c r="L391" s="69">
        <f t="shared" si="72"/>
        <v>37.49</v>
      </c>
      <c r="M391" s="69">
        <f t="shared" si="74"/>
        <v>74.98</v>
      </c>
      <c r="N391" s="69">
        <f t="shared" si="75"/>
        <v>305.83999999999997</v>
      </c>
      <c r="O391" s="69">
        <f t="shared" si="79"/>
        <v>380.82</v>
      </c>
      <c r="P391" s="19">
        <f t="shared" si="73"/>
        <v>0</v>
      </c>
      <c r="Q391" s="69"/>
      <c r="R391" s="69"/>
      <c r="S391" s="69"/>
      <c r="T391" s="69"/>
      <c r="U391" s="69"/>
      <c r="V391" s="69"/>
      <c r="W391" s="69"/>
      <c r="X391" s="69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69"/>
      <c r="AJ391" s="69"/>
    </row>
    <row r="392" spans="1:36" ht="26.7" customHeight="1">
      <c r="A392" s="70" t="s">
        <v>1057</v>
      </c>
      <c r="B392" s="71" t="s">
        <v>1058</v>
      </c>
      <c r="C392" s="71" t="s">
        <v>27</v>
      </c>
      <c r="D392" s="72" t="s">
        <v>1059</v>
      </c>
      <c r="E392" s="55" t="s">
        <v>29</v>
      </c>
      <c r="F392" s="73">
        <v>24</v>
      </c>
      <c r="G392" s="73">
        <v>26.41</v>
      </c>
      <c r="H392" s="73">
        <f t="shared" si="83"/>
        <v>32.880000000000003</v>
      </c>
      <c r="I392" s="73">
        <f t="shared" si="84"/>
        <v>789.12</v>
      </c>
      <c r="J392" s="68">
        <f t="shared" si="85"/>
        <v>3.7986161930803031E-4</v>
      </c>
      <c r="K392" s="69"/>
      <c r="L392" s="69">
        <f t="shared" si="72"/>
        <v>6.47</v>
      </c>
      <c r="M392" s="69">
        <f t="shared" si="74"/>
        <v>155.28</v>
      </c>
      <c r="N392" s="69">
        <f t="shared" si="75"/>
        <v>633.84</v>
      </c>
      <c r="O392" s="69">
        <f t="shared" si="79"/>
        <v>789.12</v>
      </c>
      <c r="P392" s="19">
        <f t="shared" si="73"/>
        <v>0</v>
      </c>
      <c r="Q392" s="69"/>
      <c r="R392" s="69"/>
      <c r="S392" s="69"/>
      <c r="T392" s="69"/>
      <c r="U392" s="69"/>
      <c r="V392" s="69"/>
      <c r="W392" s="69"/>
      <c r="X392" s="69"/>
      <c r="Y392" s="69"/>
      <c r="Z392" s="69"/>
      <c r="AA392" s="69"/>
      <c r="AB392" s="69"/>
      <c r="AC392" s="69"/>
      <c r="AD392" s="69"/>
      <c r="AE392" s="69"/>
      <c r="AF392" s="69"/>
      <c r="AG392" s="69"/>
      <c r="AH392" s="69"/>
      <c r="AI392" s="69"/>
      <c r="AJ392" s="69"/>
    </row>
    <row r="393" spans="1:36" ht="26.7" customHeight="1">
      <c r="A393" s="70" t="s">
        <v>1060</v>
      </c>
      <c r="B393" s="71" t="s">
        <v>1061</v>
      </c>
      <c r="C393" s="71" t="s">
        <v>27</v>
      </c>
      <c r="D393" s="72" t="s">
        <v>1062</v>
      </c>
      <c r="E393" s="55" t="s">
        <v>29</v>
      </c>
      <c r="F393" s="73">
        <v>1</v>
      </c>
      <c r="G393" s="73">
        <v>120.18</v>
      </c>
      <c r="H393" s="73">
        <f t="shared" si="83"/>
        <v>149.63999999999999</v>
      </c>
      <c r="I393" s="73">
        <f t="shared" si="84"/>
        <v>149.63999999999999</v>
      </c>
      <c r="J393" s="68">
        <f t="shared" si="85"/>
        <v>7.2032761447249658E-5</v>
      </c>
      <c r="K393" s="69"/>
      <c r="L393" s="69">
        <f t="shared" si="72"/>
        <v>29.46</v>
      </c>
      <c r="M393" s="69">
        <f t="shared" si="74"/>
        <v>29.46</v>
      </c>
      <c r="N393" s="69">
        <f t="shared" si="75"/>
        <v>120.18</v>
      </c>
      <c r="O393" s="69">
        <f t="shared" si="79"/>
        <v>149.63999999999999</v>
      </c>
      <c r="P393" s="19">
        <f t="shared" si="73"/>
        <v>0</v>
      </c>
      <c r="Q393" s="69"/>
      <c r="R393" s="69"/>
      <c r="S393" s="69"/>
      <c r="T393" s="69"/>
      <c r="U393" s="69"/>
      <c r="V393" s="69"/>
      <c r="W393" s="69"/>
      <c r="X393" s="69"/>
      <c r="Y393" s="69"/>
      <c r="Z393" s="69"/>
      <c r="AA393" s="69"/>
      <c r="AB393" s="69"/>
      <c r="AC393" s="69"/>
      <c r="AD393" s="69"/>
      <c r="AE393" s="69"/>
      <c r="AF393" s="69"/>
      <c r="AG393" s="69"/>
      <c r="AH393" s="69"/>
      <c r="AI393" s="69"/>
      <c r="AJ393" s="69"/>
    </row>
    <row r="394" spans="1:36" ht="26.7" customHeight="1">
      <c r="A394" s="70" t="s">
        <v>1063</v>
      </c>
      <c r="B394" s="71" t="s">
        <v>1064</v>
      </c>
      <c r="C394" s="71" t="s">
        <v>27</v>
      </c>
      <c r="D394" s="72" t="s">
        <v>1065</v>
      </c>
      <c r="E394" s="55" t="s">
        <v>29</v>
      </c>
      <c r="F394" s="73">
        <v>1</v>
      </c>
      <c r="G394" s="73">
        <v>28.59</v>
      </c>
      <c r="H394" s="73">
        <f t="shared" si="83"/>
        <v>35.590000000000003</v>
      </c>
      <c r="I394" s="73">
        <f t="shared" si="84"/>
        <v>35.590000000000003</v>
      </c>
      <c r="J394" s="68">
        <f t="shared" si="85"/>
        <v>1.7132090215902268E-5</v>
      </c>
      <c r="K394" s="69"/>
      <c r="L394" s="69">
        <f t="shared" si="72"/>
        <v>7</v>
      </c>
      <c r="M394" s="69">
        <f t="shared" si="74"/>
        <v>7</v>
      </c>
      <c r="N394" s="69">
        <f t="shared" si="75"/>
        <v>28.59</v>
      </c>
      <c r="O394" s="69">
        <f t="shared" si="79"/>
        <v>35.590000000000003</v>
      </c>
      <c r="P394" s="19">
        <f t="shared" si="73"/>
        <v>0</v>
      </c>
      <c r="Q394" s="69"/>
      <c r="R394" s="69"/>
      <c r="S394" s="69"/>
      <c r="T394" s="69"/>
      <c r="U394" s="69"/>
      <c r="V394" s="69"/>
      <c r="W394" s="69"/>
      <c r="X394" s="69"/>
      <c r="Y394" s="69"/>
      <c r="Z394" s="69"/>
      <c r="AA394" s="69"/>
      <c r="AB394" s="69"/>
      <c r="AC394" s="69"/>
      <c r="AD394" s="69"/>
      <c r="AE394" s="69"/>
      <c r="AF394" s="69"/>
      <c r="AG394" s="69"/>
      <c r="AH394" s="69"/>
      <c r="AI394" s="69"/>
      <c r="AJ394" s="69"/>
    </row>
    <row r="395" spans="1:36" ht="15.15" customHeight="1">
      <c r="A395" s="70" t="s">
        <v>1066</v>
      </c>
      <c r="B395" s="71" t="s">
        <v>1067</v>
      </c>
      <c r="C395" s="71" t="s">
        <v>93</v>
      </c>
      <c r="D395" s="72" t="s">
        <v>1068</v>
      </c>
      <c r="E395" s="55" t="s">
        <v>46</v>
      </c>
      <c r="F395" s="73">
        <v>265</v>
      </c>
      <c r="G395" s="73">
        <v>40.56</v>
      </c>
      <c r="H395" s="73">
        <f t="shared" si="83"/>
        <v>50.5</v>
      </c>
      <c r="I395" s="73">
        <f t="shared" si="84"/>
        <v>13382.5</v>
      </c>
      <c r="J395" s="68">
        <f t="shared" si="85"/>
        <v>6.441983627825572E-3</v>
      </c>
      <c r="K395" s="69"/>
      <c r="L395" s="69">
        <f t="shared" si="72"/>
        <v>9.94</v>
      </c>
      <c r="M395" s="69">
        <f t="shared" si="74"/>
        <v>2634.1</v>
      </c>
      <c r="N395" s="69">
        <f t="shared" si="75"/>
        <v>10748.400000000001</v>
      </c>
      <c r="O395" s="69">
        <f t="shared" si="79"/>
        <v>13382.5</v>
      </c>
      <c r="P395" s="19">
        <f t="shared" si="73"/>
        <v>0</v>
      </c>
      <c r="Q395" s="69"/>
      <c r="R395" s="69"/>
      <c r="S395" s="69"/>
      <c r="T395" s="69"/>
      <c r="U395" s="69"/>
      <c r="V395" s="69"/>
      <c r="W395" s="69"/>
      <c r="X395" s="69"/>
      <c r="Y395" s="69"/>
      <c r="Z395" s="69"/>
      <c r="AA395" s="69"/>
      <c r="AB395" s="69"/>
      <c r="AC395" s="69"/>
      <c r="AD395" s="69"/>
      <c r="AE395" s="69"/>
      <c r="AF395" s="69"/>
      <c r="AG395" s="69"/>
      <c r="AH395" s="69"/>
      <c r="AI395" s="69"/>
      <c r="AJ395" s="69"/>
    </row>
    <row r="396" spans="1:36" ht="15.15" customHeight="1">
      <c r="A396" s="70" t="s">
        <v>1069</v>
      </c>
      <c r="B396" s="71" t="s">
        <v>1070</v>
      </c>
      <c r="C396" s="71" t="s">
        <v>93</v>
      </c>
      <c r="D396" s="72" t="s">
        <v>1071</v>
      </c>
      <c r="E396" s="55" t="s">
        <v>46</v>
      </c>
      <c r="F396" s="73">
        <v>120</v>
      </c>
      <c r="G396" s="73">
        <v>57.25</v>
      </c>
      <c r="H396" s="73">
        <f t="shared" si="83"/>
        <v>71.28</v>
      </c>
      <c r="I396" s="73">
        <f t="shared" si="84"/>
        <v>8553.6</v>
      </c>
      <c r="J396" s="68">
        <f t="shared" si="85"/>
        <v>4.1174781362950733E-3</v>
      </c>
      <c r="K396" s="69"/>
      <c r="L396" s="69">
        <f t="shared" si="72"/>
        <v>14.03</v>
      </c>
      <c r="M396" s="69">
        <f t="shared" si="74"/>
        <v>1683.6</v>
      </c>
      <c r="N396" s="69">
        <f t="shared" si="75"/>
        <v>6870</v>
      </c>
      <c r="O396" s="69">
        <f t="shared" si="79"/>
        <v>8553.6</v>
      </c>
      <c r="P396" s="19">
        <f t="shared" si="73"/>
        <v>0</v>
      </c>
      <c r="Q396" s="69"/>
      <c r="R396" s="69"/>
      <c r="S396" s="69"/>
      <c r="T396" s="69"/>
      <c r="U396" s="69"/>
      <c r="V396" s="69"/>
      <c r="W396" s="69"/>
      <c r="X396" s="69"/>
      <c r="Y396" s="69"/>
      <c r="Z396" s="69"/>
      <c r="AA396" s="69"/>
      <c r="AB396" s="69"/>
      <c r="AC396" s="69"/>
      <c r="AD396" s="69"/>
      <c r="AE396" s="69"/>
      <c r="AF396" s="69"/>
      <c r="AG396" s="69"/>
      <c r="AH396" s="69"/>
      <c r="AI396" s="69"/>
      <c r="AJ396" s="69"/>
    </row>
    <row r="397" spans="1:36" ht="38.700000000000003" customHeight="1">
      <c r="A397" s="70" t="s">
        <v>1072</v>
      </c>
      <c r="B397" s="71" t="s">
        <v>1073</v>
      </c>
      <c r="C397" s="71" t="s">
        <v>27</v>
      </c>
      <c r="D397" s="72" t="s">
        <v>1074</v>
      </c>
      <c r="E397" s="55" t="s">
        <v>29</v>
      </c>
      <c r="F397" s="73">
        <v>10</v>
      </c>
      <c r="G397" s="73">
        <v>60.44</v>
      </c>
      <c r="H397" s="73">
        <f t="shared" si="83"/>
        <v>75.25</v>
      </c>
      <c r="I397" s="73">
        <f t="shared" si="84"/>
        <v>752.5</v>
      </c>
      <c r="J397" s="68">
        <f t="shared" si="85"/>
        <v>3.6223371417438765E-4</v>
      </c>
      <c r="K397" s="69"/>
      <c r="L397" s="69">
        <f t="shared" si="72"/>
        <v>14.81</v>
      </c>
      <c r="M397" s="69">
        <f t="shared" si="74"/>
        <v>148.1</v>
      </c>
      <c r="N397" s="69">
        <f t="shared" si="75"/>
        <v>604.4</v>
      </c>
      <c r="O397" s="69">
        <f t="shared" si="79"/>
        <v>752.5</v>
      </c>
      <c r="P397" s="19">
        <f t="shared" si="73"/>
        <v>0</v>
      </c>
      <c r="Q397" s="69"/>
      <c r="R397" s="69"/>
      <c r="S397" s="69"/>
      <c r="T397" s="69"/>
      <c r="U397" s="69"/>
      <c r="V397" s="69"/>
      <c r="W397" s="69"/>
      <c r="X397" s="69"/>
      <c r="Y397" s="69"/>
      <c r="Z397" s="69"/>
      <c r="AA397" s="69"/>
      <c r="AB397" s="69"/>
      <c r="AC397" s="69"/>
      <c r="AD397" s="69"/>
      <c r="AE397" s="69"/>
      <c r="AF397" s="69"/>
      <c r="AG397" s="69"/>
      <c r="AH397" s="69"/>
      <c r="AI397" s="69"/>
      <c r="AJ397" s="69"/>
    </row>
    <row r="398" spans="1:36" ht="26.7" customHeight="1">
      <c r="A398" s="70" t="s">
        <v>1075</v>
      </c>
      <c r="B398" s="71" t="s">
        <v>1076</v>
      </c>
      <c r="C398" s="71" t="s">
        <v>27</v>
      </c>
      <c r="D398" s="72" t="s">
        <v>1077</v>
      </c>
      <c r="E398" s="55" t="s">
        <v>29</v>
      </c>
      <c r="F398" s="73">
        <v>5</v>
      </c>
      <c r="G398" s="73">
        <v>7.87</v>
      </c>
      <c r="H398" s="73">
        <f t="shared" si="83"/>
        <v>9.7899999999999991</v>
      </c>
      <c r="I398" s="73">
        <f t="shared" si="84"/>
        <v>48.95</v>
      </c>
      <c r="J398" s="68">
        <f t="shared" si="85"/>
        <v>2.3563242935330602E-5</v>
      </c>
      <c r="K398" s="69"/>
      <c r="L398" s="69">
        <f t="shared" ref="L398:L444" si="86">TRUNC(G398*$I$4,2)</f>
        <v>1.92</v>
      </c>
      <c r="M398" s="69">
        <f t="shared" si="74"/>
        <v>9.6</v>
      </c>
      <c r="N398" s="69">
        <f t="shared" si="75"/>
        <v>39.35</v>
      </c>
      <c r="O398" s="69">
        <f t="shared" si="79"/>
        <v>48.95</v>
      </c>
      <c r="P398" s="19">
        <f t="shared" ref="P398:P461" si="87">I398-O398</f>
        <v>0</v>
      </c>
      <c r="Q398" s="69"/>
      <c r="R398" s="69"/>
      <c r="S398" s="69"/>
      <c r="T398" s="69"/>
      <c r="U398" s="69"/>
      <c r="V398" s="69"/>
      <c r="W398" s="69"/>
      <c r="X398" s="69"/>
      <c r="Y398" s="69"/>
      <c r="Z398" s="69"/>
      <c r="AA398" s="69"/>
      <c r="AB398" s="69"/>
      <c r="AC398" s="69"/>
      <c r="AD398" s="69"/>
      <c r="AE398" s="69"/>
      <c r="AF398" s="69"/>
      <c r="AG398" s="69"/>
      <c r="AH398" s="69"/>
      <c r="AI398" s="69"/>
      <c r="AJ398" s="69"/>
    </row>
    <row r="399" spans="1:36" ht="15.15" customHeight="1">
      <c r="A399" s="451">
        <v>17</v>
      </c>
      <c r="B399" s="452"/>
      <c r="C399" s="452"/>
      <c r="D399" s="453" t="s">
        <v>1078</v>
      </c>
      <c r="E399" s="454"/>
      <c r="F399" s="459"/>
      <c r="G399" s="459"/>
      <c r="H399" s="459"/>
      <c r="I399" s="456">
        <f>SUM(I401:I412)</f>
        <v>84882.890000000014</v>
      </c>
      <c r="J399" s="457">
        <f t="shared" si="85"/>
        <v>4.0860391381469761E-2</v>
      </c>
      <c r="K399" s="69"/>
      <c r="L399" s="69">
        <f t="shared" si="86"/>
        <v>0</v>
      </c>
      <c r="M399" s="69">
        <f t="shared" ref="M399:M462" si="88">F399*L399</f>
        <v>0</v>
      </c>
      <c r="N399" s="69">
        <f t="shared" ref="N399:N444" si="89">F399*G399</f>
        <v>0</v>
      </c>
      <c r="O399" s="69">
        <f t="shared" si="79"/>
        <v>0</v>
      </c>
      <c r="P399" s="19">
        <f t="shared" si="87"/>
        <v>84882.890000000014</v>
      </c>
      <c r="Q399" s="69"/>
      <c r="R399" s="69"/>
      <c r="S399" s="69"/>
      <c r="T399" s="69"/>
      <c r="U399" s="69"/>
      <c r="V399" s="69"/>
      <c r="W399" s="69"/>
      <c r="X399" s="69"/>
      <c r="Y399" s="69"/>
      <c r="Z399" s="69"/>
      <c r="AA399" s="69"/>
      <c r="AB399" s="69"/>
      <c r="AC399" s="69"/>
      <c r="AD399" s="69"/>
      <c r="AE399" s="69"/>
      <c r="AF399" s="69"/>
      <c r="AG399" s="69"/>
      <c r="AH399" s="69"/>
      <c r="AI399" s="69"/>
      <c r="AJ399" s="69"/>
    </row>
    <row r="400" spans="1:36" ht="15.15" customHeight="1">
      <c r="A400" s="52" t="s">
        <v>1079</v>
      </c>
      <c r="B400" s="53"/>
      <c r="C400" s="53"/>
      <c r="D400" s="54" t="s">
        <v>805</v>
      </c>
      <c r="E400" s="55"/>
      <c r="F400" s="73"/>
      <c r="G400" s="73"/>
      <c r="H400" s="73"/>
      <c r="I400" s="73"/>
      <c r="J400" s="68"/>
      <c r="K400" s="69"/>
      <c r="L400" s="69">
        <f t="shared" si="86"/>
        <v>0</v>
      </c>
      <c r="M400" s="69">
        <f t="shared" si="88"/>
        <v>0</v>
      </c>
      <c r="N400" s="69">
        <f t="shared" si="89"/>
        <v>0</v>
      </c>
      <c r="O400" s="69">
        <f t="shared" si="79"/>
        <v>0</v>
      </c>
      <c r="P400" s="19">
        <f t="shared" si="87"/>
        <v>0</v>
      </c>
      <c r="Q400" s="69"/>
      <c r="R400" s="69"/>
      <c r="S400" s="69"/>
      <c r="T400" s="69"/>
      <c r="U400" s="69"/>
      <c r="V400" s="69"/>
      <c r="W400" s="69"/>
      <c r="X400" s="69"/>
      <c r="Y400" s="69"/>
      <c r="Z400" s="69"/>
      <c r="AA400" s="69"/>
      <c r="AB400" s="69"/>
      <c r="AC400" s="69"/>
      <c r="AD400" s="69"/>
      <c r="AE400" s="69"/>
      <c r="AF400" s="69"/>
      <c r="AG400" s="69"/>
      <c r="AH400" s="69"/>
      <c r="AI400" s="69"/>
      <c r="AJ400" s="69"/>
    </row>
    <row r="401" spans="1:36" ht="50.7" customHeight="1">
      <c r="A401" s="70" t="s">
        <v>1080</v>
      </c>
      <c r="B401" s="71" t="s">
        <v>1081</v>
      </c>
      <c r="C401" s="71" t="s">
        <v>27</v>
      </c>
      <c r="D401" s="72" t="s">
        <v>1082</v>
      </c>
      <c r="E401" s="55" t="s">
        <v>46</v>
      </c>
      <c r="F401" s="73">
        <v>98</v>
      </c>
      <c r="G401" s="73">
        <v>27.5</v>
      </c>
      <c r="H401" s="73">
        <f t="shared" ref="H401:H412" si="90">TRUNC(G401+(G401*$I$4),2)</f>
        <v>34.24</v>
      </c>
      <c r="I401" s="73">
        <f t="shared" ref="I401:I412" si="91">TRUNC(H401*F401,2)</f>
        <v>3355.52</v>
      </c>
      <c r="J401" s="68">
        <f t="shared" ref="J401:J434" si="92">I401/$I$449</f>
        <v>1.6152590997826463E-3</v>
      </c>
      <c r="K401" s="69"/>
      <c r="L401" s="69">
        <f t="shared" si="86"/>
        <v>6.74</v>
      </c>
      <c r="M401" s="69">
        <f t="shared" si="88"/>
        <v>660.52</v>
      </c>
      <c r="N401" s="69">
        <f t="shared" si="89"/>
        <v>2695</v>
      </c>
      <c r="O401" s="69">
        <f t="shared" si="79"/>
        <v>3355.52</v>
      </c>
      <c r="P401" s="19">
        <f t="shared" si="87"/>
        <v>0</v>
      </c>
      <c r="Q401" s="69"/>
      <c r="R401" s="69"/>
      <c r="S401" s="69"/>
      <c r="T401" s="69"/>
      <c r="U401" s="69"/>
      <c r="V401" s="69"/>
      <c r="W401" s="69"/>
      <c r="X401" s="69"/>
      <c r="Y401" s="69"/>
      <c r="Z401" s="69"/>
      <c r="AA401" s="69"/>
      <c r="AB401" s="69"/>
      <c r="AC401" s="69"/>
      <c r="AD401" s="69"/>
      <c r="AE401" s="69"/>
      <c r="AF401" s="69"/>
      <c r="AG401" s="69"/>
      <c r="AH401" s="69"/>
      <c r="AI401" s="69"/>
      <c r="AJ401" s="69"/>
    </row>
    <row r="402" spans="1:36" ht="38.700000000000003" customHeight="1">
      <c r="A402" s="70" t="s">
        <v>1083</v>
      </c>
      <c r="B402" s="71" t="s">
        <v>1084</v>
      </c>
      <c r="C402" s="71" t="s">
        <v>27</v>
      </c>
      <c r="D402" s="72" t="s">
        <v>1085</v>
      </c>
      <c r="E402" s="55" t="s">
        <v>46</v>
      </c>
      <c r="F402" s="73">
        <v>22</v>
      </c>
      <c r="G402" s="73">
        <v>50.08</v>
      </c>
      <c r="H402" s="73">
        <f t="shared" si="90"/>
        <v>62.35</v>
      </c>
      <c r="I402" s="73">
        <f t="shared" si="91"/>
        <v>1371.7</v>
      </c>
      <c r="J402" s="68">
        <f t="shared" si="92"/>
        <v>6.6030031326645526E-4</v>
      </c>
      <c r="K402" s="69"/>
      <c r="L402" s="69">
        <f t="shared" si="86"/>
        <v>12.27</v>
      </c>
      <c r="M402" s="69">
        <f t="shared" si="88"/>
        <v>269.94</v>
      </c>
      <c r="N402" s="69">
        <f t="shared" si="89"/>
        <v>1101.76</v>
      </c>
      <c r="O402" s="69">
        <f t="shared" si="79"/>
        <v>1371.7</v>
      </c>
      <c r="P402" s="19">
        <f t="shared" si="87"/>
        <v>0</v>
      </c>
      <c r="Q402" s="69"/>
      <c r="R402" s="69"/>
      <c r="S402" s="69"/>
      <c r="T402" s="69"/>
      <c r="U402" s="69"/>
      <c r="V402" s="69"/>
      <c r="W402" s="69"/>
      <c r="X402" s="69"/>
      <c r="Y402" s="69"/>
      <c r="Z402" s="69"/>
      <c r="AA402" s="69"/>
      <c r="AB402" s="69"/>
      <c r="AC402" s="69"/>
      <c r="AD402" s="69"/>
      <c r="AE402" s="69"/>
      <c r="AF402" s="69"/>
      <c r="AG402" s="69"/>
      <c r="AH402" s="69"/>
      <c r="AI402" s="69"/>
      <c r="AJ402" s="69"/>
    </row>
    <row r="403" spans="1:36" ht="38.700000000000003" customHeight="1">
      <c r="A403" s="70" t="s">
        <v>1086</v>
      </c>
      <c r="B403" s="71" t="s">
        <v>1087</v>
      </c>
      <c r="C403" s="71" t="s">
        <v>27</v>
      </c>
      <c r="D403" s="72" t="s">
        <v>1088</v>
      </c>
      <c r="E403" s="55" t="s">
        <v>46</v>
      </c>
      <c r="F403" s="73">
        <v>84</v>
      </c>
      <c r="G403" s="73">
        <v>62.36</v>
      </c>
      <c r="H403" s="73">
        <f t="shared" si="90"/>
        <v>77.64</v>
      </c>
      <c r="I403" s="73">
        <f t="shared" si="91"/>
        <v>6521.76</v>
      </c>
      <c r="J403" s="68">
        <f t="shared" si="92"/>
        <v>3.1394037843906373E-3</v>
      </c>
      <c r="K403" s="69"/>
      <c r="L403" s="69">
        <f t="shared" si="86"/>
        <v>15.28</v>
      </c>
      <c r="M403" s="69">
        <f t="shared" si="88"/>
        <v>1283.52</v>
      </c>
      <c r="N403" s="69">
        <f t="shared" si="89"/>
        <v>5238.24</v>
      </c>
      <c r="O403" s="69">
        <f t="shared" si="79"/>
        <v>6521.76</v>
      </c>
      <c r="P403" s="19">
        <f t="shared" si="87"/>
        <v>0</v>
      </c>
      <c r="Q403" s="69"/>
      <c r="R403" s="69"/>
      <c r="S403" s="69"/>
      <c r="T403" s="69"/>
      <c r="U403" s="69"/>
      <c r="V403" s="69"/>
      <c r="W403" s="69"/>
      <c r="X403" s="69"/>
      <c r="Y403" s="69"/>
      <c r="Z403" s="69"/>
      <c r="AA403" s="69"/>
      <c r="AB403" s="69"/>
      <c r="AC403" s="69"/>
      <c r="AD403" s="69"/>
      <c r="AE403" s="69"/>
      <c r="AF403" s="69"/>
      <c r="AG403" s="69"/>
      <c r="AH403" s="69"/>
      <c r="AI403" s="69"/>
      <c r="AJ403" s="69"/>
    </row>
    <row r="404" spans="1:36" ht="50.7" customHeight="1">
      <c r="A404" s="70" t="s">
        <v>1089</v>
      </c>
      <c r="B404" s="71" t="s">
        <v>1090</v>
      </c>
      <c r="C404" s="71" t="s">
        <v>27</v>
      </c>
      <c r="D404" s="72" t="s">
        <v>1091</v>
      </c>
      <c r="E404" s="55" t="s">
        <v>46</v>
      </c>
      <c r="F404" s="73">
        <v>8</v>
      </c>
      <c r="G404" s="73">
        <v>70.42</v>
      </c>
      <c r="H404" s="73">
        <f t="shared" si="90"/>
        <v>87.68</v>
      </c>
      <c r="I404" s="73">
        <f t="shared" si="91"/>
        <v>701.44</v>
      </c>
      <c r="J404" s="68">
        <f t="shared" si="92"/>
        <v>3.376547727182492E-4</v>
      </c>
      <c r="K404" s="69"/>
      <c r="L404" s="69">
        <f t="shared" si="86"/>
        <v>17.260000000000002</v>
      </c>
      <c r="M404" s="69">
        <f t="shared" si="88"/>
        <v>138.08000000000001</v>
      </c>
      <c r="N404" s="69">
        <f t="shared" si="89"/>
        <v>563.36</v>
      </c>
      <c r="O404" s="69">
        <f t="shared" si="79"/>
        <v>701.44</v>
      </c>
      <c r="P404" s="19">
        <f t="shared" si="87"/>
        <v>0</v>
      </c>
      <c r="Q404" s="69"/>
      <c r="R404" s="69"/>
      <c r="S404" s="69"/>
      <c r="T404" s="69"/>
      <c r="U404" s="69"/>
      <c r="V404" s="69"/>
      <c r="W404" s="69"/>
      <c r="X404" s="69"/>
      <c r="Y404" s="69"/>
      <c r="Z404" s="69"/>
      <c r="AA404" s="69"/>
      <c r="AB404" s="69"/>
      <c r="AC404" s="69"/>
      <c r="AD404" s="69"/>
      <c r="AE404" s="69"/>
      <c r="AF404" s="69"/>
      <c r="AG404" s="69"/>
      <c r="AH404" s="69"/>
      <c r="AI404" s="69"/>
      <c r="AJ404" s="69"/>
    </row>
    <row r="405" spans="1:36" ht="26.7" customHeight="1">
      <c r="A405" s="70" t="s">
        <v>1092</v>
      </c>
      <c r="B405" s="71" t="s">
        <v>1093</v>
      </c>
      <c r="C405" s="71" t="s">
        <v>176</v>
      </c>
      <c r="D405" s="72" t="s">
        <v>1094</v>
      </c>
      <c r="E405" s="55" t="s">
        <v>46</v>
      </c>
      <c r="F405" s="73">
        <v>128</v>
      </c>
      <c r="G405" s="73">
        <v>15.64</v>
      </c>
      <c r="H405" s="73">
        <f t="shared" si="90"/>
        <v>19.47</v>
      </c>
      <c r="I405" s="73">
        <f t="shared" si="91"/>
        <v>2492.16</v>
      </c>
      <c r="J405" s="68">
        <f t="shared" si="92"/>
        <v>1.1996602965007866E-3</v>
      </c>
      <c r="K405" s="69"/>
      <c r="L405" s="69">
        <f t="shared" si="86"/>
        <v>3.83</v>
      </c>
      <c r="M405" s="69">
        <f t="shared" si="88"/>
        <v>490.24</v>
      </c>
      <c r="N405" s="69">
        <f t="shared" si="89"/>
        <v>2001.92</v>
      </c>
      <c r="O405" s="69">
        <f t="shared" si="79"/>
        <v>2492.16</v>
      </c>
      <c r="P405" s="19">
        <f t="shared" si="87"/>
        <v>0</v>
      </c>
      <c r="Q405" s="69"/>
      <c r="R405" s="69"/>
      <c r="S405" s="69"/>
      <c r="T405" s="69"/>
      <c r="U405" s="69"/>
      <c r="V405" s="69"/>
      <c r="W405" s="69"/>
      <c r="X405" s="69"/>
      <c r="Y405" s="69"/>
      <c r="Z405" s="69"/>
      <c r="AA405" s="69"/>
      <c r="AB405" s="69"/>
      <c r="AC405" s="69"/>
      <c r="AD405" s="69"/>
      <c r="AE405" s="69"/>
      <c r="AF405" s="69"/>
      <c r="AG405" s="69"/>
      <c r="AH405" s="69"/>
      <c r="AI405" s="69"/>
      <c r="AJ405" s="69"/>
    </row>
    <row r="406" spans="1:36" ht="26.7" customHeight="1">
      <c r="A406" s="70" t="s">
        <v>1095</v>
      </c>
      <c r="B406" s="71" t="s">
        <v>1096</v>
      </c>
      <c r="C406" s="71" t="s">
        <v>93</v>
      </c>
      <c r="D406" s="72" t="s">
        <v>1097</v>
      </c>
      <c r="E406" s="55" t="s">
        <v>29</v>
      </c>
      <c r="F406" s="73">
        <v>16</v>
      </c>
      <c r="G406" s="73">
        <v>586.29</v>
      </c>
      <c r="H406" s="73">
        <f t="shared" si="90"/>
        <v>730.04</v>
      </c>
      <c r="I406" s="73">
        <f t="shared" si="91"/>
        <v>11680.64</v>
      </c>
      <c r="J406" s="68">
        <f t="shared" si="92"/>
        <v>5.6227529716065374E-3</v>
      </c>
      <c r="K406" s="69"/>
      <c r="L406" s="69">
        <f t="shared" si="86"/>
        <v>143.75</v>
      </c>
      <c r="M406" s="69">
        <f t="shared" si="88"/>
        <v>2300</v>
      </c>
      <c r="N406" s="69">
        <f t="shared" si="89"/>
        <v>9380.64</v>
      </c>
      <c r="O406" s="69">
        <f t="shared" ref="O406:O469" si="93">TRUNC(N406+M406,2)</f>
        <v>11680.64</v>
      </c>
      <c r="P406" s="19">
        <f t="shared" si="87"/>
        <v>0</v>
      </c>
      <c r="Q406" s="69"/>
      <c r="R406" s="69"/>
      <c r="S406" s="69"/>
      <c r="T406" s="69"/>
      <c r="U406" s="69"/>
      <c r="V406" s="69"/>
      <c r="W406" s="69"/>
      <c r="X406" s="69"/>
      <c r="Y406" s="69"/>
      <c r="Z406" s="69"/>
      <c r="AA406" s="69"/>
      <c r="AB406" s="69"/>
      <c r="AC406" s="69"/>
      <c r="AD406" s="69"/>
      <c r="AE406" s="69"/>
      <c r="AF406" s="69"/>
      <c r="AG406" s="69"/>
      <c r="AH406" s="69"/>
      <c r="AI406" s="69"/>
      <c r="AJ406" s="69"/>
    </row>
    <row r="407" spans="1:36" ht="74.849999999999994" customHeight="1">
      <c r="A407" s="70" t="s">
        <v>1098</v>
      </c>
      <c r="B407" s="71" t="s">
        <v>1099</v>
      </c>
      <c r="C407" s="71" t="s">
        <v>273</v>
      </c>
      <c r="D407" s="72" t="s">
        <v>1100</v>
      </c>
      <c r="E407" s="55" t="s">
        <v>63</v>
      </c>
      <c r="F407" s="73">
        <v>636</v>
      </c>
      <c r="G407" s="73">
        <v>67.3</v>
      </c>
      <c r="H407" s="73">
        <f t="shared" si="90"/>
        <v>83.8</v>
      </c>
      <c r="I407" s="73">
        <f t="shared" si="91"/>
        <v>53296.800000000003</v>
      </c>
      <c r="J407" s="68">
        <f t="shared" si="92"/>
        <v>2.5655678162936221E-2</v>
      </c>
      <c r="K407" s="69"/>
      <c r="L407" s="69">
        <f t="shared" si="86"/>
        <v>16.5</v>
      </c>
      <c r="M407" s="69">
        <f t="shared" si="88"/>
        <v>10494</v>
      </c>
      <c r="N407" s="69">
        <f t="shared" si="89"/>
        <v>42802.799999999996</v>
      </c>
      <c r="O407" s="69">
        <f t="shared" si="93"/>
        <v>53296.800000000003</v>
      </c>
      <c r="P407" s="19">
        <f t="shared" si="87"/>
        <v>0</v>
      </c>
      <c r="Q407" s="69"/>
      <c r="R407" s="69"/>
      <c r="S407" s="69"/>
      <c r="T407" s="69"/>
      <c r="U407" s="69"/>
      <c r="V407" s="69"/>
      <c r="W407" s="69"/>
      <c r="X407" s="69"/>
      <c r="Y407" s="69"/>
      <c r="Z407" s="69"/>
      <c r="AA407" s="69"/>
      <c r="AB407" s="69"/>
      <c r="AC407" s="69"/>
      <c r="AD407" s="69"/>
      <c r="AE407" s="69"/>
      <c r="AF407" s="69"/>
      <c r="AG407" s="69"/>
      <c r="AH407" s="69"/>
      <c r="AI407" s="69"/>
      <c r="AJ407" s="69"/>
    </row>
    <row r="408" spans="1:36" ht="26.7" customHeight="1">
      <c r="A408" s="70" t="s">
        <v>1101</v>
      </c>
      <c r="B408" s="71" t="s">
        <v>1102</v>
      </c>
      <c r="C408" s="71" t="s">
        <v>93</v>
      </c>
      <c r="D408" s="72" t="s">
        <v>1103</v>
      </c>
      <c r="E408" s="55" t="s">
        <v>46</v>
      </c>
      <c r="F408" s="73">
        <v>24</v>
      </c>
      <c r="G408" s="73">
        <v>33.61</v>
      </c>
      <c r="H408" s="73">
        <f t="shared" si="90"/>
        <v>41.85</v>
      </c>
      <c r="I408" s="73">
        <f t="shared" si="91"/>
        <v>1004.4</v>
      </c>
      <c r="J408" s="68">
        <f t="shared" si="92"/>
        <v>4.834917508528305E-4</v>
      </c>
      <c r="K408" s="69"/>
      <c r="L408" s="69">
        <f t="shared" si="86"/>
        <v>8.24</v>
      </c>
      <c r="M408" s="69">
        <f t="shared" si="88"/>
        <v>197.76</v>
      </c>
      <c r="N408" s="69">
        <f t="shared" si="89"/>
        <v>806.64</v>
      </c>
      <c r="O408" s="69">
        <f t="shared" si="93"/>
        <v>1004.4</v>
      </c>
      <c r="P408" s="19">
        <f t="shared" si="87"/>
        <v>0</v>
      </c>
      <c r="Q408" s="69"/>
      <c r="R408" s="69"/>
      <c r="S408" s="69"/>
      <c r="T408" s="69"/>
      <c r="U408" s="69"/>
      <c r="V408" s="69"/>
      <c r="W408" s="69"/>
      <c r="X408" s="69"/>
      <c r="Y408" s="69"/>
      <c r="Z408" s="69"/>
      <c r="AA408" s="69"/>
      <c r="AB408" s="69"/>
      <c r="AC408" s="69"/>
      <c r="AD408" s="69"/>
      <c r="AE408" s="69"/>
      <c r="AF408" s="69"/>
      <c r="AG408" s="69"/>
      <c r="AH408" s="69"/>
      <c r="AI408" s="69"/>
      <c r="AJ408" s="69"/>
    </row>
    <row r="409" spans="1:36" ht="26.7" customHeight="1">
      <c r="A409" s="70" t="s">
        <v>1104</v>
      </c>
      <c r="B409" s="71" t="s">
        <v>1105</v>
      </c>
      <c r="C409" s="71" t="s">
        <v>93</v>
      </c>
      <c r="D409" s="72" t="s">
        <v>1106</v>
      </c>
      <c r="E409" s="55" t="s">
        <v>46</v>
      </c>
      <c r="F409" s="73">
        <v>28</v>
      </c>
      <c r="G409" s="73">
        <v>30.48</v>
      </c>
      <c r="H409" s="73">
        <f t="shared" si="90"/>
        <v>37.950000000000003</v>
      </c>
      <c r="I409" s="73">
        <f t="shared" si="91"/>
        <v>1062.5999999999999</v>
      </c>
      <c r="J409" s="68">
        <f t="shared" si="92"/>
        <v>5.1150770057369337E-4</v>
      </c>
      <c r="K409" s="69"/>
      <c r="L409" s="69">
        <f t="shared" si="86"/>
        <v>7.47</v>
      </c>
      <c r="M409" s="69">
        <f t="shared" si="88"/>
        <v>209.16</v>
      </c>
      <c r="N409" s="69">
        <f t="shared" si="89"/>
        <v>853.44</v>
      </c>
      <c r="O409" s="69">
        <f t="shared" si="93"/>
        <v>1062.5999999999999</v>
      </c>
      <c r="P409" s="19">
        <f t="shared" si="87"/>
        <v>0</v>
      </c>
      <c r="Q409" s="69"/>
      <c r="R409" s="69"/>
      <c r="S409" s="69"/>
      <c r="T409" s="69"/>
      <c r="U409" s="69"/>
      <c r="V409" s="69"/>
      <c r="W409" s="69"/>
      <c r="X409" s="69"/>
      <c r="Y409" s="69"/>
      <c r="Z409" s="69"/>
      <c r="AA409" s="69"/>
      <c r="AB409" s="69"/>
      <c r="AC409" s="69"/>
      <c r="AD409" s="69"/>
      <c r="AE409" s="69"/>
      <c r="AF409" s="69"/>
      <c r="AG409" s="69"/>
      <c r="AH409" s="69"/>
      <c r="AI409" s="69"/>
      <c r="AJ409" s="69"/>
    </row>
    <row r="410" spans="1:36" ht="15.15" customHeight="1">
      <c r="A410" s="70" t="s">
        <v>1107</v>
      </c>
      <c r="B410" s="71" t="s">
        <v>1108</v>
      </c>
      <c r="C410" s="71" t="s">
        <v>176</v>
      </c>
      <c r="D410" s="72" t="s">
        <v>1109</v>
      </c>
      <c r="E410" s="55" t="s">
        <v>29</v>
      </c>
      <c r="F410" s="73">
        <v>25.3333333</v>
      </c>
      <c r="G410" s="73">
        <v>84.69</v>
      </c>
      <c r="H410" s="73">
        <f t="shared" si="90"/>
        <v>105.45</v>
      </c>
      <c r="I410" s="73">
        <f t="shared" si="91"/>
        <v>2671.39</v>
      </c>
      <c r="J410" s="68">
        <f t="shared" si="92"/>
        <v>1.2859369059246744E-3</v>
      </c>
      <c r="K410" s="69"/>
      <c r="L410" s="69">
        <f t="shared" si="86"/>
        <v>20.76</v>
      </c>
      <c r="M410" s="69">
        <f t="shared" si="88"/>
        <v>525.919999308</v>
      </c>
      <c r="N410" s="69">
        <f t="shared" si="89"/>
        <v>2145.4799971769999</v>
      </c>
      <c r="O410" s="69">
        <f t="shared" si="93"/>
        <v>2671.39</v>
      </c>
      <c r="P410" s="19">
        <f t="shared" si="87"/>
        <v>0</v>
      </c>
      <c r="Q410" s="69"/>
      <c r="R410" s="69"/>
      <c r="S410" s="69"/>
      <c r="T410" s="69"/>
      <c r="U410" s="69"/>
      <c r="V410" s="69"/>
      <c r="W410" s="69"/>
      <c r="X410" s="69"/>
      <c r="Y410" s="69"/>
      <c r="Z410" s="69"/>
      <c r="AA410" s="69"/>
      <c r="AB410" s="69"/>
      <c r="AC410" s="69"/>
      <c r="AD410" s="69"/>
      <c r="AE410" s="69"/>
      <c r="AF410" s="69"/>
      <c r="AG410" s="69"/>
      <c r="AH410" s="69"/>
      <c r="AI410" s="69"/>
      <c r="AJ410" s="69"/>
    </row>
    <row r="411" spans="1:36" ht="26.7" customHeight="1">
      <c r="A411" s="70" t="s">
        <v>1110</v>
      </c>
      <c r="B411" s="71" t="s">
        <v>1111</v>
      </c>
      <c r="C411" s="71" t="s">
        <v>176</v>
      </c>
      <c r="D411" s="72" t="s">
        <v>1112</v>
      </c>
      <c r="E411" s="55" t="s">
        <v>29</v>
      </c>
      <c r="F411" s="73">
        <v>52</v>
      </c>
      <c r="G411" s="73">
        <v>2.25</v>
      </c>
      <c r="H411" s="73">
        <f t="shared" si="90"/>
        <v>2.8</v>
      </c>
      <c r="I411" s="73">
        <f t="shared" si="91"/>
        <v>145.6</v>
      </c>
      <c r="J411" s="68">
        <f t="shared" si="92"/>
        <v>7.0088011672811749E-5</v>
      </c>
      <c r="K411" s="69"/>
      <c r="L411" s="69">
        <f t="shared" si="86"/>
        <v>0.55000000000000004</v>
      </c>
      <c r="M411" s="69">
        <f t="shared" si="88"/>
        <v>28.6</v>
      </c>
      <c r="N411" s="69">
        <f t="shared" si="89"/>
        <v>117</v>
      </c>
      <c r="O411" s="69">
        <f t="shared" si="93"/>
        <v>145.6</v>
      </c>
      <c r="P411" s="19">
        <f t="shared" si="87"/>
        <v>0</v>
      </c>
      <c r="Q411" s="69"/>
      <c r="R411" s="69"/>
      <c r="S411" s="69"/>
      <c r="T411" s="69"/>
      <c r="U411" s="69"/>
      <c r="V411" s="69"/>
      <c r="W411" s="69"/>
      <c r="X411" s="69"/>
      <c r="Y411" s="69"/>
      <c r="Z411" s="69"/>
      <c r="AA411" s="69"/>
      <c r="AB411" s="69"/>
      <c r="AC411" s="69"/>
      <c r="AD411" s="69"/>
      <c r="AE411" s="69"/>
      <c r="AF411" s="69"/>
      <c r="AG411" s="69"/>
      <c r="AH411" s="69"/>
      <c r="AI411" s="69"/>
      <c r="AJ411" s="69"/>
    </row>
    <row r="412" spans="1:36" ht="50.7" customHeight="1">
      <c r="A412" s="70" t="s">
        <v>1113</v>
      </c>
      <c r="B412" s="71" t="s">
        <v>1114</v>
      </c>
      <c r="C412" s="71" t="s">
        <v>27</v>
      </c>
      <c r="D412" s="72" t="s">
        <v>1115</v>
      </c>
      <c r="E412" s="55" t="s">
        <v>46</v>
      </c>
      <c r="F412" s="73">
        <v>18</v>
      </c>
      <c r="G412" s="73">
        <v>25.83</v>
      </c>
      <c r="H412" s="73">
        <f t="shared" si="90"/>
        <v>32.159999999999997</v>
      </c>
      <c r="I412" s="73">
        <f t="shared" si="91"/>
        <v>578.88</v>
      </c>
      <c r="J412" s="68">
        <f t="shared" si="92"/>
        <v>2.7865761124421201E-4</v>
      </c>
      <c r="K412" s="69"/>
      <c r="L412" s="69">
        <f t="shared" si="86"/>
        <v>6.33</v>
      </c>
      <c r="M412" s="69">
        <f t="shared" si="88"/>
        <v>113.94</v>
      </c>
      <c r="N412" s="69">
        <f t="shared" si="89"/>
        <v>464.93999999999994</v>
      </c>
      <c r="O412" s="69">
        <f t="shared" si="93"/>
        <v>578.88</v>
      </c>
      <c r="P412" s="19">
        <f t="shared" si="87"/>
        <v>0</v>
      </c>
      <c r="Q412" s="69"/>
      <c r="R412" s="69"/>
      <c r="S412" s="69"/>
      <c r="T412" s="69"/>
      <c r="U412" s="69"/>
      <c r="V412" s="69"/>
      <c r="W412" s="69"/>
      <c r="X412" s="69"/>
      <c r="Y412" s="69"/>
      <c r="Z412" s="69"/>
      <c r="AA412" s="69"/>
      <c r="AB412" s="69"/>
      <c r="AC412" s="69"/>
      <c r="AD412" s="69"/>
      <c r="AE412" s="69"/>
      <c r="AF412" s="69"/>
      <c r="AG412" s="69"/>
      <c r="AH412" s="69"/>
      <c r="AI412" s="69"/>
      <c r="AJ412" s="69"/>
    </row>
    <row r="413" spans="1:36" ht="15.15" customHeight="1">
      <c r="A413" s="451">
        <v>18</v>
      </c>
      <c r="B413" s="452"/>
      <c r="C413" s="452"/>
      <c r="D413" s="453" t="s">
        <v>1116</v>
      </c>
      <c r="E413" s="454"/>
      <c r="F413" s="459"/>
      <c r="G413" s="459"/>
      <c r="H413" s="459"/>
      <c r="I413" s="456">
        <f>SUM(I414:I421)</f>
        <v>8635.65</v>
      </c>
      <c r="J413" s="457">
        <f t="shared" si="92"/>
        <v>4.1569748489170113E-3</v>
      </c>
      <c r="K413" s="69"/>
      <c r="L413" s="69">
        <f t="shared" si="86"/>
        <v>0</v>
      </c>
      <c r="M413" s="69">
        <f t="shared" si="88"/>
        <v>0</v>
      </c>
      <c r="N413" s="69">
        <f t="shared" si="89"/>
        <v>0</v>
      </c>
      <c r="O413" s="69">
        <f t="shared" si="93"/>
        <v>0</v>
      </c>
      <c r="P413" s="19">
        <f t="shared" si="87"/>
        <v>8635.65</v>
      </c>
      <c r="Q413" s="69"/>
      <c r="R413" s="69"/>
      <c r="S413" s="69"/>
      <c r="T413" s="69"/>
      <c r="U413" s="69"/>
      <c r="V413" s="69"/>
      <c r="W413" s="69"/>
      <c r="X413" s="69"/>
      <c r="Y413" s="69"/>
      <c r="Z413" s="69"/>
      <c r="AA413" s="69"/>
      <c r="AB413" s="69"/>
      <c r="AC413" s="69"/>
      <c r="AD413" s="69"/>
      <c r="AE413" s="69"/>
      <c r="AF413" s="69"/>
      <c r="AG413" s="69"/>
      <c r="AH413" s="69"/>
      <c r="AI413" s="69"/>
      <c r="AJ413" s="69"/>
    </row>
    <row r="414" spans="1:36" ht="38.700000000000003" customHeight="1">
      <c r="A414" s="70" t="s">
        <v>1117</v>
      </c>
      <c r="B414" s="71" t="s">
        <v>810</v>
      </c>
      <c r="C414" s="71" t="s">
        <v>27</v>
      </c>
      <c r="D414" s="72" t="s">
        <v>811</v>
      </c>
      <c r="E414" s="55" t="s">
        <v>29</v>
      </c>
      <c r="F414" s="73">
        <v>28</v>
      </c>
      <c r="G414" s="73">
        <v>18.75</v>
      </c>
      <c r="H414" s="73">
        <f t="shared" ref="H414:H421" si="94">TRUNC(G414+(G414*$I$4),2)</f>
        <v>23.34</v>
      </c>
      <c r="I414" s="73">
        <f t="shared" ref="I414:I421" si="95">TRUNC(H414*F414,2)</f>
        <v>653.52</v>
      </c>
      <c r="J414" s="68">
        <f t="shared" si="92"/>
        <v>3.1458734470065887E-4</v>
      </c>
      <c r="K414" s="69"/>
      <c r="L414" s="69">
        <f t="shared" si="86"/>
        <v>4.59</v>
      </c>
      <c r="M414" s="69">
        <f t="shared" si="88"/>
        <v>128.51999999999998</v>
      </c>
      <c r="N414" s="69">
        <f t="shared" si="89"/>
        <v>525</v>
      </c>
      <c r="O414" s="69">
        <f t="shared" si="93"/>
        <v>653.52</v>
      </c>
      <c r="P414" s="19">
        <f t="shared" si="87"/>
        <v>0</v>
      </c>
      <c r="Q414" s="69"/>
      <c r="R414" s="69"/>
      <c r="S414" s="69"/>
      <c r="T414" s="69"/>
      <c r="U414" s="69"/>
      <c r="V414" s="69"/>
      <c r="W414" s="69"/>
      <c r="X414" s="69"/>
      <c r="Y414" s="69"/>
      <c r="Z414" s="69"/>
      <c r="AA414" s="69"/>
      <c r="AB414" s="69"/>
      <c r="AC414" s="69"/>
      <c r="AD414" s="69"/>
      <c r="AE414" s="69"/>
      <c r="AF414" s="69"/>
      <c r="AG414" s="69"/>
      <c r="AH414" s="69"/>
      <c r="AI414" s="69"/>
      <c r="AJ414" s="69"/>
    </row>
    <row r="415" spans="1:36" ht="26.7" customHeight="1">
      <c r="A415" s="70" t="s">
        <v>1118</v>
      </c>
      <c r="B415" s="71" t="s">
        <v>876</v>
      </c>
      <c r="C415" s="71" t="s">
        <v>93</v>
      </c>
      <c r="D415" s="72" t="s">
        <v>877</v>
      </c>
      <c r="E415" s="55" t="s">
        <v>29</v>
      </c>
      <c r="F415" s="73">
        <v>4</v>
      </c>
      <c r="G415" s="73">
        <v>218.18</v>
      </c>
      <c r="H415" s="73">
        <f t="shared" si="94"/>
        <v>271.67</v>
      </c>
      <c r="I415" s="73">
        <f t="shared" si="95"/>
        <v>1086.68</v>
      </c>
      <c r="J415" s="68">
        <f t="shared" si="92"/>
        <v>5.2309917942727389E-4</v>
      </c>
      <c r="K415" s="69"/>
      <c r="L415" s="69">
        <f t="shared" si="86"/>
        <v>53.49</v>
      </c>
      <c r="M415" s="69">
        <f t="shared" si="88"/>
        <v>213.96</v>
      </c>
      <c r="N415" s="69">
        <f t="shared" si="89"/>
        <v>872.72</v>
      </c>
      <c r="O415" s="69">
        <f t="shared" si="93"/>
        <v>1086.68</v>
      </c>
      <c r="P415" s="19">
        <f t="shared" si="87"/>
        <v>0</v>
      </c>
      <c r="Q415" s="69"/>
      <c r="R415" s="69"/>
      <c r="S415" s="69"/>
      <c r="T415" s="69"/>
      <c r="U415" s="69"/>
      <c r="V415" s="69"/>
      <c r="W415" s="69"/>
      <c r="X415" s="69"/>
      <c r="Y415" s="69"/>
      <c r="Z415" s="69"/>
      <c r="AA415" s="69"/>
      <c r="AB415" s="69"/>
      <c r="AC415" s="69"/>
      <c r="AD415" s="69"/>
      <c r="AE415" s="69"/>
      <c r="AF415" s="69"/>
      <c r="AG415" s="69"/>
      <c r="AH415" s="69"/>
      <c r="AI415" s="69"/>
      <c r="AJ415" s="69"/>
    </row>
    <row r="416" spans="1:36" ht="26.7" customHeight="1">
      <c r="A416" s="70" t="s">
        <v>1119</v>
      </c>
      <c r="B416" s="71" t="s">
        <v>1120</v>
      </c>
      <c r="C416" s="71" t="s">
        <v>27</v>
      </c>
      <c r="D416" s="72" t="s">
        <v>1121</v>
      </c>
      <c r="E416" s="55" t="s">
        <v>29</v>
      </c>
      <c r="F416" s="73">
        <v>18</v>
      </c>
      <c r="G416" s="73">
        <v>44.1</v>
      </c>
      <c r="H416" s="73">
        <f t="shared" si="94"/>
        <v>54.91</v>
      </c>
      <c r="I416" s="73">
        <f t="shared" si="95"/>
        <v>988.38</v>
      </c>
      <c r="J416" s="68">
        <f t="shared" si="92"/>
        <v>4.7578014407399506E-4</v>
      </c>
      <c r="K416" s="69"/>
      <c r="L416" s="69">
        <f t="shared" si="86"/>
        <v>10.81</v>
      </c>
      <c r="M416" s="69">
        <f t="shared" si="88"/>
        <v>194.58</v>
      </c>
      <c r="N416" s="69">
        <f t="shared" si="89"/>
        <v>793.80000000000007</v>
      </c>
      <c r="O416" s="69">
        <f t="shared" si="93"/>
        <v>988.38</v>
      </c>
      <c r="P416" s="19">
        <f t="shared" si="87"/>
        <v>0</v>
      </c>
      <c r="Q416" s="69"/>
      <c r="R416" s="69"/>
      <c r="S416" s="69"/>
      <c r="T416" s="69"/>
      <c r="U416" s="69"/>
      <c r="V416" s="69"/>
      <c r="W416" s="69"/>
      <c r="X416" s="69"/>
      <c r="Y416" s="69"/>
      <c r="Z416" s="69"/>
      <c r="AA416" s="69"/>
      <c r="AB416" s="69"/>
      <c r="AC416" s="69"/>
      <c r="AD416" s="69"/>
      <c r="AE416" s="69"/>
      <c r="AF416" s="69"/>
      <c r="AG416" s="69"/>
      <c r="AH416" s="69"/>
      <c r="AI416" s="69"/>
      <c r="AJ416" s="69"/>
    </row>
    <row r="417" spans="1:36" ht="38.700000000000003" customHeight="1">
      <c r="A417" s="70" t="s">
        <v>1122</v>
      </c>
      <c r="B417" s="71" t="s">
        <v>984</v>
      </c>
      <c r="C417" s="71" t="s">
        <v>27</v>
      </c>
      <c r="D417" s="72" t="s">
        <v>985</v>
      </c>
      <c r="E417" s="55" t="s">
        <v>46</v>
      </c>
      <c r="F417" s="73">
        <v>82</v>
      </c>
      <c r="G417" s="73">
        <v>24.88</v>
      </c>
      <c r="H417" s="73">
        <f t="shared" si="94"/>
        <v>30.98</v>
      </c>
      <c r="I417" s="73">
        <f t="shared" si="95"/>
        <v>2540.36</v>
      </c>
      <c r="J417" s="68">
        <f t="shared" si="92"/>
        <v>1.2228625091562093E-3</v>
      </c>
      <c r="K417" s="69"/>
      <c r="L417" s="69">
        <f t="shared" si="86"/>
        <v>6.1</v>
      </c>
      <c r="M417" s="69">
        <f t="shared" si="88"/>
        <v>500.2</v>
      </c>
      <c r="N417" s="69">
        <f t="shared" si="89"/>
        <v>2040.1599999999999</v>
      </c>
      <c r="O417" s="69">
        <f t="shared" si="93"/>
        <v>2540.36</v>
      </c>
      <c r="P417" s="19">
        <f t="shared" si="87"/>
        <v>0</v>
      </c>
      <c r="Q417" s="69"/>
      <c r="R417" s="69"/>
      <c r="S417" s="69"/>
      <c r="T417" s="69"/>
      <c r="U417" s="69"/>
      <c r="V417" s="69"/>
      <c r="W417" s="69"/>
      <c r="X417" s="69"/>
      <c r="Y417" s="69"/>
      <c r="Z417" s="69"/>
      <c r="AA417" s="69"/>
      <c r="AB417" s="69"/>
      <c r="AC417" s="69"/>
      <c r="AD417" s="69"/>
      <c r="AE417" s="69"/>
      <c r="AF417" s="69"/>
      <c r="AG417" s="69"/>
      <c r="AH417" s="69"/>
      <c r="AI417" s="69"/>
      <c r="AJ417" s="69"/>
    </row>
    <row r="418" spans="1:36" ht="50.7" customHeight="1">
      <c r="A418" s="70" t="s">
        <v>1123</v>
      </c>
      <c r="B418" s="71" t="s">
        <v>987</v>
      </c>
      <c r="C418" s="71" t="s">
        <v>27</v>
      </c>
      <c r="D418" s="72" t="s">
        <v>988</v>
      </c>
      <c r="E418" s="55" t="s">
        <v>46</v>
      </c>
      <c r="F418" s="73">
        <v>55.7</v>
      </c>
      <c r="G418" s="73">
        <v>19.52</v>
      </c>
      <c r="H418" s="73">
        <f t="shared" si="94"/>
        <v>24.3</v>
      </c>
      <c r="I418" s="73">
        <f t="shared" si="95"/>
        <v>1353.51</v>
      </c>
      <c r="J418" s="68">
        <f t="shared" si="92"/>
        <v>6.5154412554441915E-4</v>
      </c>
      <c r="K418" s="69"/>
      <c r="L418" s="69">
        <f t="shared" si="86"/>
        <v>4.78</v>
      </c>
      <c r="M418" s="69">
        <f t="shared" si="88"/>
        <v>266.24600000000004</v>
      </c>
      <c r="N418" s="69">
        <f t="shared" si="89"/>
        <v>1087.2640000000001</v>
      </c>
      <c r="O418" s="69">
        <f t="shared" si="93"/>
        <v>1353.51</v>
      </c>
      <c r="P418" s="19">
        <f t="shared" si="87"/>
        <v>0</v>
      </c>
      <c r="Q418" s="69"/>
      <c r="R418" s="69"/>
      <c r="S418" s="69"/>
      <c r="T418" s="69"/>
      <c r="U418" s="69"/>
      <c r="V418" s="69"/>
      <c r="W418" s="69"/>
      <c r="X418" s="69"/>
      <c r="Y418" s="69"/>
      <c r="Z418" s="69"/>
      <c r="AA418" s="69"/>
      <c r="AB418" s="69"/>
      <c r="AC418" s="69"/>
      <c r="AD418" s="69"/>
      <c r="AE418" s="69"/>
      <c r="AF418" s="69"/>
      <c r="AG418" s="69"/>
      <c r="AH418" s="69"/>
      <c r="AI418" s="69"/>
      <c r="AJ418" s="69"/>
    </row>
    <row r="419" spans="1:36" ht="38.700000000000003" customHeight="1">
      <c r="A419" s="70" t="s">
        <v>1124</v>
      </c>
      <c r="B419" s="71" t="s">
        <v>993</v>
      </c>
      <c r="C419" s="71" t="s">
        <v>27</v>
      </c>
      <c r="D419" s="72" t="s">
        <v>994</v>
      </c>
      <c r="E419" s="55" t="s">
        <v>46</v>
      </c>
      <c r="F419" s="73">
        <v>44.8</v>
      </c>
      <c r="G419" s="73">
        <v>20.48</v>
      </c>
      <c r="H419" s="73">
        <f t="shared" si="94"/>
        <v>25.5</v>
      </c>
      <c r="I419" s="73">
        <f t="shared" si="95"/>
        <v>1142.4000000000001</v>
      </c>
      <c r="J419" s="68">
        <f t="shared" si="92"/>
        <v>5.4992132235590768E-4</v>
      </c>
      <c r="K419" s="69"/>
      <c r="L419" s="69">
        <f t="shared" si="86"/>
        <v>5.0199999999999996</v>
      </c>
      <c r="M419" s="69">
        <f t="shared" si="88"/>
        <v>224.89599999999996</v>
      </c>
      <c r="N419" s="69">
        <f t="shared" si="89"/>
        <v>917.50399999999991</v>
      </c>
      <c r="O419" s="69">
        <f t="shared" si="93"/>
        <v>1142.4000000000001</v>
      </c>
      <c r="P419" s="19">
        <f t="shared" si="87"/>
        <v>0</v>
      </c>
      <c r="Q419" s="69"/>
      <c r="R419" s="69"/>
      <c r="S419" s="69"/>
      <c r="T419" s="69"/>
      <c r="U419" s="69"/>
      <c r="V419" s="69"/>
      <c r="W419" s="69"/>
      <c r="X419" s="69"/>
      <c r="Y419" s="69"/>
      <c r="Z419" s="69"/>
      <c r="AA419" s="69"/>
      <c r="AB419" s="69"/>
      <c r="AC419" s="69"/>
      <c r="AD419" s="69"/>
      <c r="AE419" s="69"/>
      <c r="AF419" s="69"/>
      <c r="AG419" s="69"/>
      <c r="AH419" s="69"/>
      <c r="AI419" s="69"/>
      <c r="AJ419" s="69"/>
    </row>
    <row r="420" spans="1:36" ht="38.700000000000003" customHeight="1">
      <c r="A420" s="70" t="s">
        <v>1125</v>
      </c>
      <c r="B420" s="71" t="s">
        <v>996</v>
      </c>
      <c r="C420" s="71" t="s">
        <v>27</v>
      </c>
      <c r="D420" s="72" t="s">
        <v>997</v>
      </c>
      <c r="E420" s="55" t="s">
        <v>46</v>
      </c>
      <c r="F420" s="73">
        <v>16</v>
      </c>
      <c r="G420" s="73">
        <v>30.04</v>
      </c>
      <c r="H420" s="73">
        <f t="shared" si="94"/>
        <v>37.4</v>
      </c>
      <c r="I420" s="73">
        <f t="shared" si="95"/>
        <v>598.4</v>
      </c>
      <c r="J420" s="68">
        <f t="shared" si="92"/>
        <v>2.8805402599595158E-4</v>
      </c>
      <c r="K420" s="69"/>
      <c r="L420" s="69">
        <f t="shared" si="86"/>
        <v>7.36</v>
      </c>
      <c r="M420" s="69">
        <f t="shared" si="88"/>
        <v>117.76</v>
      </c>
      <c r="N420" s="69">
        <f t="shared" si="89"/>
        <v>480.64</v>
      </c>
      <c r="O420" s="69">
        <f t="shared" si="93"/>
        <v>598.4</v>
      </c>
      <c r="P420" s="19">
        <f t="shared" si="87"/>
        <v>0</v>
      </c>
      <c r="Q420" s="69"/>
      <c r="R420" s="69"/>
      <c r="S420" s="69"/>
      <c r="T420" s="69"/>
      <c r="U420" s="69"/>
      <c r="V420" s="69"/>
      <c r="W420" s="69"/>
      <c r="X420" s="69"/>
      <c r="Y420" s="69"/>
      <c r="Z420" s="69"/>
      <c r="AA420" s="69"/>
      <c r="AB420" s="69"/>
      <c r="AC420" s="69"/>
      <c r="AD420" s="69"/>
      <c r="AE420" s="69"/>
      <c r="AF420" s="69"/>
      <c r="AG420" s="69"/>
      <c r="AH420" s="69"/>
      <c r="AI420" s="69"/>
      <c r="AJ420" s="69"/>
    </row>
    <row r="421" spans="1:36" ht="15.15" customHeight="1">
      <c r="A421" s="70" t="s">
        <v>1126</v>
      </c>
      <c r="B421" s="71" t="s">
        <v>1127</v>
      </c>
      <c r="C421" s="71" t="s">
        <v>253</v>
      </c>
      <c r="D421" s="72" t="s">
        <v>1128</v>
      </c>
      <c r="E421" s="55" t="s">
        <v>506</v>
      </c>
      <c r="F421" s="73">
        <v>10</v>
      </c>
      <c r="G421" s="73">
        <v>21.88</v>
      </c>
      <c r="H421" s="73">
        <f t="shared" si="94"/>
        <v>27.24</v>
      </c>
      <c r="I421" s="73">
        <f t="shared" si="95"/>
        <v>272.39999999999998</v>
      </c>
      <c r="J421" s="68">
        <f t="shared" si="92"/>
        <v>1.3112619766259559E-4</v>
      </c>
      <c r="K421" s="69"/>
      <c r="L421" s="69">
        <f t="shared" si="86"/>
        <v>5.36</v>
      </c>
      <c r="M421" s="69">
        <f t="shared" si="88"/>
        <v>53.6</v>
      </c>
      <c r="N421" s="69">
        <f t="shared" si="89"/>
        <v>218.79999999999998</v>
      </c>
      <c r="O421" s="69">
        <f t="shared" si="93"/>
        <v>272.39999999999998</v>
      </c>
      <c r="P421" s="19">
        <f t="shared" si="87"/>
        <v>0</v>
      </c>
      <c r="Q421" s="69"/>
      <c r="R421" s="69"/>
      <c r="S421" s="69"/>
      <c r="T421" s="69"/>
      <c r="U421" s="69"/>
      <c r="V421" s="69"/>
      <c r="W421" s="69"/>
      <c r="X421" s="69"/>
      <c r="Y421" s="69"/>
      <c r="Z421" s="69"/>
      <c r="AA421" s="69"/>
      <c r="AB421" s="69"/>
      <c r="AC421" s="69"/>
      <c r="AD421" s="69"/>
      <c r="AE421" s="69"/>
      <c r="AF421" s="69"/>
      <c r="AG421" s="69"/>
      <c r="AH421" s="69"/>
      <c r="AI421" s="69"/>
      <c r="AJ421" s="69"/>
    </row>
    <row r="422" spans="1:36" ht="15.15" customHeight="1">
      <c r="A422" s="451">
        <v>19</v>
      </c>
      <c r="B422" s="452"/>
      <c r="C422" s="452"/>
      <c r="D422" s="453" t="s">
        <v>1129</v>
      </c>
      <c r="E422" s="454"/>
      <c r="F422" s="459"/>
      <c r="G422" s="459"/>
      <c r="H422" s="459"/>
      <c r="I422" s="456">
        <f>SUM(I423:I433)</f>
        <v>14902.45</v>
      </c>
      <c r="J422" s="457">
        <f t="shared" si="92"/>
        <v>7.1736475930871809E-3</v>
      </c>
      <c r="K422" s="69"/>
      <c r="L422" s="69">
        <f t="shared" si="86"/>
        <v>0</v>
      </c>
      <c r="M422" s="69">
        <f t="shared" si="88"/>
        <v>0</v>
      </c>
      <c r="N422" s="69">
        <f t="shared" si="89"/>
        <v>0</v>
      </c>
      <c r="O422" s="69">
        <f t="shared" si="93"/>
        <v>0</v>
      </c>
      <c r="P422" s="19">
        <f t="shared" si="87"/>
        <v>14902.45</v>
      </c>
      <c r="Q422" s="69"/>
      <c r="R422" s="69"/>
      <c r="S422" s="69"/>
      <c r="T422" s="69"/>
      <c r="U422" s="69"/>
      <c r="V422" s="69"/>
      <c r="W422" s="69"/>
      <c r="X422" s="69"/>
      <c r="Y422" s="69"/>
      <c r="Z422" s="69"/>
      <c r="AA422" s="69"/>
      <c r="AB422" s="69"/>
      <c r="AC422" s="69"/>
      <c r="AD422" s="69"/>
      <c r="AE422" s="69"/>
      <c r="AF422" s="69"/>
      <c r="AG422" s="69"/>
      <c r="AH422" s="69"/>
      <c r="AI422" s="69"/>
      <c r="AJ422" s="69"/>
    </row>
    <row r="423" spans="1:36" ht="50.7" customHeight="1">
      <c r="A423" s="70" t="s">
        <v>1130</v>
      </c>
      <c r="B423" s="71" t="s">
        <v>1131</v>
      </c>
      <c r="C423" s="71" t="s">
        <v>27</v>
      </c>
      <c r="D423" s="72" t="s">
        <v>1132</v>
      </c>
      <c r="E423" s="55" t="s">
        <v>46</v>
      </c>
      <c r="F423" s="73">
        <v>100</v>
      </c>
      <c r="G423" s="73">
        <v>62.85</v>
      </c>
      <c r="H423" s="73">
        <f t="shared" ref="H423:H433" si="96">TRUNC(G423+(G423*$I$4),2)</f>
        <v>78.260000000000005</v>
      </c>
      <c r="I423" s="73">
        <f t="shared" ref="I423:I433" si="97">TRUNC(H423*F423,2)</f>
        <v>7826</v>
      </c>
      <c r="J423" s="68">
        <f t="shared" si="92"/>
        <v>3.7672306274136318E-3</v>
      </c>
      <c r="K423" s="69"/>
      <c r="L423" s="69">
        <f t="shared" si="86"/>
        <v>15.41</v>
      </c>
      <c r="M423" s="69">
        <f t="shared" si="88"/>
        <v>1541</v>
      </c>
      <c r="N423" s="69">
        <f t="shared" si="89"/>
        <v>6285</v>
      </c>
      <c r="O423" s="69">
        <f t="shared" si="93"/>
        <v>7826</v>
      </c>
      <c r="P423" s="19">
        <f t="shared" si="87"/>
        <v>0</v>
      </c>
      <c r="Q423" s="69"/>
      <c r="R423" s="69"/>
      <c r="S423" s="69"/>
      <c r="T423" s="69"/>
      <c r="U423" s="69"/>
      <c r="V423" s="69"/>
      <c r="W423" s="69"/>
      <c r="X423" s="69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69"/>
      <c r="AJ423" s="69"/>
    </row>
    <row r="424" spans="1:36" ht="38.700000000000003" customHeight="1">
      <c r="A424" s="70" t="s">
        <v>1133</v>
      </c>
      <c r="B424" s="71" t="s">
        <v>1134</v>
      </c>
      <c r="C424" s="71" t="s">
        <v>27</v>
      </c>
      <c r="D424" s="72" t="s">
        <v>1135</v>
      </c>
      <c r="E424" s="55" t="s">
        <v>29</v>
      </c>
      <c r="F424" s="73">
        <v>10</v>
      </c>
      <c r="G424" s="73">
        <v>23.9</v>
      </c>
      <c r="H424" s="73">
        <f t="shared" si="96"/>
        <v>29.75</v>
      </c>
      <c r="I424" s="73">
        <f t="shared" si="97"/>
        <v>297.5</v>
      </c>
      <c r="J424" s="68">
        <f t="shared" si="92"/>
        <v>1.4320867769685095E-4</v>
      </c>
      <c r="K424" s="69"/>
      <c r="L424" s="69">
        <f t="shared" si="86"/>
        <v>5.85</v>
      </c>
      <c r="M424" s="69">
        <f t="shared" si="88"/>
        <v>58.5</v>
      </c>
      <c r="N424" s="69">
        <f t="shared" si="89"/>
        <v>239</v>
      </c>
      <c r="O424" s="69">
        <f t="shared" si="93"/>
        <v>297.5</v>
      </c>
      <c r="P424" s="19">
        <f t="shared" si="87"/>
        <v>0</v>
      </c>
      <c r="Q424" s="69"/>
      <c r="R424" s="69"/>
      <c r="S424" s="69"/>
      <c r="T424" s="69"/>
      <c r="U424" s="69"/>
      <c r="V424" s="69"/>
      <c r="W424" s="69"/>
      <c r="X424" s="69"/>
      <c r="Y424" s="69"/>
      <c r="Z424" s="69"/>
      <c r="AA424" s="69"/>
      <c r="AB424" s="69"/>
      <c r="AC424" s="69"/>
      <c r="AD424" s="69"/>
      <c r="AE424" s="69"/>
      <c r="AF424" s="69"/>
      <c r="AG424" s="69"/>
      <c r="AH424" s="69"/>
      <c r="AI424" s="69"/>
      <c r="AJ424" s="69"/>
    </row>
    <row r="425" spans="1:36" ht="38.700000000000003" customHeight="1">
      <c r="A425" s="70" t="s">
        <v>1136</v>
      </c>
      <c r="B425" s="71" t="s">
        <v>1137</v>
      </c>
      <c r="C425" s="71" t="s">
        <v>27</v>
      </c>
      <c r="D425" s="72" t="s">
        <v>1138</v>
      </c>
      <c r="E425" s="55" t="s">
        <v>29</v>
      </c>
      <c r="F425" s="73">
        <v>50</v>
      </c>
      <c r="G425" s="73">
        <v>17.68</v>
      </c>
      <c r="H425" s="73">
        <f t="shared" si="96"/>
        <v>22.01</v>
      </c>
      <c r="I425" s="73">
        <f t="shared" si="97"/>
        <v>1100.5</v>
      </c>
      <c r="J425" s="68">
        <f t="shared" si="92"/>
        <v>5.2975176405171249E-4</v>
      </c>
      <c r="K425" s="69"/>
      <c r="L425" s="69">
        <f t="shared" si="86"/>
        <v>4.33</v>
      </c>
      <c r="M425" s="69">
        <f t="shared" si="88"/>
        <v>216.5</v>
      </c>
      <c r="N425" s="69">
        <f t="shared" si="89"/>
        <v>884</v>
      </c>
      <c r="O425" s="69">
        <f t="shared" si="93"/>
        <v>1100.5</v>
      </c>
      <c r="P425" s="19">
        <f t="shared" si="87"/>
        <v>0</v>
      </c>
      <c r="Q425" s="69"/>
      <c r="R425" s="69"/>
      <c r="S425" s="69"/>
      <c r="T425" s="69"/>
      <c r="U425" s="69"/>
      <c r="V425" s="69"/>
      <c r="W425" s="69"/>
      <c r="X425" s="69"/>
      <c r="Y425" s="69"/>
      <c r="Z425" s="69"/>
      <c r="AA425" s="69"/>
      <c r="AB425" s="69"/>
      <c r="AC425" s="69"/>
      <c r="AD425" s="69"/>
      <c r="AE425" s="69"/>
      <c r="AF425" s="69"/>
      <c r="AG425" s="69"/>
      <c r="AH425" s="69"/>
      <c r="AI425" s="69"/>
      <c r="AJ425" s="69"/>
    </row>
    <row r="426" spans="1:36" ht="38.700000000000003" customHeight="1">
      <c r="A426" s="70" t="s">
        <v>1139</v>
      </c>
      <c r="B426" s="71" t="s">
        <v>1140</v>
      </c>
      <c r="C426" s="71" t="s">
        <v>27</v>
      </c>
      <c r="D426" s="72" t="s">
        <v>1141</v>
      </c>
      <c r="E426" s="55" t="s">
        <v>29</v>
      </c>
      <c r="F426" s="73">
        <v>10</v>
      </c>
      <c r="G426" s="73">
        <v>11.57</v>
      </c>
      <c r="H426" s="73">
        <f t="shared" si="96"/>
        <v>14.4</v>
      </c>
      <c r="I426" s="73">
        <f t="shared" si="97"/>
        <v>144</v>
      </c>
      <c r="J426" s="68">
        <f t="shared" si="92"/>
        <v>6.9317813742341292E-5</v>
      </c>
      <c r="K426" s="69"/>
      <c r="L426" s="69">
        <f t="shared" si="86"/>
        <v>2.83</v>
      </c>
      <c r="M426" s="69">
        <f t="shared" si="88"/>
        <v>28.3</v>
      </c>
      <c r="N426" s="69">
        <f t="shared" si="89"/>
        <v>115.7</v>
      </c>
      <c r="O426" s="69">
        <f t="shared" si="93"/>
        <v>144</v>
      </c>
      <c r="P426" s="19">
        <f t="shared" si="87"/>
        <v>0</v>
      </c>
      <c r="Q426" s="69"/>
      <c r="R426" s="69"/>
      <c r="S426" s="69"/>
      <c r="T426" s="69"/>
      <c r="U426" s="69"/>
      <c r="V426" s="69"/>
      <c r="W426" s="69"/>
      <c r="X426" s="69"/>
      <c r="Y426" s="69"/>
      <c r="Z426" s="69"/>
      <c r="AA426" s="69"/>
      <c r="AB426" s="69"/>
      <c r="AC426" s="69"/>
      <c r="AD426" s="69"/>
      <c r="AE426" s="69"/>
      <c r="AF426" s="69"/>
      <c r="AG426" s="69"/>
      <c r="AH426" s="69"/>
      <c r="AI426" s="69"/>
      <c r="AJ426" s="69"/>
    </row>
    <row r="427" spans="1:36" ht="15.15" customHeight="1">
      <c r="A427" s="70" t="s">
        <v>1142</v>
      </c>
      <c r="B427" s="71" t="s">
        <v>1143</v>
      </c>
      <c r="C427" s="71" t="s">
        <v>115</v>
      </c>
      <c r="D427" s="72" t="s">
        <v>1144</v>
      </c>
      <c r="E427" s="55" t="s">
        <v>29</v>
      </c>
      <c r="F427" s="73">
        <v>8</v>
      </c>
      <c r="G427" s="73">
        <f>COMPOSIÇÃO!L145</f>
        <v>99.97</v>
      </c>
      <c r="H427" s="73">
        <f t="shared" si="96"/>
        <v>124.48</v>
      </c>
      <c r="I427" s="73">
        <f t="shared" si="97"/>
        <v>995.84</v>
      </c>
      <c r="J427" s="68">
        <f t="shared" si="92"/>
        <v>4.7937119192481358E-4</v>
      </c>
      <c r="K427" s="69"/>
      <c r="L427" s="69">
        <f t="shared" si="86"/>
        <v>24.51</v>
      </c>
      <c r="M427" s="69">
        <f t="shared" si="88"/>
        <v>196.08</v>
      </c>
      <c r="N427" s="69">
        <f t="shared" si="89"/>
        <v>799.76</v>
      </c>
      <c r="O427" s="69">
        <f t="shared" si="93"/>
        <v>995.84</v>
      </c>
      <c r="P427" s="19">
        <f t="shared" si="87"/>
        <v>0</v>
      </c>
      <c r="Q427" s="69"/>
      <c r="R427" s="69"/>
      <c r="S427" s="69"/>
      <c r="T427" s="69"/>
      <c r="U427" s="69"/>
      <c r="V427" s="69"/>
      <c r="W427" s="69"/>
      <c r="X427" s="69"/>
      <c r="Y427" s="69"/>
      <c r="Z427" s="69"/>
      <c r="AA427" s="69"/>
      <c r="AB427" s="69"/>
      <c r="AC427" s="69"/>
      <c r="AD427" s="69"/>
      <c r="AE427" s="69"/>
      <c r="AF427" s="69"/>
      <c r="AG427" s="69"/>
      <c r="AH427" s="69"/>
      <c r="AI427" s="69"/>
      <c r="AJ427" s="69"/>
    </row>
    <row r="428" spans="1:36" ht="38.700000000000003" customHeight="1">
      <c r="A428" s="70" t="s">
        <v>1145</v>
      </c>
      <c r="B428" s="71" t="s">
        <v>1146</v>
      </c>
      <c r="C428" s="71" t="s">
        <v>176</v>
      </c>
      <c r="D428" s="72" t="s">
        <v>1147</v>
      </c>
      <c r="E428" s="55" t="s">
        <v>29</v>
      </c>
      <c r="F428" s="73">
        <v>1</v>
      </c>
      <c r="G428" s="73">
        <v>1309.6400000000001</v>
      </c>
      <c r="H428" s="73">
        <f t="shared" si="96"/>
        <v>1630.74</v>
      </c>
      <c r="I428" s="73">
        <f t="shared" si="97"/>
        <v>1630.74</v>
      </c>
      <c r="J428" s="68">
        <f t="shared" si="92"/>
        <v>7.8499535820962247E-4</v>
      </c>
      <c r="K428" s="69"/>
      <c r="L428" s="69">
        <f t="shared" si="86"/>
        <v>321.10000000000002</v>
      </c>
      <c r="M428" s="69">
        <f t="shared" si="88"/>
        <v>321.10000000000002</v>
      </c>
      <c r="N428" s="69">
        <f t="shared" si="89"/>
        <v>1309.6400000000001</v>
      </c>
      <c r="O428" s="69">
        <f t="shared" si="93"/>
        <v>1630.74</v>
      </c>
      <c r="P428" s="19">
        <f t="shared" si="87"/>
        <v>0</v>
      </c>
      <c r="Q428" s="69"/>
      <c r="R428" s="69"/>
      <c r="S428" s="69"/>
      <c r="T428" s="69"/>
      <c r="U428" s="69"/>
      <c r="V428" s="69"/>
      <c r="W428" s="69"/>
      <c r="X428" s="69"/>
      <c r="Y428" s="69"/>
      <c r="Z428" s="69"/>
      <c r="AA428" s="69"/>
      <c r="AB428" s="69"/>
      <c r="AC428" s="69"/>
      <c r="AD428" s="69"/>
      <c r="AE428" s="69"/>
      <c r="AF428" s="69"/>
      <c r="AG428" s="69"/>
      <c r="AH428" s="69"/>
      <c r="AI428" s="69"/>
      <c r="AJ428" s="69"/>
    </row>
    <row r="429" spans="1:36" ht="38.700000000000003" customHeight="1">
      <c r="A429" s="70" t="s">
        <v>1148</v>
      </c>
      <c r="B429" s="71" t="s">
        <v>1149</v>
      </c>
      <c r="C429" s="71" t="s">
        <v>176</v>
      </c>
      <c r="D429" s="72" t="s">
        <v>1150</v>
      </c>
      <c r="E429" s="55" t="s">
        <v>29</v>
      </c>
      <c r="F429" s="73">
        <v>1</v>
      </c>
      <c r="G429" s="73">
        <v>867.11</v>
      </c>
      <c r="H429" s="73">
        <f t="shared" si="96"/>
        <v>1079.71</v>
      </c>
      <c r="I429" s="73">
        <f t="shared" si="97"/>
        <v>1079.71</v>
      </c>
      <c r="J429" s="68">
        <f t="shared" si="92"/>
        <v>5.1974400469266199E-4</v>
      </c>
      <c r="K429" s="69"/>
      <c r="L429" s="69">
        <f t="shared" si="86"/>
        <v>212.6</v>
      </c>
      <c r="M429" s="69">
        <f t="shared" si="88"/>
        <v>212.6</v>
      </c>
      <c r="N429" s="69">
        <f t="shared" si="89"/>
        <v>867.11</v>
      </c>
      <c r="O429" s="69">
        <f t="shared" si="93"/>
        <v>1079.71</v>
      </c>
      <c r="P429" s="19">
        <f t="shared" si="87"/>
        <v>0</v>
      </c>
      <c r="Q429" s="69"/>
      <c r="R429" s="69"/>
      <c r="S429" s="69"/>
      <c r="T429" s="69"/>
      <c r="U429" s="69"/>
      <c r="V429" s="69"/>
      <c r="W429" s="69"/>
      <c r="X429" s="69"/>
      <c r="Y429" s="69"/>
      <c r="Z429" s="69"/>
      <c r="AA429" s="69"/>
      <c r="AB429" s="69"/>
      <c r="AC429" s="69"/>
      <c r="AD429" s="69"/>
      <c r="AE429" s="69"/>
      <c r="AF429" s="69"/>
      <c r="AG429" s="69"/>
      <c r="AH429" s="69"/>
      <c r="AI429" s="69"/>
      <c r="AJ429" s="69"/>
    </row>
    <row r="430" spans="1:36" ht="50.7" customHeight="1">
      <c r="A430" s="70" t="s">
        <v>1151</v>
      </c>
      <c r="B430" s="71" t="s">
        <v>1090</v>
      </c>
      <c r="C430" s="71" t="s">
        <v>27</v>
      </c>
      <c r="D430" s="72" t="s">
        <v>1091</v>
      </c>
      <c r="E430" s="55" t="s">
        <v>46</v>
      </c>
      <c r="F430" s="73">
        <v>6</v>
      </c>
      <c r="G430" s="73">
        <v>70.42</v>
      </c>
      <c r="H430" s="73">
        <f t="shared" si="96"/>
        <v>87.68</v>
      </c>
      <c r="I430" s="73">
        <f t="shared" si="97"/>
        <v>526.08000000000004</v>
      </c>
      <c r="J430" s="68">
        <f t="shared" si="92"/>
        <v>2.5324107953868686E-4</v>
      </c>
      <c r="K430" s="69"/>
      <c r="L430" s="69">
        <f t="shared" si="86"/>
        <v>17.260000000000002</v>
      </c>
      <c r="M430" s="69">
        <f t="shared" si="88"/>
        <v>103.56</v>
      </c>
      <c r="N430" s="69">
        <f t="shared" si="89"/>
        <v>422.52</v>
      </c>
      <c r="O430" s="69">
        <f t="shared" si="93"/>
        <v>526.08000000000004</v>
      </c>
      <c r="P430" s="19">
        <f t="shared" si="87"/>
        <v>0</v>
      </c>
      <c r="Q430" s="69"/>
      <c r="R430" s="69"/>
      <c r="S430" s="69"/>
      <c r="T430" s="69"/>
      <c r="U430" s="69"/>
      <c r="V430" s="69"/>
      <c r="W430" s="69"/>
      <c r="X430" s="69"/>
      <c r="Y430" s="69"/>
      <c r="Z430" s="69"/>
      <c r="AA430" s="69"/>
      <c r="AB430" s="69"/>
      <c r="AC430" s="69"/>
      <c r="AD430" s="69"/>
      <c r="AE430" s="69"/>
      <c r="AF430" s="69"/>
      <c r="AG430" s="69"/>
      <c r="AH430" s="69"/>
      <c r="AI430" s="69"/>
      <c r="AJ430" s="69"/>
    </row>
    <row r="431" spans="1:36" ht="15.15" customHeight="1">
      <c r="A431" s="70" t="s">
        <v>1152</v>
      </c>
      <c r="B431" s="71" t="s">
        <v>1153</v>
      </c>
      <c r="C431" s="71" t="s">
        <v>176</v>
      </c>
      <c r="D431" s="72" t="s">
        <v>1154</v>
      </c>
      <c r="E431" s="55" t="s">
        <v>46</v>
      </c>
      <c r="F431" s="73">
        <v>4</v>
      </c>
      <c r="G431" s="73">
        <v>24.77</v>
      </c>
      <c r="H431" s="73">
        <f t="shared" si="96"/>
        <v>30.84</v>
      </c>
      <c r="I431" s="73">
        <f t="shared" si="97"/>
        <v>123.36</v>
      </c>
      <c r="J431" s="68">
        <f t="shared" si="92"/>
        <v>5.9382260439272377E-5</v>
      </c>
      <c r="K431" s="69"/>
      <c r="L431" s="69">
        <f t="shared" si="86"/>
        <v>6.07</v>
      </c>
      <c r="M431" s="69">
        <f t="shared" si="88"/>
        <v>24.28</v>
      </c>
      <c r="N431" s="69">
        <f t="shared" si="89"/>
        <v>99.08</v>
      </c>
      <c r="O431" s="69">
        <f t="shared" si="93"/>
        <v>123.36</v>
      </c>
      <c r="P431" s="19">
        <f t="shared" si="87"/>
        <v>0</v>
      </c>
      <c r="Q431" s="69"/>
      <c r="R431" s="69"/>
      <c r="S431" s="69"/>
      <c r="T431" s="69"/>
      <c r="U431" s="69"/>
      <c r="V431" s="69"/>
      <c r="W431" s="69"/>
      <c r="X431" s="69"/>
      <c r="Y431" s="69"/>
      <c r="Z431" s="69"/>
      <c r="AA431" s="69"/>
      <c r="AB431" s="69"/>
      <c r="AC431" s="69"/>
      <c r="AD431" s="69"/>
      <c r="AE431" s="69"/>
      <c r="AF431" s="69"/>
      <c r="AG431" s="69"/>
      <c r="AH431" s="69"/>
      <c r="AI431" s="69"/>
      <c r="AJ431" s="69"/>
    </row>
    <row r="432" spans="1:36" ht="38.700000000000003" customHeight="1">
      <c r="A432" s="70" t="s">
        <v>1155</v>
      </c>
      <c r="B432" s="71" t="s">
        <v>1156</v>
      </c>
      <c r="C432" s="71" t="s">
        <v>27</v>
      </c>
      <c r="D432" s="72" t="s">
        <v>1157</v>
      </c>
      <c r="E432" s="55" t="s">
        <v>29</v>
      </c>
      <c r="F432" s="73">
        <v>8</v>
      </c>
      <c r="G432" s="73">
        <v>37.54</v>
      </c>
      <c r="H432" s="73">
        <f t="shared" si="96"/>
        <v>46.74</v>
      </c>
      <c r="I432" s="73">
        <f t="shared" si="97"/>
        <v>373.92</v>
      </c>
      <c r="J432" s="68">
        <f t="shared" si="92"/>
        <v>1.7999525635094624E-4</v>
      </c>
      <c r="K432" s="69"/>
      <c r="L432" s="69">
        <f t="shared" si="86"/>
        <v>9.1999999999999993</v>
      </c>
      <c r="M432" s="69">
        <f t="shared" si="88"/>
        <v>73.599999999999994</v>
      </c>
      <c r="N432" s="69">
        <f t="shared" si="89"/>
        <v>300.32</v>
      </c>
      <c r="O432" s="69">
        <f t="shared" si="93"/>
        <v>373.92</v>
      </c>
      <c r="P432" s="19">
        <f t="shared" si="87"/>
        <v>0</v>
      </c>
      <c r="Q432" s="69"/>
      <c r="R432" s="69"/>
      <c r="S432" s="69"/>
      <c r="T432" s="69"/>
      <c r="U432" s="69"/>
      <c r="V432" s="69"/>
      <c r="W432" s="69"/>
      <c r="X432" s="69"/>
      <c r="Y432" s="69"/>
      <c r="Z432" s="69"/>
      <c r="AA432" s="69"/>
      <c r="AB432" s="69"/>
      <c r="AC432" s="69"/>
      <c r="AD432" s="69"/>
      <c r="AE432" s="69"/>
      <c r="AF432" s="69"/>
      <c r="AG432" s="69"/>
      <c r="AH432" s="69"/>
      <c r="AI432" s="69"/>
      <c r="AJ432" s="69"/>
    </row>
    <row r="433" spans="1:86 16335:16384" ht="74.849999999999994" customHeight="1">
      <c r="A433" s="70" t="s">
        <v>1158</v>
      </c>
      <c r="B433" s="71" t="s">
        <v>1159</v>
      </c>
      <c r="C433" s="71" t="s">
        <v>27</v>
      </c>
      <c r="D433" s="72" t="s">
        <v>1160</v>
      </c>
      <c r="E433" s="55" t="s">
        <v>46</v>
      </c>
      <c r="F433" s="73">
        <v>40</v>
      </c>
      <c r="G433" s="73">
        <v>16.16</v>
      </c>
      <c r="H433" s="73">
        <f t="shared" si="96"/>
        <v>20.12</v>
      </c>
      <c r="I433" s="73">
        <f t="shared" si="97"/>
        <v>804.8</v>
      </c>
      <c r="J433" s="68">
        <f t="shared" si="92"/>
        <v>3.8740955902664075E-4</v>
      </c>
      <c r="K433" s="69"/>
      <c r="L433" s="69">
        <f t="shared" si="86"/>
        <v>3.96</v>
      </c>
      <c r="M433" s="69">
        <f t="shared" si="88"/>
        <v>158.4</v>
      </c>
      <c r="N433" s="69">
        <f t="shared" si="89"/>
        <v>646.4</v>
      </c>
      <c r="O433" s="69">
        <f t="shared" si="93"/>
        <v>804.8</v>
      </c>
      <c r="P433" s="19">
        <f t="shared" si="87"/>
        <v>0</v>
      </c>
      <c r="Q433" s="69"/>
      <c r="R433" s="69"/>
      <c r="S433" s="69"/>
      <c r="T433" s="69"/>
      <c r="U433" s="69"/>
      <c r="V433" s="69"/>
      <c r="W433" s="69"/>
      <c r="X433" s="69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69"/>
      <c r="AJ433" s="69"/>
    </row>
    <row r="434" spans="1:86 16335:16384" ht="15.15" customHeight="1">
      <c r="A434" s="451">
        <v>20</v>
      </c>
      <c r="B434" s="452"/>
      <c r="C434" s="452"/>
      <c r="D434" s="453" t="s">
        <v>1161</v>
      </c>
      <c r="E434" s="454"/>
      <c r="F434" s="459"/>
      <c r="G434" s="459"/>
      <c r="H434" s="459"/>
      <c r="I434" s="456">
        <f>SUM(I436:I442)</f>
        <v>110565.56</v>
      </c>
      <c r="J434" s="457">
        <f t="shared" si="92"/>
        <v>5.3223353433317092E-2</v>
      </c>
      <c r="K434" s="69"/>
      <c r="L434" s="69">
        <f t="shared" si="86"/>
        <v>0</v>
      </c>
      <c r="M434" s="69">
        <f t="shared" si="88"/>
        <v>0</v>
      </c>
      <c r="N434" s="69">
        <f t="shared" si="89"/>
        <v>0</v>
      </c>
      <c r="O434" s="69">
        <f t="shared" si="93"/>
        <v>0</v>
      </c>
      <c r="Q434" s="69"/>
      <c r="R434" s="69"/>
      <c r="S434" s="69"/>
      <c r="T434" s="69"/>
      <c r="U434" s="69"/>
      <c r="V434" s="69"/>
      <c r="W434" s="69"/>
      <c r="X434" s="69"/>
      <c r="Y434" s="69"/>
      <c r="Z434" s="69"/>
      <c r="AA434" s="69"/>
      <c r="AB434" s="69"/>
      <c r="AC434" s="69"/>
      <c r="AD434" s="69"/>
      <c r="AE434" s="69"/>
      <c r="AF434" s="69"/>
      <c r="AG434" s="69"/>
      <c r="AH434" s="69"/>
      <c r="AI434" s="69"/>
      <c r="AJ434" s="69"/>
    </row>
    <row r="435" spans="1:86 16335:16384" ht="15.15" customHeight="1">
      <c r="A435" s="52" t="s">
        <v>1162</v>
      </c>
      <c r="B435" s="53"/>
      <c r="C435" s="53"/>
      <c r="D435" s="54" t="s">
        <v>1163</v>
      </c>
      <c r="E435" s="55"/>
      <c r="F435" s="73"/>
      <c r="G435" s="73"/>
      <c r="H435" s="73"/>
      <c r="I435" s="73"/>
      <c r="J435" s="68"/>
      <c r="K435" s="69"/>
      <c r="L435" s="69">
        <f t="shared" si="86"/>
        <v>0</v>
      </c>
      <c r="M435" s="69">
        <f t="shared" si="88"/>
        <v>0</v>
      </c>
      <c r="N435" s="69">
        <f t="shared" si="89"/>
        <v>0</v>
      </c>
      <c r="O435" s="69">
        <f t="shared" si="93"/>
        <v>0</v>
      </c>
      <c r="P435" s="19">
        <f t="shared" ref="P435:P442" si="98">I435-O435</f>
        <v>0</v>
      </c>
      <c r="Q435" s="69"/>
      <c r="R435" s="69"/>
      <c r="S435" s="69"/>
      <c r="T435" s="69"/>
      <c r="U435" s="69"/>
      <c r="V435" s="69"/>
      <c r="W435" s="69"/>
      <c r="X435" s="69"/>
      <c r="Y435" s="69"/>
      <c r="Z435" s="69"/>
      <c r="AA435" s="69"/>
      <c r="AB435" s="69"/>
      <c r="AC435" s="69"/>
      <c r="AD435" s="69"/>
      <c r="AE435" s="69"/>
      <c r="AF435" s="69"/>
      <c r="AG435" s="69"/>
      <c r="AH435" s="69"/>
      <c r="AI435" s="69"/>
      <c r="AJ435" s="69"/>
    </row>
    <row r="436" spans="1:86 16335:16384" ht="38.700000000000003" customHeight="1">
      <c r="A436" s="70" t="s">
        <v>1164</v>
      </c>
      <c r="B436" s="71" t="s">
        <v>1165</v>
      </c>
      <c r="C436" s="71" t="s">
        <v>27</v>
      </c>
      <c r="D436" s="72" t="s">
        <v>1166</v>
      </c>
      <c r="E436" s="55" t="s">
        <v>36</v>
      </c>
      <c r="F436" s="73">
        <v>14.59</v>
      </c>
      <c r="G436" s="73">
        <v>148.22</v>
      </c>
      <c r="H436" s="73">
        <f t="shared" ref="H436:H442" si="99">TRUNC(G436+(G436*$I$4),2)</f>
        <v>184.56</v>
      </c>
      <c r="I436" s="73">
        <f>TRUNC(H436*F436,2)</f>
        <v>2692.73</v>
      </c>
      <c r="J436" s="68">
        <f t="shared" ref="J436:J444" si="100">I436/$I$449</f>
        <v>1.296209420822324E-3</v>
      </c>
      <c r="K436" s="69"/>
      <c r="L436" s="69">
        <f t="shared" si="86"/>
        <v>36.340000000000003</v>
      </c>
      <c r="M436" s="69">
        <f t="shared" si="88"/>
        <v>530.20060000000001</v>
      </c>
      <c r="N436" s="69">
        <f t="shared" si="89"/>
        <v>2162.5297999999998</v>
      </c>
      <c r="O436" s="69">
        <f t="shared" si="93"/>
        <v>2692.73</v>
      </c>
      <c r="P436" s="19">
        <f t="shared" si="98"/>
        <v>0</v>
      </c>
      <c r="Q436" s="69"/>
      <c r="R436" s="69"/>
      <c r="S436" s="69"/>
      <c r="T436" s="69"/>
      <c r="U436" s="69"/>
      <c r="V436" s="69"/>
      <c r="W436" s="69"/>
      <c r="X436" s="69"/>
      <c r="Y436" s="69"/>
      <c r="Z436" s="69"/>
      <c r="AA436" s="69"/>
      <c r="AB436" s="69"/>
      <c r="AC436" s="69"/>
      <c r="AD436" s="69"/>
      <c r="AE436" s="69"/>
      <c r="AF436" s="69"/>
      <c r="AG436" s="69"/>
      <c r="AH436" s="69"/>
      <c r="AI436" s="69"/>
      <c r="AJ436" s="69"/>
    </row>
    <row r="437" spans="1:86 16335:16384" s="20" customFormat="1" ht="38.700000000000003" customHeight="1">
      <c r="A437" s="70" t="s">
        <v>1167</v>
      </c>
      <c r="B437" s="71">
        <v>92397</v>
      </c>
      <c r="C437" s="71" t="s">
        <v>27</v>
      </c>
      <c r="D437" s="72" t="s">
        <v>1168</v>
      </c>
      <c r="E437" s="55" t="s">
        <v>36</v>
      </c>
      <c r="F437" s="73">
        <v>711</v>
      </c>
      <c r="G437" s="73">
        <v>71.06</v>
      </c>
      <c r="H437" s="73">
        <f t="shared" si="99"/>
        <v>88.48</v>
      </c>
      <c r="I437" s="73">
        <f>TRUNC(H437*F437,2)</f>
        <v>62909.279999999999</v>
      </c>
      <c r="J437" s="68">
        <f t="shared" si="100"/>
        <v>3.0282873289616642E-2</v>
      </c>
      <c r="K437" s="69"/>
      <c r="L437" s="69">
        <f t="shared" si="86"/>
        <v>17.420000000000002</v>
      </c>
      <c r="M437" s="69">
        <f t="shared" si="88"/>
        <v>12385.62</v>
      </c>
      <c r="N437" s="69">
        <f t="shared" si="89"/>
        <v>50523.66</v>
      </c>
      <c r="O437" s="69">
        <f t="shared" si="93"/>
        <v>62909.279999999999</v>
      </c>
      <c r="P437" s="19">
        <f t="shared" si="98"/>
        <v>0</v>
      </c>
      <c r="Q437" s="69"/>
      <c r="R437" s="69"/>
      <c r="S437" s="69"/>
      <c r="T437" s="69"/>
      <c r="U437" s="69"/>
      <c r="V437" s="69"/>
      <c r="W437" s="69"/>
      <c r="X437" s="69"/>
      <c r="Y437" s="69"/>
      <c r="Z437" s="69"/>
      <c r="AA437" s="69"/>
      <c r="AB437" s="69"/>
      <c r="AC437" s="69"/>
      <c r="AD437" s="69"/>
      <c r="AE437" s="69"/>
      <c r="AF437" s="69"/>
      <c r="AG437" s="69"/>
      <c r="AH437" s="69"/>
      <c r="AI437" s="69"/>
      <c r="AJ437" s="69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XDG437" s="16"/>
      <c r="XDH437" s="16"/>
      <c r="XDI437" s="16"/>
      <c r="XDJ437" s="16"/>
      <c r="XDK437" s="16"/>
      <c r="XDL437" s="16"/>
      <c r="XDM437" s="16"/>
      <c r="XDN437" s="16"/>
      <c r="XDO437" s="16"/>
      <c r="XDP437" s="16"/>
      <c r="XDQ437" s="16"/>
      <c r="XDR437" s="16"/>
      <c r="XDS437" s="16"/>
      <c r="XDT437" s="16"/>
      <c r="XDU437" s="16"/>
      <c r="XDV437" s="16"/>
      <c r="XDW437" s="16"/>
      <c r="XDX437" s="16"/>
      <c r="XDY437" s="16"/>
      <c r="XDZ437" s="16"/>
      <c r="XEA437" s="16"/>
      <c r="XEB437" s="16"/>
      <c r="XEC437" s="16"/>
      <c r="XED437" s="16"/>
      <c r="XEE437" s="16"/>
      <c r="XEF437" s="16"/>
      <c r="XEG437" s="16"/>
      <c r="XEH437" s="16"/>
      <c r="XEI437" s="16"/>
      <c r="XEJ437" s="16"/>
      <c r="XEK437" s="16"/>
      <c r="XEL437" s="16"/>
      <c r="XEM437" s="16"/>
      <c r="XEN437" s="16"/>
      <c r="XEO437" s="16"/>
      <c r="XEP437" s="16"/>
      <c r="XEQ437" s="16"/>
      <c r="XER437" s="16"/>
      <c r="XES437" s="16"/>
      <c r="XET437" s="16"/>
      <c r="XEU437" s="16"/>
      <c r="XEV437" s="16"/>
      <c r="XEW437" s="16"/>
      <c r="XEX437" s="16"/>
      <c r="XEY437" s="16"/>
      <c r="XEZ437" s="16"/>
      <c r="XFA437" s="16"/>
      <c r="XFB437" s="16"/>
      <c r="XFC437" s="16"/>
      <c r="XFD437" s="16"/>
    </row>
    <row r="438" spans="1:86 16335:16384" s="20" customFormat="1" ht="50.7" customHeight="1">
      <c r="A438" s="70" t="s">
        <v>1169</v>
      </c>
      <c r="B438" s="71">
        <v>94273</v>
      </c>
      <c r="C438" s="71" t="s">
        <v>27</v>
      </c>
      <c r="D438" s="72" t="s">
        <v>1170</v>
      </c>
      <c r="E438" s="55" t="s">
        <v>46</v>
      </c>
      <c r="F438" s="73">
        <f>9+43+28+20</f>
        <v>100</v>
      </c>
      <c r="G438" s="73">
        <v>63.1</v>
      </c>
      <c r="H438" s="73">
        <f t="shared" si="99"/>
        <v>78.569999999999993</v>
      </c>
      <c r="I438" s="73">
        <f>TRUNC(H438*F438,2)</f>
        <v>7857</v>
      </c>
      <c r="J438" s="68">
        <f t="shared" si="100"/>
        <v>3.7821532123164968E-3</v>
      </c>
      <c r="K438" s="69"/>
      <c r="L438" s="69">
        <f t="shared" si="86"/>
        <v>15.47</v>
      </c>
      <c r="M438" s="69">
        <f t="shared" si="88"/>
        <v>1547</v>
      </c>
      <c r="N438" s="69">
        <f t="shared" si="89"/>
        <v>6310</v>
      </c>
      <c r="O438" s="69">
        <f t="shared" si="93"/>
        <v>7857</v>
      </c>
      <c r="P438" s="19">
        <f t="shared" si="98"/>
        <v>0</v>
      </c>
      <c r="Q438" s="69"/>
      <c r="R438" s="69"/>
      <c r="S438" s="69"/>
      <c r="T438" s="69"/>
      <c r="U438" s="69"/>
      <c r="V438" s="69"/>
      <c r="W438" s="69"/>
      <c r="X438" s="69"/>
      <c r="Y438" s="69"/>
      <c r="Z438" s="69"/>
      <c r="AA438" s="69"/>
      <c r="AB438" s="69"/>
      <c r="AC438" s="69"/>
      <c r="AD438" s="69"/>
      <c r="AE438" s="69"/>
      <c r="AF438" s="69"/>
      <c r="AG438" s="69"/>
      <c r="AH438" s="69"/>
      <c r="AI438" s="69"/>
      <c r="AJ438" s="69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  <c r="BT438" s="16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XDG438" s="16"/>
      <c r="XDH438" s="16"/>
      <c r="XDI438" s="16"/>
      <c r="XDJ438" s="16"/>
      <c r="XDK438" s="16"/>
      <c r="XDL438" s="16"/>
      <c r="XDM438" s="16"/>
      <c r="XDN438" s="16"/>
      <c r="XDO438" s="16"/>
      <c r="XDP438" s="16"/>
      <c r="XDQ438" s="16"/>
      <c r="XDR438" s="16"/>
      <c r="XDS438" s="16"/>
      <c r="XDT438" s="16"/>
      <c r="XDU438" s="16"/>
      <c r="XDV438" s="16"/>
      <c r="XDW438" s="16"/>
      <c r="XDX438" s="16"/>
      <c r="XDY438" s="16"/>
      <c r="XDZ438" s="16"/>
      <c r="XEA438" s="16"/>
      <c r="XEB438" s="16"/>
      <c r="XEC438" s="16"/>
      <c r="XED438" s="16"/>
      <c r="XEE438" s="16"/>
      <c r="XEF438" s="16"/>
      <c r="XEG438" s="16"/>
      <c r="XEH438" s="16"/>
      <c r="XEI438" s="16"/>
      <c r="XEJ438" s="16"/>
      <c r="XEK438" s="16"/>
      <c r="XEL438" s="16"/>
      <c r="XEM438" s="16"/>
      <c r="XEN438" s="16"/>
      <c r="XEO438" s="16"/>
      <c r="XEP438" s="16"/>
      <c r="XEQ438" s="16"/>
      <c r="XER438" s="16"/>
      <c r="XES438" s="16"/>
      <c r="XET438" s="16"/>
      <c r="XEU438" s="16"/>
      <c r="XEV438" s="16"/>
      <c r="XEW438" s="16"/>
      <c r="XEX438" s="16"/>
      <c r="XEY438" s="16"/>
      <c r="XEZ438" s="16"/>
      <c r="XFA438" s="16"/>
      <c r="XFB438" s="16"/>
      <c r="XFC438" s="16"/>
      <c r="XFD438" s="16"/>
    </row>
    <row r="439" spans="1:86 16335:16384" ht="15.15" customHeight="1">
      <c r="A439" s="52" t="s">
        <v>1171</v>
      </c>
      <c r="B439" s="53"/>
      <c r="C439" s="53"/>
      <c r="D439" s="54" t="s">
        <v>1172</v>
      </c>
      <c r="E439" s="55"/>
      <c r="F439" s="73"/>
      <c r="G439" s="73"/>
      <c r="H439" s="73">
        <f t="shared" si="99"/>
        <v>0</v>
      </c>
      <c r="I439" s="73"/>
      <c r="J439" s="68">
        <f t="shared" si="100"/>
        <v>0</v>
      </c>
      <c r="K439" s="69"/>
      <c r="L439" s="69">
        <f t="shared" si="86"/>
        <v>0</v>
      </c>
      <c r="M439" s="69">
        <f t="shared" si="88"/>
        <v>0</v>
      </c>
      <c r="N439" s="69">
        <f t="shared" si="89"/>
        <v>0</v>
      </c>
      <c r="O439" s="69">
        <f t="shared" si="93"/>
        <v>0</v>
      </c>
      <c r="P439" s="19">
        <f t="shared" si="98"/>
        <v>0</v>
      </c>
      <c r="Q439" s="69"/>
      <c r="R439" s="69"/>
      <c r="S439" s="69"/>
      <c r="T439" s="69"/>
      <c r="U439" s="69"/>
      <c r="V439" s="69"/>
      <c r="W439" s="69"/>
      <c r="X439" s="69"/>
      <c r="Y439" s="69"/>
      <c r="Z439" s="69"/>
      <c r="AA439" s="69"/>
      <c r="AB439" s="69"/>
      <c r="AC439" s="69"/>
      <c r="AD439" s="69"/>
      <c r="AE439" s="69"/>
      <c r="AF439" s="69"/>
      <c r="AG439" s="69"/>
      <c r="AH439" s="69"/>
      <c r="AI439" s="69"/>
      <c r="AJ439" s="69"/>
    </row>
    <row r="440" spans="1:86 16335:16384" ht="26.7" customHeight="1">
      <c r="A440" s="70" t="s">
        <v>1173</v>
      </c>
      <c r="B440" s="71" t="s">
        <v>1174</v>
      </c>
      <c r="C440" s="71" t="s">
        <v>27</v>
      </c>
      <c r="D440" s="72" t="s">
        <v>1175</v>
      </c>
      <c r="E440" s="55" t="s">
        <v>36</v>
      </c>
      <c r="F440" s="73">
        <f>520+86.85</f>
        <v>606.85</v>
      </c>
      <c r="G440" s="73">
        <v>17.809999999999999</v>
      </c>
      <c r="H440" s="73">
        <f t="shared" si="99"/>
        <v>22.17</v>
      </c>
      <c r="I440" s="73">
        <f>TRUNC(H440*F440,2)</f>
        <v>13453.86</v>
      </c>
      <c r="J440" s="68">
        <f t="shared" si="100"/>
        <v>6.476334455524555E-3</v>
      </c>
      <c r="K440" s="69"/>
      <c r="L440" s="69">
        <f t="shared" si="86"/>
        <v>4.3600000000000003</v>
      </c>
      <c r="M440" s="69">
        <f t="shared" si="88"/>
        <v>2645.8660000000004</v>
      </c>
      <c r="N440" s="69">
        <f t="shared" si="89"/>
        <v>10807.9985</v>
      </c>
      <c r="O440" s="69">
        <f t="shared" si="93"/>
        <v>13453.86</v>
      </c>
      <c r="P440" s="19">
        <f t="shared" si="98"/>
        <v>0</v>
      </c>
      <c r="Q440" s="69"/>
      <c r="R440" s="69"/>
      <c r="S440" s="69"/>
      <c r="T440" s="69"/>
      <c r="U440" s="69"/>
      <c r="V440" s="69"/>
      <c r="W440" s="69"/>
      <c r="X440" s="69"/>
      <c r="Y440" s="69"/>
      <c r="Z440" s="69"/>
      <c r="AA440" s="69"/>
      <c r="AB440" s="69"/>
      <c r="AC440" s="69"/>
      <c r="AD440" s="69"/>
      <c r="AE440" s="69"/>
      <c r="AF440" s="69"/>
      <c r="AG440" s="69"/>
      <c r="AH440" s="69"/>
      <c r="AI440" s="69"/>
      <c r="AJ440" s="69"/>
    </row>
    <row r="441" spans="1:86 16335:16384" ht="15.15" customHeight="1">
      <c r="A441" s="52" t="s">
        <v>1176</v>
      </c>
      <c r="B441" s="53"/>
      <c r="C441" s="53"/>
      <c r="D441" s="54" t="s">
        <v>1177</v>
      </c>
      <c r="E441" s="55"/>
      <c r="F441" s="73"/>
      <c r="G441" s="73"/>
      <c r="H441" s="73">
        <f t="shared" si="99"/>
        <v>0</v>
      </c>
      <c r="I441" s="73"/>
      <c r="J441" s="68">
        <f t="shared" si="100"/>
        <v>0</v>
      </c>
      <c r="K441" s="69"/>
      <c r="L441" s="69">
        <f t="shared" si="86"/>
        <v>0</v>
      </c>
      <c r="M441" s="69">
        <f t="shared" si="88"/>
        <v>0</v>
      </c>
      <c r="N441" s="69">
        <f t="shared" si="89"/>
        <v>0</v>
      </c>
      <c r="O441" s="69">
        <f t="shared" si="93"/>
        <v>0</v>
      </c>
      <c r="P441" s="19">
        <f t="shared" si="98"/>
        <v>0</v>
      </c>
      <c r="Q441" s="69"/>
      <c r="R441" s="69"/>
      <c r="S441" s="69"/>
      <c r="T441" s="69"/>
      <c r="U441" s="69"/>
      <c r="V441" s="69"/>
      <c r="W441" s="69"/>
      <c r="X441" s="69"/>
      <c r="Y441" s="69"/>
      <c r="Z441" s="69"/>
      <c r="AA441" s="69"/>
      <c r="AB441" s="69"/>
      <c r="AC441" s="69"/>
      <c r="AD441" s="69"/>
      <c r="AE441" s="69"/>
      <c r="AF441" s="69"/>
      <c r="AG441" s="69"/>
      <c r="AH441" s="69"/>
      <c r="AI441" s="69"/>
      <c r="AJ441" s="69"/>
    </row>
    <row r="442" spans="1:86 16335:16384" ht="38.700000000000003" customHeight="1">
      <c r="A442" s="70" t="s">
        <v>1178</v>
      </c>
      <c r="B442" s="71">
        <v>2524</v>
      </c>
      <c r="C442" s="78" t="s">
        <v>176</v>
      </c>
      <c r="D442" s="75" t="s">
        <v>1662</v>
      </c>
      <c r="E442" s="55" t="s">
        <v>50</v>
      </c>
      <c r="F442" s="73">
        <f>2091.96+1008</f>
        <v>3099.96</v>
      </c>
      <c r="G442" s="73">
        <v>6.13</v>
      </c>
      <c r="H442" s="73">
        <f t="shared" si="99"/>
        <v>7.63</v>
      </c>
      <c r="I442" s="73">
        <f>TRUNC(H442*F442,2)</f>
        <v>23652.69</v>
      </c>
      <c r="J442" s="68">
        <f t="shared" si="100"/>
        <v>1.1385783055037072E-2</v>
      </c>
      <c r="K442" s="69"/>
      <c r="L442" s="69">
        <f t="shared" si="86"/>
        <v>1.5</v>
      </c>
      <c r="M442" s="69">
        <f t="shared" si="88"/>
        <v>4649.9400000000005</v>
      </c>
      <c r="N442" s="69">
        <f t="shared" si="89"/>
        <v>19002.754799999999</v>
      </c>
      <c r="O442" s="69">
        <f t="shared" si="93"/>
        <v>23652.69</v>
      </c>
      <c r="P442" s="19">
        <f t="shared" si="98"/>
        <v>0</v>
      </c>
      <c r="Q442" s="69"/>
      <c r="R442" s="69"/>
      <c r="S442" s="69"/>
      <c r="T442" s="69"/>
      <c r="U442" s="69"/>
      <c r="V442" s="69"/>
      <c r="W442" s="69"/>
      <c r="X442" s="69"/>
      <c r="Y442" s="69"/>
      <c r="Z442" s="69"/>
      <c r="AA442" s="69"/>
      <c r="AB442" s="69"/>
      <c r="AC442" s="69"/>
      <c r="AD442" s="69"/>
      <c r="AE442" s="69"/>
      <c r="AF442" s="69"/>
      <c r="AG442" s="69"/>
      <c r="AH442" s="69"/>
      <c r="AI442" s="69"/>
      <c r="AJ442" s="69"/>
    </row>
    <row r="443" spans="1:86 16335:16384" ht="15.15" customHeight="1">
      <c r="A443" s="451">
        <v>21</v>
      </c>
      <c r="B443" s="452"/>
      <c r="C443" s="452"/>
      <c r="D443" s="453" t="s">
        <v>1180</v>
      </c>
      <c r="E443" s="454"/>
      <c r="F443" s="459"/>
      <c r="G443" s="459"/>
      <c r="H443" s="459"/>
      <c r="I443" s="456">
        <f>SUM(I444)</f>
        <v>3391.08</v>
      </c>
      <c r="J443" s="457">
        <f t="shared" si="100"/>
        <v>1.6323767487873521E-3</v>
      </c>
      <c r="K443" s="69"/>
      <c r="L443" s="69">
        <f t="shared" si="86"/>
        <v>0</v>
      </c>
      <c r="M443" s="69">
        <f t="shared" si="88"/>
        <v>0</v>
      </c>
      <c r="N443" s="69">
        <f t="shared" si="89"/>
        <v>0</v>
      </c>
      <c r="O443" s="69">
        <f t="shared" si="93"/>
        <v>0</v>
      </c>
      <c r="Q443" s="69"/>
      <c r="R443" s="69"/>
      <c r="S443" s="69"/>
      <c r="T443" s="69"/>
      <c r="U443" s="69"/>
      <c r="V443" s="69"/>
      <c r="W443" s="69"/>
      <c r="X443" s="69"/>
      <c r="Y443" s="69"/>
      <c r="Z443" s="69"/>
      <c r="AA443" s="69"/>
      <c r="AB443" s="69"/>
      <c r="AC443" s="69"/>
      <c r="AD443" s="69"/>
      <c r="AE443" s="69"/>
      <c r="AF443" s="69"/>
      <c r="AG443" s="69"/>
      <c r="AH443" s="69"/>
      <c r="AI443" s="69"/>
      <c r="AJ443" s="69"/>
    </row>
    <row r="444" spans="1:86 16335:16384" ht="15.15" customHeight="1">
      <c r="A444" s="70" t="s">
        <v>1181</v>
      </c>
      <c r="B444" s="71" t="s">
        <v>1182</v>
      </c>
      <c r="C444" s="71" t="s">
        <v>209</v>
      </c>
      <c r="D444" s="72" t="s">
        <v>1183</v>
      </c>
      <c r="E444" s="55" t="s">
        <v>36</v>
      </c>
      <c r="F444" s="73">
        <v>389.78</v>
      </c>
      <c r="G444" s="73">
        <v>6.99</v>
      </c>
      <c r="H444" s="73">
        <f>TRUNC(G444+(G444*$I$4),2)</f>
        <v>8.6999999999999993</v>
      </c>
      <c r="I444" s="73">
        <f>TRUNC(H444*F444,2)</f>
        <v>3391.08</v>
      </c>
      <c r="J444" s="68">
        <f t="shared" si="100"/>
        <v>1.6323767487873521E-3</v>
      </c>
      <c r="K444" s="69"/>
      <c r="L444" s="69">
        <f t="shared" si="86"/>
        <v>1.71</v>
      </c>
      <c r="M444" s="69">
        <f t="shared" si="88"/>
        <v>666.52379999999994</v>
      </c>
      <c r="N444" s="69">
        <f t="shared" si="89"/>
        <v>2724.5621999999998</v>
      </c>
      <c r="O444" s="69">
        <f t="shared" si="93"/>
        <v>3391.08</v>
      </c>
      <c r="P444" s="19">
        <f>I444-O444</f>
        <v>0</v>
      </c>
      <c r="Q444" s="69"/>
      <c r="R444" s="69"/>
      <c r="S444" s="69"/>
      <c r="T444" s="69"/>
      <c r="U444" s="69"/>
      <c r="V444" s="69"/>
      <c r="W444" s="69"/>
      <c r="X444" s="69"/>
      <c r="Y444" s="69"/>
      <c r="Z444" s="69"/>
      <c r="AA444" s="69"/>
      <c r="AB444" s="69"/>
      <c r="AC444" s="69"/>
      <c r="AD444" s="69"/>
      <c r="AE444" s="69"/>
      <c r="AF444" s="69"/>
      <c r="AG444" s="69"/>
      <c r="AH444" s="69"/>
      <c r="AI444" s="69"/>
      <c r="AJ444" s="69"/>
    </row>
    <row r="445" spans="1:86 16335:16384" ht="15.15" customHeight="1">
      <c r="A445" s="70"/>
      <c r="B445" s="71"/>
      <c r="C445" s="71"/>
      <c r="D445" s="72"/>
      <c r="E445" s="55"/>
      <c r="F445" s="73"/>
      <c r="G445" s="73"/>
      <c r="H445" s="73" t="s">
        <v>1663</v>
      </c>
      <c r="I445" s="73"/>
      <c r="J445" s="79"/>
      <c r="K445" s="69"/>
      <c r="L445" s="69">
        <f>SUM(L14:L444)</f>
        <v>30408.789999999979</v>
      </c>
      <c r="M445" s="69">
        <f>SUM(M14:M444)</f>
        <v>408905.9428793079</v>
      </c>
      <c r="N445" s="69">
        <f>SUM(N14:N444)</f>
        <v>1668482.6885271776</v>
      </c>
      <c r="O445" s="69">
        <f>TRUNC(M445+N445,2)</f>
        <v>2077388.63</v>
      </c>
      <c r="Q445" s="69"/>
      <c r="R445" s="69"/>
      <c r="S445" s="69"/>
      <c r="T445" s="69"/>
      <c r="U445" s="69"/>
      <c r="V445" s="69"/>
      <c r="W445" s="69"/>
      <c r="X445" s="69"/>
      <c r="Y445" s="69"/>
      <c r="Z445" s="69"/>
      <c r="AA445" s="69"/>
      <c r="AB445" s="69"/>
      <c r="AC445" s="69"/>
      <c r="AD445" s="69"/>
      <c r="AE445" s="69"/>
      <c r="AF445" s="69"/>
      <c r="AG445" s="69"/>
      <c r="AH445" s="69"/>
      <c r="AI445" s="69"/>
      <c r="AJ445" s="69"/>
    </row>
    <row r="446" spans="1:86 16335:16384" ht="15.15" customHeight="1">
      <c r="A446" s="80"/>
      <c r="B446" s="81"/>
      <c r="C446" s="81"/>
      <c r="D446" s="82"/>
      <c r="E446" s="83"/>
      <c r="F446" s="84"/>
      <c r="G446" s="84"/>
      <c r="H446" s="84"/>
      <c r="I446" s="84"/>
      <c r="J446" s="85"/>
      <c r="K446" s="69"/>
      <c r="L446" s="69"/>
      <c r="M446" s="69">
        <v>414778.38</v>
      </c>
      <c r="N446" s="69">
        <v>1668482.35</v>
      </c>
      <c r="O446" s="69"/>
      <c r="P446" s="19">
        <f>I449-O445</f>
        <v>-0.54999999981373549</v>
      </c>
      <c r="Q446" s="69"/>
      <c r="R446" s="69"/>
      <c r="S446" s="69"/>
      <c r="T446" s="69"/>
      <c r="U446" s="69"/>
      <c r="V446" s="69"/>
      <c r="W446" s="69"/>
      <c r="X446" s="69"/>
      <c r="Y446" s="69"/>
      <c r="Z446" s="69"/>
      <c r="AA446" s="69"/>
      <c r="AB446" s="69"/>
      <c r="AC446" s="69"/>
      <c r="AD446" s="69"/>
      <c r="AE446" s="69"/>
      <c r="AF446" s="69"/>
      <c r="AG446" s="69"/>
      <c r="AH446" s="69"/>
      <c r="AI446" s="69"/>
      <c r="AJ446" s="69"/>
    </row>
    <row r="447" spans="1:86 16335:16384" ht="15.15" customHeight="1">
      <c r="A447" s="80"/>
      <c r="B447" s="81"/>
      <c r="C447" s="81"/>
      <c r="D447" s="82"/>
      <c r="E447" s="83"/>
      <c r="F447" s="84"/>
      <c r="G447" s="84"/>
      <c r="H447" s="73" t="s">
        <v>1184</v>
      </c>
      <c r="I447" s="73">
        <v>1668482.69</v>
      </c>
      <c r="J447" s="85"/>
      <c r="K447" s="69"/>
      <c r="L447" s="69"/>
      <c r="M447" s="69"/>
      <c r="N447" s="69">
        <f>M446+N446</f>
        <v>2083260.73</v>
      </c>
      <c r="O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  <c r="AA447" s="69"/>
      <c r="AB447" s="69"/>
      <c r="AC447" s="69"/>
      <c r="AD447" s="69"/>
      <c r="AE447" s="69"/>
      <c r="AF447" s="69"/>
      <c r="AG447" s="69"/>
      <c r="AH447" s="69"/>
      <c r="AI447" s="69"/>
      <c r="AJ447" s="69"/>
    </row>
    <row r="448" spans="1:86 16335:16384" ht="15.15" customHeight="1">
      <c r="A448" s="80"/>
      <c r="B448" s="81"/>
      <c r="C448" s="81"/>
      <c r="D448" s="82"/>
      <c r="E448" s="83"/>
      <c r="F448" s="84"/>
      <c r="G448" s="84"/>
      <c r="H448" s="73" t="s">
        <v>1185</v>
      </c>
      <c r="I448" s="73">
        <v>414778.38</v>
      </c>
      <c r="J448" s="85"/>
      <c r="K448" s="69"/>
      <c r="L448" s="69"/>
      <c r="M448" s="69"/>
      <c r="N448" s="69"/>
      <c r="O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  <c r="AA448" s="69"/>
      <c r="AB448" s="69"/>
      <c r="AC448" s="69"/>
      <c r="AD448" s="69"/>
      <c r="AE448" s="69"/>
      <c r="AF448" s="69"/>
      <c r="AG448" s="69"/>
      <c r="AH448" s="69"/>
      <c r="AI448" s="69"/>
      <c r="AJ448" s="69"/>
    </row>
    <row r="449" spans="1:36" ht="15.15" customHeight="1">
      <c r="A449" s="80"/>
      <c r="B449" s="81"/>
      <c r="C449" s="81"/>
      <c r="D449" s="82"/>
      <c r="E449" s="83"/>
      <c r="F449" s="84"/>
      <c r="G449" s="84"/>
      <c r="H449" s="73" t="s">
        <v>1186</v>
      </c>
      <c r="I449" s="456">
        <f>I443+I434+I422+I413+I399+I306+I191+I165+I163+I151+I145+I142+I134+I127+I96+I93+I83+I68+I38+I21+I12</f>
        <v>2077388.08</v>
      </c>
      <c r="J449" s="85"/>
      <c r="K449" s="69"/>
      <c r="L449" s="69"/>
      <c r="M449" s="69"/>
      <c r="N449" s="69"/>
      <c r="O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  <c r="AA449" s="69"/>
      <c r="AB449" s="69"/>
      <c r="AC449" s="69"/>
      <c r="AD449" s="69"/>
      <c r="AE449" s="69"/>
      <c r="AF449" s="69"/>
      <c r="AG449" s="69"/>
      <c r="AH449" s="69"/>
      <c r="AI449" s="69"/>
      <c r="AJ449" s="69"/>
    </row>
    <row r="450" spans="1:36" ht="15.15" customHeight="1">
      <c r="A450" s="80"/>
      <c r="B450" s="81"/>
      <c r="C450" s="81"/>
      <c r="D450" s="87" t="s">
        <v>1187</v>
      </c>
      <c r="E450" s="83"/>
      <c r="F450" s="84"/>
      <c r="G450" s="84"/>
      <c r="H450" s="84"/>
      <c r="I450" s="84"/>
      <c r="J450" s="85"/>
      <c r="K450" s="69"/>
      <c r="L450" s="69"/>
      <c r="M450" s="69"/>
      <c r="N450" s="69"/>
      <c r="O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  <c r="AA450" s="69"/>
      <c r="AB450" s="69"/>
      <c r="AC450" s="69"/>
      <c r="AD450" s="69"/>
      <c r="AE450" s="69"/>
      <c r="AF450" s="69"/>
      <c r="AG450" s="69"/>
      <c r="AH450" s="69"/>
      <c r="AI450" s="69"/>
      <c r="AJ450" s="69"/>
    </row>
    <row r="451" spans="1:36" ht="15.15" customHeight="1">
      <c r="A451" s="80"/>
      <c r="B451" s="81"/>
      <c r="C451" s="81"/>
      <c r="D451" s="87" t="s">
        <v>1188</v>
      </c>
      <c r="E451" s="83"/>
      <c r="F451" s="84"/>
      <c r="G451" s="84"/>
      <c r="H451" s="84"/>
      <c r="I451" s="84"/>
      <c r="J451" s="85"/>
      <c r="K451" s="69"/>
      <c r="L451" s="69"/>
      <c r="M451" s="69"/>
      <c r="N451" s="69"/>
      <c r="O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  <c r="AA451" s="69"/>
      <c r="AB451" s="69"/>
      <c r="AC451" s="69"/>
      <c r="AD451" s="69"/>
      <c r="AE451" s="69"/>
      <c r="AF451" s="69"/>
      <c r="AG451" s="69"/>
      <c r="AH451" s="69"/>
      <c r="AI451" s="69"/>
      <c r="AJ451" s="69"/>
    </row>
    <row r="452" spans="1:36" ht="15.15" customHeight="1">
      <c r="A452" s="80"/>
      <c r="B452" s="81"/>
      <c r="C452" s="81"/>
      <c r="D452" s="87" t="s">
        <v>1189</v>
      </c>
      <c r="E452" s="83"/>
      <c r="F452" s="84"/>
      <c r="G452" s="84"/>
      <c r="H452" s="84"/>
      <c r="I452" s="84"/>
      <c r="J452" s="85"/>
      <c r="K452" s="69"/>
      <c r="L452" s="69"/>
      <c r="M452" s="69"/>
      <c r="N452" s="69"/>
      <c r="O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  <c r="AA452" s="69"/>
      <c r="AB452" s="69"/>
      <c r="AC452" s="69"/>
      <c r="AD452" s="69"/>
      <c r="AE452" s="69"/>
      <c r="AF452" s="69"/>
      <c r="AG452" s="69"/>
      <c r="AH452" s="69"/>
      <c r="AI452" s="69"/>
      <c r="AJ452" s="69"/>
    </row>
    <row r="453" spans="1:36" ht="15.15" customHeight="1">
      <c r="A453" s="80"/>
      <c r="B453" s="81"/>
      <c r="C453" s="81"/>
      <c r="D453" s="82"/>
      <c r="E453" s="83"/>
      <c r="F453" s="84"/>
      <c r="G453" s="84"/>
      <c r="H453" s="84"/>
      <c r="I453" s="84"/>
      <c r="J453" s="85"/>
      <c r="K453" s="69"/>
      <c r="L453" s="69"/>
      <c r="M453" s="69"/>
      <c r="N453" s="69"/>
      <c r="O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  <c r="AA453" s="69"/>
      <c r="AB453" s="69"/>
      <c r="AC453" s="69"/>
      <c r="AD453" s="69"/>
      <c r="AE453" s="69"/>
      <c r="AF453" s="69"/>
      <c r="AG453" s="69"/>
      <c r="AH453" s="69"/>
      <c r="AI453" s="69"/>
      <c r="AJ453" s="69"/>
    </row>
    <row r="454" spans="1:36" ht="15.15" customHeight="1">
      <c r="A454" s="80"/>
      <c r="B454" s="81"/>
      <c r="C454" s="81"/>
      <c r="D454" s="82"/>
      <c r="E454" s="83"/>
      <c r="F454" s="84"/>
      <c r="G454" s="84"/>
      <c r="H454" s="84"/>
      <c r="I454" s="84"/>
      <c r="J454" s="85"/>
      <c r="K454" s="69"/>
      <c r="L454" s="69"/>
      <c r="M454" s="69"/>
      <c r="N454" s="69"/>
      <c r="O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  <c r="AA454" s="69"/>
      <c r="AB454" s="69"/>
      <c r="AC454" s="69"/>
      <c r="AD454" s="69"/>
      <c r="AE454" s="69"/>
      <c r="AF454" s="69"/>
      <c r="AG454" s="69"/>
      <c r="AH454" s="69"/>
      <c r="AI454" s="69"/>
      <c r="AJ454" s="69"/>
    </row>
    <row r="455" spans="1:36" ht="15.15" customHeight="1">
      <c r="A455" s="88"/>
      <c r="B455" s="89"/>
      <c r="C455" s="89"/>
      <c r="D455" s="90"/>
      <c r="E455" s="91"/>
      <c r="F455" s="92"/>
      <c r="G455" s="92"/>
      <c r="H455" s="92"/>
      <c r="I455" s="92"/>
      <c r="J455" s="93"/>
      <c r="K455" s="69"/>
      <c r="L455" s="69"/>
      <c r="M455" s="69"/>
      <c r="N455" s="69"/>
      <c r="O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  <c r="AA455" s="69"/>
      <c r="AB455" s="69"/>
      <c r="AC455" s="69"/>
      <c r="AD455" s="69"/>
      <c r="AE455" s="69"/>
      <c r="AF455" s="69"/>
      <c r="AG455" s="69"/>
      <c r="AH455" s="69"/>
      <c r="AI455" s="69"/>
      <c r="AJ455" s="69"/>
    </row>
    <row r="456" spans="1:36" ht="15.15" customHeight="1">
      <c r="F456" s="94"/>
      <c r="G456" s="94"/>
      <c r="H456" s="94"/>
      <c r="I456" s="94"/>
      <c r="J456" s="94"/>
      <c r="K456" s="69"/>
      <c r="L456" s="69"/>
      <c r="M456" s="69"/>
      <c r="N456" s="69"/>
      <c r="O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  <c r="AA456" s="69"/>
      <c r="AB456" s="69"/>
      <c r="AC456" s="69"/>
      <c r="AD456" s="69"/>
      <c r="AE456" s="69"/>
      <c r="AF456" s="69"/>
      <c r="AG456" s="69"/>
      <c r="AH456" s="69"/>
      <c r="AI456" s="69"/>
      <c r="AJ456" s="69"/>
    </row>
    <row r="457" spans="1:36" ht="15.15" customHeight="1">
      <c r="F457" s="94"/>
      <c r="G457" s="94"/>
      <c r="H457" s="94"/>
      <c r="I457" s="94"/>
      <c r="J457" s="94"/>
      <c r="K457" s="69"/>
      <c r="L457" s="69"/>
      <c r="M457" s="69"/>
      <c r="N457" s="69"/>
      <c r="O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  <c r="AA457" s="69"/>
      <c r="AB457" s="69"/>
      <c r="AC457" s="69"/>
      <c r="AD457" s="69"/>
      <c r="AE457" s="69"/>
      <c r="AF457" s="69"/>
      <c r="AG457" s="69"/>
      <c r="AH457" s="69"/>
      <c r="AI457" s="69"/>
      <c r="AJ457" s="69"/>
    </row>
    <row r="458" spans="1:36" ht="15.15" customHeight="1">
      <c r="F458" s="94"/>
      <c r="G458" s="94"/>
      <c r="H458" s="94"/>
      <c r="I458" s="94"/>
      <c r="J458" s="94"/>
      <c r="K458" s="69"/>
      <c r="L458" s="69"/>
      <c r="M458" s="69"/>
      <c r="N458" s="69"/>
      <c r="O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  <c r="AA458" s="69"/>
      <c r="AB458" s="69"/>
      <c r="AC458" s="69"/>
      <c r="AD458" s="69"/>
      <c r="AE458" s="69"/>
      <c r="AF458" s="69"/>
      <c r="AG458" s="69"/>
      <c r="AH458" s="69"/>
      <c r="AI458" s="69"/>
      <c r="AJ458" s="69"/>
    </row>
    <row r="459" spans="1:36" ht="15.15" customHeight="1">
      <c r="F459" s="94"/>
      <c r="G459" s="94"/>
      <c r="H459" s="94"/>
      <c r="I459" s="94"/>
      <c r="J459" s="94"/>
      <c r="K459" s="69"/>
      <c r="L459" s="69"/>
      <c r="M459" s="69"/>
      <c r="N459" s="69"/>
      <c r="O459" s="69"/>
      <c r="Q459" s="69"/>
      <c r="R459" s="69"/>
      <c r="S459" s="69"/>
      <c r="T459" s="69"/>
      <c r="U459" s="69"/>
      <c r="V459" s="69"/>
      <c r="W459" s="69"/>
      <c r="X459" s="69"/>
      <c r="Y459" s="69"/>
      <c r="Z459" s="69"/>
      <c r="AA459" s="69"/>
      <c r="AB459" s="69"/>
      <c r="AC459" s="69"/>
      <c r="AD459" s="69"/>
      <c r="AE459" s="69"/>
      <c r="AF459" s="69"/>
      <c r="AG459" s="69"/>
      <c r="AH459" s="69"/>
      <c r="AI459" s="69"/>
      <c r="AJ459" s="69"/>
    </row>
    <row r="460" spans="1:36" ht="15.15" customHeight="1">
      <c r="F460" s="94"/>
      <c r="G460" s="94"/>
      <c r="H460" s="94"/>
      <c r="I460" s="94"/>
      <c r="J460" s="94"/>
      <c r="K460" s="69"/>
      <c r="L460" s="69"/>
      <c r="M460" s="69"/>
      <c r="N460" s="69"/>
      <c r="O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69"/>
      <c r="AJ460" s="69"/>
    </row>
    <row r="461" spans="1:36" ht="15.15" customHeight="1">
      <c r="F461" s="94"/>
      <c r="G461" s="94"/>
      <c r="H461" s="94"/>
      <c r="I461" s="94"/>
      <c r="J461" s="94"/>
      <c r="K461" s="69"/>
      <c r="L461" s="69"/>
      <c r="M461" s="69"/>
      <c r="N461" s="69"/>
      <c r="O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  <c r="AA461" s="69"/>
      <c r="AB461" s="69"/>
      <c r="AC461" s="69"/>
      <c r="AD461" s="69"/>
      <c r="AE461" s="69"/>
      <c r="AF461" s="69"/>
      <c r="AG461" s="69"/>
      <c r="AH461" s="69"/>
      <c r="AI461" s="69"/>
      <c r="AJ461" s="69"/>
    </row>
    <row r="462" spans="1:36" ht="15.15" customHeight="1">
      <c r="F462" s="94"/>
      <c r="G462" s="94"/>
      <c r="H462" s="94"/>
      <c r="I462" s="94"/>
      <c r="J462" s="94"/>
      <c r="K462" s="69"/>
      <c r="L462" s="69"/>
      <c r="M462" s="69"/>
      <c r="N462" s="69"/>
      <c r="O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  <c r="AA462" s="69"/>
      <c r="AB462" s="69"/>
      <c r="AC462" s="69"/>
      <c r="AD462" s="69"/>
      <c r="AE462" s="69"/>
      <c r="AF462" s="69"/>
      <c r="AG462" s="69"/>
      <c r="AH462" s="69"/>
      <c r="AI462" s="69"/>
      <c r="AJ462" s="69"/>
    </row>
    <row r="463" spans="1:36" ht="15.15" customHeight="1">
      <c r="F463" s="94"/>
      <c r="G463" s="94"/>
      <c r="H463" s="94"/>
      <c r="I463" s="94"/>
      <c r="J463" s="94"/>
      <c r="K463" s="69"/>
      <c r="L463" s="69"/>
      <c r="M463" s="69"/>
      <c r="N463" s="69"/>
      <c r="O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  <c r="AA463" s="69"/>
      <c r="AB463" s="69"/>
      <c r="AC463" s="69"/>
      <c r="AD463" s="69"/>
      <c r="AE463" s="69"/>
      <c r="AF463" s="69"/>
      <c r="AG463" s="69"/>
      <c r="AH463" s="69"/>
      <c r="AI463" s="69"/>
      <c r="AJ463" s="69"/>
    </row>
    <row r="464" spans="1:36" ht="15.15" customHeight="1">
      <c r="F464" s="94"/>
      <c r="G464" s="94"/>
      <c r="H464" s="94"/>
      <c r="I464" s="94"/>
      <c r="J464" s="94"/>
      <c r="K464" s="69"/>
      <c r="L464" s="69"/>
      <c r="M464" s="69"/>
      <c r="N464" s="69"/>
      <c r="O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  <c r="AA464" s="69"/>
      <c r="AB464" s="69"/>
      <c r="AC464" s="69"/>
      <c r="AD464" s="69"/>
      <c r="AE464" s="69"/>
      <c r="AF464" s="69"/>
      <c r="AG464" s="69"/>
      <c r="AH464" s="69"/>
      <c r="AI464" s="69"/>
      <c r="AJ464" s="69"/>
    </row>
    <row r="465" spans="6:36" ht="15.15" customHeight="1">
      <c r="F465" s="94"/>
      <c r="G465" s="94"/>
      <c r="H465" s="94"/>
      <c r="I465" s="94"/>
      <c r="J465" s="94"/>
      <c r="K465" s="69"/>
      <c r="L465" s="69"/>
      <c r="M465" s="69"/>
      <c r="N465" s="69"/>
      <c r="O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  <c r="AA465" s="69"/>
      <c r="AB465" s="69"/>
      <c r="AC465" s="69"/>
      <c r="AD465" s="69"/>
      <c r="AE465" s="69"/>
      <c r="AF465" s="69"/>
      <c r="AG465" s="69"/>
      <c r="AH465" s="69"/>
      <c r="AI465" s="69"/>
      <c r="AJ465" s="69"/>
    </row>
    <row r="466" spans="6:36" ht="15.15" customHeight="1">
      <c r="F466" s="94"/>
      <c r="G466" s="94"/>
      <c r="H466" s="94"/>
      <c r="I466" s="94"/>
      <c r="J466" s="94"/>
      <c r="K466" s="69"/>
      <c r="L466" s="69"/>
      <c r="M466" s="69"/>
      <c r="N466" s="69"/>
      <c r="O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  <c r="AA466" s="69"/>
      <c r="AB466" s="69"/>
      <c r="AC466" s="69"/>
      <c r="AD466" s="69"/>
      <c r="AE466" s="69"/>
      <c r="AF466" s="69"/>
      <c r="AG466" s="69"/>
      <c r="AH466" s="69"/>
      <c r="AI466" s="69"/>
      <c r="AJ466" s="69"/>
    </row>
    <row r="467" spans="6:36" ht="15.15" customHeight="1">
      <c r="F467" s="94"/>
      <c r="G467" s="94"/>
      <c r="H467" s="94"/>
      <c r="I467" s="94"/>
      <c r="J467" s="94"/>
      <c r="K467" s="69"/>
      <c r="L467" s="69"/>
      <c r="M467" s="69"/>
      <c r="N467" s="69"/>
      <c r="O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  <c r="AA467" s="69"/>
      <c r="AB467" s="69"/>
      <c r="AC467" s="69"/>
      <c r="AD467" s="69"/>
      <c r="AE467" s="69"/>
      <c r="AF467" s="69"/>
      <c r="AG467" s="69"/>
      <c r="AH467" s="69"/>
      <c r="AI467" s="69"/>
      <c r="AJ467" s="69"/>
    </row>
    <row r="468" spans="6:36" ht="15.15" customHeight="1">
      <c r="F468" s="94"/>
      <c r="G468" s="94"/>
      <c r="H468" s="94"/>
      <c r="I468" s="94"/>
      <c r="J468" s="94"/>
      <c r="K468" s="69"/>
      <c r="L468" s="69"/>
      <c r="M468" s="69"/>
      <c r="N468" s="69"/>
      <c r="O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  <c r="AA468" s="69"/>
      <c r="AB468" s="69"/>
      <c r="AC468" s="69"/>
      <c r="AD468" s="69"/>
      <c r="AE468" s="69"/>
      <c r="AF468" s="69"/>
      <c r="AG468" s="69"/>
      <c r="AH468" s="69"/>
      <c r="AI468" s="69"/>
      <c r="AJ468" s="69"/>
    </row>
    <row r="469" spans="6:36" ht="15.15" customHeight="1">
      <c r="F469" s="94"/>
      <c r="G469" s="94"/>
      <c r="H469" s="94"/>
      <c r="I469" s="94"/>
      <c r="J469" s="94"/>
      <c r="K469" s="69"/>
      <c r="L469" s="69"/>
      <c r="M469" s="69"/>
      <c r="N469" s="69"/>
      <c r="O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  <c r="AA469" s="69"/>
      <c r="AB469" s="69"/>
      <c r="AC469" s="69"/>
      <c r="AD469" s="69"/>
      <c r="AE469" s="69"/>
      <c r="AF469" s="69"/>
      <c r="AG469" s="69"/>
      <c r="AH469" s="69"/>
      <c r="AI469" s="69"/>
      <c r="AJ469" s="69"/>
    </row>
    <row r="470" spans="6:36" ht="15.15" customHeight="1">
      <c r="F470" s="94"/>
      <c r="G470" s="94"/>
      <c r="H470" s="94"/>
      <c r="I470" s="94"/>
      <c r="J470" s="94"/>
      <c r="K470" s="69"/>
      <c r="L470" s="69"/>
      <c r="M470" s="69"/>
      <c r="N470" s="69"/>
      <c r="O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  <c r="AA470" s="69"/>
      <c r="AB470" s="69"/>
      <c r="AC470" s="69"/>
      <c r="AD470" s="69"/>
      <c r="AE470" s="69"/>
      <c r="AF470" s="69"/>
      <c r="AG470" s="69"/>
      <c r="AH470" s="69"/>
      <c r="AI470" s="69"/>
      <c r="AJ470" s="69"/>
    </row>
    <row r="471" spans="6:36" ht="15.15" customHeight="1">
      <c r="F471" s="94"/>
      <c r="G471" s="94"/>
      <c r="H471" s="94"/>
      <c r="I471" s="94"/>
      <c r="J471" s="94"/>
      <c r="K471" s="69"/>
      <c r="L471" s="69"/>
      <c r="M471" s="69"/>
      <c r="N471" s="69"/>
      <c r="O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  <c r="AA471" s="69"/>
      <c r="AB471" s="69"/>
      <c r="AC471" s="69"/>
      <c r="AD471" s="69"/>
      <c r="AE471" s="69"/>
      <c r="AF471" s="69"/>
      <c r="AG471" s="69"/>
      <c r="AH471" s="69"/>
      <c r="AI471" s="69"/>
      <c r="AJ471" s="69"/>
    </row>
    <row r="472" spans="6:36" ht="15.15" customHeight="1">
      <c r="F472" s="94"/>
      <c r="G472" s="94"/>
      <c r="H472" s="94"/>
      <c r="I472" s="94"/>
      <c r="J472" s="94"/>
      <c r="K472" s="69"/>
      <c r="L472" s="69"/>
      <c r="M472" s="69"/>
      <c r="N472" s="69"/>
      <c r="O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  <c r="AA472" s="69"/>
      <c r="AB472" s="69"/>
      <c r="AC472" s="69"/>
      <c r="AD472" s="69"/>
      <c r="AE472" s="69"/>
      <c r="AF472" s="69"/>
      <c r="AG472" s="69"/>
      <c r="AH472" s="69"/>
      <c r="AI472" s="69"/>
      <c r="AJ472" s="69"/>
    </row>
    <row r="473" spans="6:36" ht="15.15" customHeight="1">
      <c r="F473" s="94"/>
      <c r="G473" s="94"/>
      <c r="H473" s="94"/>
      <c r="I473" s="94"/>
      <c r="J473" s="94"/>
      <c r="K473" s="69"/>
      <c r="L473" s="69"/>
      <c r="M473" s="69"/>
      <c r="N473" s="69"/>
      <c r="O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  <c r="AA473" s="69"/>
      <c r="AB473" s="69"/>
      <c r="AC473" s="69"/>
      <c r="AD473" s="69"/>
      <c r="AE473" s="69"/>
      <c r="AF473" s="69"/>
      <c r="AG473" s="69"/>
      <c r="AH473" s="69"/>
      <c r="AI473" s="69"/>
      <c r="AJ473" s="69"/>
    </row>
    <row r="474" spans="6:36" ht="15.15" customHeight="1">
      <c r="F474" s="94"/>
      <c r="G474" s="94"/>
      <c r="H474" s="94"/>
      <c r="I474" s="94"/>
      <c r="J474" s="94"/>
      <c r="K474" s="69"/>
      <c r="L474" s="69"/>
      <c r="M474" s="69"/>
      <c r="N474" s="69"/>
      <c r="O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  <c r="AA474" s="69"/>
      <c r="AB474" s="69"/>
      <c r="AC474" s="69"/>
      <c r="AD474" s="69"/>
      <c r="AE474" s="69"/>
      <c r="AF474" s="69"/>
      <c r="AG474" s="69"/>
      <c r="AH474" s="69"/>
      <c r="AI474" s="69"/>
      <c r="AJ474" s="69"/>
    </row>
    <row r="475" spans="6:36" ht="15.15" customHeight="1">
      <c r="F475" s="94"/>
      <c r="G475" s="94"/>
      <c r="H475" s="94"/>
      <c r="I475" s="94"/>
      <c r="J475" s="94"/>
      <c r="K475" s="69"/>
      <c r="L475" s="69"/>
      <c r="M475" s="69"/>
      <c r="N475" s="69"/>
      <c r="O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  <c r="AA475" s="69"/>
      <c r="AB475" s="69"/>
      <c r="AC475" s="69"/>
      <c r="AD475" s="69"/>
      <c r="AE475" s="69"/>
      <c r="AF475" s="69"/>
      <c r="AG475" s="69"/>
      <c r="AH475" s="69"/>
      <c r="AI475" s="69"/>
      <c r="AJ475" s="69"/>
    </row>
    <row r="476" spans="6:36" ht="15.15" customHeight="1">
      <c r="F476" s="94"/>
      <c r="G476" s="94"/>
      <c r="H476" s="94"/>
      <c r="I476" s="94"/>
      <c r="J476" s="94"/>
      <c r="K476" s="69"/>
      <c r="L476" s="69"/>
      <c r="M476" s="69"/>
      <c r="N476" s="69"/>
      <c r="O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  <c r="AA476" s="69"/>
      <c r="AB476" s="69"/>
      <c r="AC476" s="69"/>
      <c r="AD476" s="69"/>
      <c r="AE476" s="69"/>
      <c r="AF476" s="69"/>
      <c r="AG476" s="69"/>
      <c r="AH476" s="69"/>
      <c r="AI476" s="69"/>
      <c r="AJ476" s="69"/>
    </row>
    <row r="477" spans="6:36" ht="15.15" customHeight="1">
      <c r="F477" s="94"/>
      <c r="G477" s="94"/>
      <c r="H477" s="94"/>
      <c r="I477" s="94"/>
      <c r="J477" s="94"/>
      <c r="K477" s="69"/>
      <c r="L477" s="69"/>
      <c r="M477" s="69"/>
      <c r="N477" s="69"/>
      <c r="O477" s="69"/>
      <c r="Q477" s="69"/>
      <c r="R477" s="69"/>
      <c r="S477" s="69"/>
      <c r="T477" s="69"/>
      <c r="U477" s="69"/>
      <c r="V477" s="69"/>
      <c r="W477" s="69"/>
      <c r="X477" s="69"/>
      <c r="Y477" s="69"/>
      <c r="Z477" s="69"/>
      <c r="AA477" s="69"/>
      <c r="AB477" s="69"/>
      <c r="AC477" s="69"/>
      <c r="AD477" s="69"/>
      <c r="AE477" s="69"/>
      <c r="AF477" s="69"/>
      <c r="AG477" s="69"/>
      <c r="AH477" s="69"/>
      <c r="AI477" s="69"/>
      <c r="AJ477" s="69"/>
    </row>
    <row r="478" spans="6:36" ht="15.15" customHeight="1">
      <c r="F478" s="94"/>
      <c r="G478" s="94"/>
      <c r="H478" s="94"/>
      <c r="I478" s="94"/>
      <c r="J478" s="94"/>
      <c r="K478" s="69"/>
      <c r="L478" s="69"/>
      <c r="M478" s="69"/>
      <c r="N478" s="69"/>
      <c r="O478" s="69"/>
      <c r="Q478" s="69"/>
      <c r="R478" s="69"/>
      <c r="S478" s="69"/>
      <c r="T478" s="69"/>
      <c r="U478" s="69"/>
      <c r="V478" s="69"/>
      <c r="W478" s="69"/>
      <c r="X478" s="69"/>
      <c r="Y478" s="69"/>
      <c r="Z478" s="69"/>
      <c r="AA478" s="69"/>
      <c r="AB478" s="69"/>
      <c r="AC478" s="69"/>
      <c r="AD478" s="69"/>
      <c r="AE478" s="69"/>
      <c r="AF478" s="69"/>
      <c r="AG478" s="69"/>
      <c r="AH478" s="69"/>
      <c r="AI478" s="69"/>
      <c r="AJ478" s="69"/>
    </row>
    <row r="479" spans="6:36" ht="15.15" customHeight="1">
      <c r="F479" s="94"/>
      <c r="G479" s="94"/>
      <c r="H479" s="94"/>
      <c r="I479" s="94"/>
      <c r="J479" s="94"/>
      <c r="K479" s="69"/>
      <c r="L479" s="69"/>
      <c r="M479" s="69"/>
      <c r="N479" s="69"/>
      <c r="O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  <c r="AA479" s="69"/>
      <c r="AB479" s="69"/>
      <c r="AC479" s="69"/>
      <c r="AD479" s="69"/>
      <c r="AE479" s="69"/>
      <c r="AF479" s="69"/>
      <c r="AG479" s="69"/>
      <c r="AH479" s="69"/>
      <c r="AI479" s="69"/>
      <c r="AJ479" s="69"/>
    </row>
    <row r="480" spans="6:36" ht="15.15" customHeight="1">
      <c r="F480" s="94"/>
      <c r="G480" s="94"/>
      <c r="H480" s="94"/>
      <c r="I480" s="94"/>
      <c r="J480" s="94"/>
      <c r="K480" s="69"/>
      <c r="L480" s="69"/>
      <c r="M480" s="69"/>
      <c r="N480" s="69"/>
      <c r="O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  <c r="AA480" s="69"/>
      <c r="AB480" s="69"/>
      <c r="AC480" s="69"/>
      <c r="AD480" s="69"/>
      <c r="AE480" s="69"/>
      <c r="AF480" s="69"/>
      <c r="AG480" s="69"/>
      <c r="AH480" s="69"/>
      <c r="AI480" s="69"/>
      <c r="AJ480" s="69"/>
    </row>
    <row r="481" spans="6:36" ht="15.15" customHeight="1">
      <c r="F481" s="94"/>
      <c r="G481" s="94"/>
      <c r="H481" s="94"/>
      <c r="I481" s="94"/>
      <c r="J481" s="94"/>
      <c r="K481" s="69"/>
      <c r="L481" s="69"/>
      <c r="M481" s="69"/>
      <c r="N481" s="69"/>
      <c r="O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  <c r="AA481" s="69"/>
      <c r="AB481" s="69"/>
      <c r="AC481" s="69"/>
      <c r="AD481" s="69"/>
      <c r="AE481" s="69"/>
      <c r="AF481" s="69"/>
      <c r="AG481" s="69"/>
      <c r="AH481" s="69"/>
      <c r="AI481" s="69"/>
      <c r="AJ481" s="69"/>
    </row>
    <row r="482" spans="6:36" ht="15.15" customHeight="1">
      <c r="F482" s="94"/>
      <c r="G482" s="94"/>
      <c r="H482" s="94"/>
      <c r="I482" s="94"/>
      <c r="J482" s="94"/>
      <c r="K482" s="69"/>
      <c r="L482" s="69"/>
      <c r="M482" s="69"/>
      <c r="N482" s="69"/>
      <c r="O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  <c r="AA482" s="69"/>
      <c r="AB482" s="69"/>
      <c r="AC482" s="69"/>
      <c r="AD482" s="69"/>
      <c r="AE482" s="69"/>
      <c r="AF482" s="69"/>
      <c r="AG482" s="69"/>
      <c r="AH482" s="69"/>
      <c r="AI482" s="69"/>
      <c r="AJ482" s="69"/>
    </row>
    <row r="483" spans="6:36" ht="15.15" customHeight="1">
      <c r="F483" s="94"/>
      <c r="G483" s="94"/>
      <c r="H483" s="94"/>
      <c r="I483" s="94"/>
      <c r="J483" s="94"/>
      <c r="K483" s="69"/>
      <c r="L483" s="69"/>
      <c r="M483" s="69"/>
      <c r="N483" s="69"/>
      <c r="O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  <c r="AA483" s="69"/>
      <c r="AB483" s="69"/>
      <c r="AC483" s="69"/>
      <c r="AD483" s="69"/>
      <c r="AE483" s="69"/>
      <c r="AF483" s="69"/>
      <c r="AG483" s="69"/>
      <c r="AH483" s="69"/>
      <c r="AI483" s="69"/>
      <c r="AJ483" s="69"/>
    </row>
    <row r="484" spans="6:36" ht="15.15" customHeight="1">
      <c r="F484" s="94"/>
      <c r="G484" s="94"/>
      <c r="H484" s="94"/>
      <c r="I484" s="94"/>
      <c r="J484" s="94"/>
      <c r="K484" s="69"/>
      <c r="L484" s="69"/>
      <c r="M484" s="69"/>
      <c r="N484" s="69"/>
      <c r="O484" s="69"/>
      <c r="Q484" s="69"/>
      <c r="R484" s="69"/>
      <c r="S484" s="69"/>
      <c r="T484" s="69"/>
      <c r="U484" s="69"/>
      <c r="V484" s="69"/>
      <c r="W484" s="69"/>
      <c r="X484" s="69"/>
      <c r="Y484" s="69"/>
      <c r="Z484" s="69"/>
      <c r="AA484" s="69"/>
      <c r="AB484" s="69"/>
      <c r="AC484" s="69"/>
      <c r="AD484" s="69"/>
      <c r="AE484" s="69"/>
      <c r="AF484" s="69"/>
      <c r="AG484" s="69"/>
      <c r="AH484" s="69"/>
      <c r="AI484" s="69"/>
      <c r="AJ484" s="69"/>
    </row>
    <row r="485" spans="6:36" ht="15.15" customHeight="1">
      <c r="F485" s="94"/>
      <c r="G485" s="94"/>
      <c r="H485" s="94"/>
      <c r="I485" s="94"/>
      <c r="J485" s="94"/>
      <c r="K485" s="69"/>
      <c r="L485" s="69"/>
      <c r="M485" s="69"/>
      <c r="N485" s="69"/>
      <c r="O485" s="69"/>
      <c r="Q485" s="69"/>
      <c r="R485" s="69"/>
      <c r="S485" s="69"/>
      <c r="T485" s="69"/>
      <c r="U485" s="69"/>
      <c r="V485" s="69"/>
      <c r="W485" s="69"/>
      <c r="X485" s="69"/>
      <c r="Y485" s="69"/>
      <c r="Z485" s="69"/>
      <c r="AA485" s="69"/>
      <c r="AB485" s="69"/>
      <c r="AC485" s="69"/>
      <c r="AD485" s="69"/>
      <c r="AE485" s="69"/>
      <c r="AF485" s="69"/>
      <c r="AG485" s="69"/>
      <c r="AH485" s="69"/>
      <c r="AI485" s="69"/>
      <c r="AJ485" s="69"/>
    </row>
    <row r="486" spans="6:36" ht="15.15" customHeight="1">
      <c r="F486" s="94"/>
      <c r="G486" s="94"/>
      <c r="H486" s="94"/>
      <c r="I486" s="94"/>
      <c r="J486" s="94"/>
      <c r="K486" s="69"/>
      <c r="L486" s="69"/>
      <c r="M486" s="69"/>
      <c r="N486" s="69"/>
      <c r="O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  <c r="AA486" s="69"/>
      <c r="AB486" s="69"/>
      <c r="AC486" s="69"/>
      <c r="AD486" s="69"/>
      <c r="AE486" s="69"/>
      <c r="AF486" s="69"/>
      <c r="AG486" s="69"/>
      <c r="AH486" s="69"/>
      <c r="AI486" s="69"/>
      <c r="AJ486" s="69"/>
    </row>
    <row r="487" spans="6:36" ht="15.15" customHeight="1">
      <c r="F487" s="94"/>
      <c r="G487" s="94"/>
      <c r="H487" s="94"/>
      <c r="I487" s="94"/>
      <c r="J487" s="94"/>
      <c r="K487" s="69"/>
      <c r="L487" s="69"/>
      <c r="M487" s="69"/>
      <c r="N487" s="69"/>
      <c r="O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  <c r="AA487" s="69"/>
      <c r="AB487" s="69"/>
      <c r="AC487" s="69"/>
      <c r="AD487" s="69"/>
      <c r="AE487" s="69"/>
      <c r="AF487" s="69"/>
      <c r="AG487" s="69"/>
      <c r="AH487" s="69"/>
      <c r="AI487" s="69"/>
      <c r="AJ487" s="69"/>
    </row>
    <row r="488" spans="6:36" ht="15.15" customHeight="1">
      <c r="F488" s="94"/>
      <c r="G488" s="94"/>
      <c r="H488" s="94"/>
      <c r="I488" s="94"/>
      <c r="J488" s="94"/>
      <c r="K488" s="69"/>
      <c r="L488" s="69"/>
      <c r="M488" s="69"/>
      <c r="N488" s="69"/>
      <c r="O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  <c r="AA488" s="69"/>
      <c r="AB488" s="69"/>
      <c r="AC488" s="69"/>
      <c r="AD488" s="69"/>
      <c r="AE488" s="69"/>
      <c r="AF488" s="69"/>
      <c r="AG488" s="69"/>
      <c r="AH488" s="69"/>
      <c r="AI488" s="69"/>
      <c r="AJ488" s="69"/>
    </row>
    <row r="489" spans="6:36" ht="15.15" customHeight="1">
      <c r="F489" s="94"/>
      <c r="G489" s="94"/>
      <c r="H489" s="94"/>
      <c r="I489" s="94"/>
      <c r="J489" s="94"/>
      <c r="K489" s="69"/>
      <c r="L489" s="69"/>
      <c r="M489" s="69"/>
      <c r="N489" s="69"/>
      <c r="O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  <c r="AA489" s="69"/>
      <c r="AB489" s="69"/>
      <c r="AC489" s="69"/>
      <c r="AD489" s="69"/>
      <c r="AE489" s="69"/>
      <c r="AF489" s="69"/>
      <c r="AG489" s="69"/>
      <c r="AH489" s="69"/>
      <c r="AI489" s="69"/>
      <c r="AJ489" s="69"/>
    </row>
    <row r="490" spans="6:36" ht="15.15" customHeight="1">
      <c r="F490" s="94"/>
      <c r="G490" s="94"/>
      <c r="H490" s="94"/>
      <c r="I490" s="94"/>
      <c r="J490" s="94"/>
      <c r="K490" s="69"/>
      <c r="L490" s="69"/>
      <c r="M490" s="69"/>
      <c r="N490" s="69"/>
      <c r="O490" s="69"/>
      <c r="Q490" s="69"/>
      <c r="R490" s="69"/>
      <c r="S490" s="69"/>
      <c r="T490" s="69"/>
      <c r="U490" s="69"/>
      <c r="V490" s="69"/>
      <c r="W490" s="69"/>
      <c r="X490" s="69"/>
      <c r="Y490" s="69"/>
      <c r="Z490" s="69"/>
      <c r="AA490" s="69"/>
      <c r="AB490" s="69"/>
      <c r="AC490" s="69"/>
      <c r="AD490" s="69"/>
      <c r="AE490" s="69"/>
      <c r="AF490" s="69"/>
      <c r="AG490" s="69"/>
      <c r="AH490" s="69"/>
      <c r="AI490" s="69"/>
      <c r="AJ490" s="69"/>
    </row>
    <row r="491" spans="6:36" ht="15.15" customHeight="1">
      <c r="F491" s="94"/>
      <c r="G491" s="94"/>
      <c r="H491" s="94"/>
      <c r="I491" s="94"/>
      <c r="J491" s="94"/>
      <c r="K491" s="69"/>
      <c r="L491" s="69"/>
      <c r="M491" s="69"/>
      <c r="N491" s="69"/>
      <c r="O491" s="69"/>
      <c r="Q491" s="69"/>
      <c r="R491" s="69"/>
      <c r="S491" s="69"/>
      <c r="T491" s="69"/>
      <c r="U491" s="69"/>
      <c r="V491" s="69"/>
      <c r="W491" s="69"/>
      <c r="X491" s="69"/>
      <c r="Y491" s="69"/>
      <c r="Z491" s="69"/>
      <c r="AA491" s="69"/>
      <c r="AB491" s="69"/>
      <c r="AC491" s="69"/>
      <c r="AD491" s="69"/>
      <c r="AE491" s="69"/>
      <c r="AF491" s="69"/>
      <c r="AG491" s="69"/>
      <c r="AH491" s="69"/>
      <c r="AI491" s="69"/>
      <c r="AJ491" s="69"/>
    </row>
    <row r="492" spans="6:36" ht="15.15" customHeight="1">
      <c r="F492" s="94"/>
      <c r="G492" s="94"/>
      <c r="H492" s="94"/>
      <c r="I492" s="94"/>
      <c r="J492" s="94"/>
      <c r="K492" s="69"/>
      <c r="L492" s="69"/>
      <c r="M492" s="69"/>
      <c r="N492" s="69"/>
      <c r="O492" s="69"/>
      <c r="Q492" s="69"/>
      <c r="R492" s="69"/>
      <c r="S492" s="69"/>
      <c r="T492" s="69"/>
      <c r="U492" s="69"/>
      <c r="V492" s="69"/>
      <c r="W492" s="69"/>
      <c r="X492" s="69"/>
      <c r="Y492" s="69"/>
      <c r="Z492" s="69"/>
      <c r="AA492" s="69"/>
      <c r="AB492" s="69"/>
      <c r="AC492" s="69"/>
      <c r="AD492" s="69"/>
      <c r="AE492" s="69"/>
      <c r="AF492" s="69"/>
      <c r="AG492" s="69"/>
      <c r="AH492" s="69"/>
      <c r="AI492" s="69"/>
      <c r="AJ492" s="69"/>
    </row>
    <row r="493" spans="6:36" ht="15.15" customHeight="1">
      <c r="F493" s="94"/>
      <c r="G493" s="94"/>
      <c r="H493" s="94"/>
      <c r="I493" s="94"/>
      <c r="J493" s="94"/>
      <c r="K493" s="69"/>
      <c r="L493" s="69"/>
      <c r="M493" s="69"/>
      <c r="N493" s="69"/>
      <c r="O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  <c r="AA493" s="69"/>
      <c r="AB493" s="69"/>
      <c r="AC493" s="69"/>
      <c r="AD493" s="69"/>
      <c r="AE493" s="69"/>
      <c r="AF493" s="69"/>
      <c r="AG493" s="69"/>
      <c r="AH493" s="69"/>
      <c r="AI493" s="69"/>
      <c r="AJ493" s="69"/>
    </row>
    <row r="494" spans="6:36" ht="15.15" customHeight="1">
      <c r="F494" s="94"/>
      <c r="G494" s="94"/>
      <c r="H494" s="94"/>
      <c r="I494" s="94"/>
      <c r="J494" s="94"/>
      <c r="K494" s="69"/>
      <c r="L494" s="69"/>
      <c r="M494" s="69"/>
      <c r="N494" s="69"/>
      <c r="O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69"/>
      <c r="AB494" s="69"/>
      <c r="AC494" s="69"/>
      <c r="AD494" s="69"/>
      <c r="AE494" s="69"/>
      <c r="AF494" s="69"/>
      <c r="AG494" s="69"/>
      <c r="AH494" s="69"/>
      <c r="AI494" s="69"/>
      <c r="AJ494" s="69"/>
    </row>
    <row r="495" spans="6:36" ht="15.15" customHeight="1">
      <c r="F495" s="94"/>
      <c r="G495" s="94"/>
      <c r="H495" s="94"/>
      <c r="I495" s="94"/>
      <c r="J495" s="94"/>
      <c r="K495" s="69"/>
      <c r="L495" s="69"/>
      <c r="M495" s="69"/>
      <c r="N495" s="69"/>
      <c r="O495" s="69"/>
      <c r="Q495" s="69"/>
      <c r="R495" s="69"/>
      <c r="S495" s="69"/>
      <c r="T495" s="69"/>
      <c r="U495" s="69"/>
      <c r="V495" s="69"/>
      <c r="W495" s="69"/>
      <c r="X495" s="69"/>
      <c r="Y495" s="69"/>
      <c r="Z495" s="69"/>
      <c r="AA495" s="69"/>
      <c r="AB495" s="69"/>
      <c r="AC495" s="69"/>
      <c r="AD495" s="69"/>
      <c r="AE495" s="69"/>
      <c r="AF495" s="69"/>
      <c r="AG495" s="69"/>
      <c r="AH495" s="69"/>
      <c r="AI495" s="69"/>
      <c r="AJ495" s="69"/>
    </row>
    <row r="496" spans="6:36" ht="15.15" customHeight="1">
      <c r="F496" s="94"/>
      <c r="G496" s="94"/>
      <c r="H496" s="94"/>
      <c r="I496" s="94"/>
      <c r="J496" s="94"/>
      <c r="K496" s="69"/>
      <c r="L496" s="69"/>
      <c r="M496" s="69"/>
      <c r="N496" s="69"/>
      <c r="O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  <c r="AA496" s="69"/>
      <c r="AB496" s="69"/>
      <c r="AC496" s="69"/>
      <c r="AD496" s="69"/>
      <c r="AE496" s="69"/>
      <c r="AF496" s="69"/>
      <c r="AG496" s="69"/>
      <c r="AH496" s="69"/>
      <c r="AI496" s="69"/>
      <c r="AJ496" s="69"/>
    </row>
    <row r="497" spans="6:36" ht="15.15" customHeight="1">
      <c r="F497" s="94"/>
      <c r="G497" s="94"/>
      <c r="H497" s="94"/>
      <c r="I497" s="94"/>
      <c r="J497" s="94"/>
      <c r="K497" s="69"/>
      <c r="L497" s="69"/>
      <c r="M497" s="69"/>
      <c r="N497" s="69"/>
      <c r="O497" s="69"/>
      <c r="Q497" s="69"/>
      <c r="R497" s="69"/>
      <c r="S497" s="69"/>
      <c r="T497" s="69"/>
      <c r="U497" s="69"/>
      <c r="V497" s="69"/>
      <c r="W497" s="69"/>
      <c r="X497" s="69"/>
      <c r="Y497" s="69"/>
      <c r="Z497" s="69"/>
      <c r="AA497" s="69"/>
      <c r="AB497" s="69"/>
      <c r="AC497" s="69"/>
      <c r="AD497" s="69"/>
      <c r="AE497" s="69"/>
      <c r="AF497" s="69"/>
      <c r="AG497" s="69"/>
      <c r="AH497" s="69"/>
      <c r="AI497" s="69"/>
      <c r="AJ497" s="69"/>
    </row>
    <row r="498" spans="6:36" ht="15.15" customHeight="1">
      <c r="F498" s="94"/>
      <c r="G498" s="94"/>
      <c r="H498" s="94"/>
      <c r="I498" s="94"/>
      <c r="J498" s="94"/>
      <c r="K498" s="69"/>
      <c r="L498" s="69"/>
      <c r="M498" s="69"/>
      <c r="N498" s="69"/>
      <c r="O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  <c r="AA498" s="69"/>
      <c r="AB498" s="69"/>
      <c r="AC498" s="69"/>
      <c r="AD498" s="69"/>
      <c r="AE498" s="69"/>
      <c r="AF498" s="69"/>
      <c r="AG498" s="69"/>
      <c r="AH498" s="69"/>
      <c r="AI498" s="69"/>
      <c r="AJ498" s="69"/>
    </row>
    <row r="499" spans="6:36" ht="15.15" customHeight="1">
      <c r="F499" s="94"/>
      <c r="G499" s="94"/>
      <c r="H499" s="94"/>
      <c r="I499" s="94"/>
      <c r="J499" s="94"/>
      <c r="K499" s="69"/>
      <c r="L499" s="69"/>
      <c r="M499" s="69"/>
      <c r="N499" s="69"/>
      <c r="O499" s="69"/>
      <c r="Q499" s="69"/>
      <c r="R499" s="69"/>
      <c r="S499" s="69"/>
      <c r="T499" s="69"/>
      <c r="U499" s="69"/>
      <c r="V499" s="69"/>
      <c r="W499" s="69"/>
      <c r="X499" s="69"/>
      <c r="Y499" s="69"/>
      <c r="Z499" s="69"/>
      <c r="AA499" s="69"/>
      <c r="AB499" s="69"/>
      <c r="AC499" s="69"/>
      <c r="AD499" s="69"/>
      <c r="AE499" s="69"/>
      <c r="AF499" s="69"/>
      <c r="AG499" s="69"/>
      <c r="AH499" s="69"/>
      <c r="AI499" s="69"/>
      <c r="AJ499" s="69"/>
    </row>
    <row r="500" spans="6:36" ht="15.15" customHeight="1">
      <c r="F500" s="94"/>
      <c r="G500" s="94"/>
      <c r="H500" s="94"/>
      <c r="I500" s="94"/>
      <c r="J500" s="94"/>
      <c r="K500" s="69"/>
      <c r="L500" s="69"/>
      <c r="M500" s="69"/>
      <c r="N500" s="69"/>
      <c r="O500" s="69"/>
      <c r="Q500" s="69"/>
      <c r="R500" s="69"/>
      <c r="S500" s="69"/>
      <c r="T500" s="69"/>
      <c r="U500" s="69"/>
      <c r="V500" s="69"/>
      <c r="W500" s="69"/>
      <c r="X500" s="69"/>
      <c r="Y500" s="69"/>
      <c r="Z500" s="69"/>
      <c r="AA500" s="69"/>
      <c r="AB500" s="69"/>
      <c r="AC500" s="69"/>
      <c r="AD500" s="69"/>
      <c r="AE500" s="69"/>
      <c r="AF500" s="69"/>
      <c r="AG500" s="69"/>
      <c r="AH500" s="69"/>
      <c r="AI500" s="69"/>
      <c r="AJ500" s="69"/>
    </row>
    <row r="501" spans="6:36" ht="15.15" customHeight="1">
      <c r="F501" s="94"/>
      <c r="G501" s="94"/>
      <c r="H501" s="94"/>
      <c r="I501" s="94"/>
      <c r="J501" s="94"/>
      <c r="K501" s="69"/>
      <c r="L501" s="69"/>
      <c r="M501" s="69"/>
      <c r="N501" s="69"/>
      <c r="O501" s="69"/>
      <c r="Q501" s="69"/>
      <c r="R501" s="69"/>
      <c r="S501" s="69"/>
      <c r="T501" s="69"/>
      <c r="U501" s="69"/>
      <c r="V501" s="69"/>
      <c r="W501" s="69"/>
      <c r="X501" s="69"/>
      <c r="Y501" s="69"/>
      <c r="Z501" s="69"/>
      <c r="AA501" s="69"/>
      <c r="AB501" s="69"/>
      <c r="AC501" s="69"/>
      <c r="AD501" s="69"/>
      <c r="AE501" s="69"/>
      <c r="AF501" s="69"/>
      <c r="AG501" s="69"/>
      <c r="AH501" s="69"/>
      <c r="AI501" s="69"/>
      <c r="AJ501" s="69"/>
    </row>
    <row r="502" spans="6:36" ht="15.15" customHeight="1">
      <c r="F502" s="94"/>
      <c r="G502" s="94"/>
      <c r="H502" s="94"/>
      <c r="I502" s="94"/>
      <c r="J502" s="94"/>
      <c r="K502" s="69"/>
      <c r="L502" s="69"/>
      <c r="M502" s="69"/>
      <c r="N502" s="69"/>
      <c r="O502" s="69"/>
      <c r="Q502" s="69"/>
      <c r="R502" s="69"/>
      <c r="S502" s="69"/>
      <c r="T502" s="69"/>
      <c r="U502" s="69"/>
      <c r="V502" s="69"/>
      <c r="W502" s="69"/>
      <c r="X502" s="69"/>
      <c r="Y502" s="69"/>
      <c r="Z502" s="69"/>
      <c r="AA502" s="69"/>
      <c r="AB502" s="69"/>
      <c r="AC502" s="69"/>
      <c r="AD502" s="69"/>
      <c r="AE502" s="69"/>
      <c r="AF502" s="69"/>
      <c r="AG502" s="69"/>
      <c r="AH502" s="69"/>
      <c r="AI502" s="69"/>
      <c r="AJ502" s="69"/>
    </row>
    <row r="503" spans="6:36" ht="15.15" customHeight="1">
      <c r="F503" s="94"/>
      <c r="G503" s="94"/>
      <c r="H503" s="94"/>
      <c r="I503" s="94"/>
      <c r="J503" s="94"/>
      <c r="K503" s="69"/>
      <c r="L503" s="69"/>
      <c r="M503" s="69"/>
      <c r="N503" s="69"/>
      <c r="O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  <c r="AA503" s="69"/>
      <c r="AB503" s="69"/>
      <c r="AC503" s="69"/>
      <c r="AD503" s="69"/>
      <c r="AE503" s="69"/>
      <c r="AF503" s="69"/>
      <c r="AG503" s="69"/>
      <c r="AH503" s="69"/>
      <c r="AI503" s="69"/>
      <c r="AJ503" s="69"/>
    </row>
    <row r="504" spans="6:36" ht="15.15" customHeight="1">
      <c r="F504" s="94"/>
      <c r="G504" s="94"/>
      <c r="H504" s="94"/>
      <c r="I504" s="94"/>
      <c r="J504" s="94"/>
      <c r="K504" s="69"/>
      <c r="L504" s="69"/>
      <c r="M504" s="69"/>
      <c r="N504" s="69"/>
      <c r="O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  <c r="AA504" s="69"/>
      <c r="AB504" s="69"/>
      <c r="AC504" s="69"/>
      <c r="AD504" s="69"/>
      <c r="AE504" s="69"/>
      <c r="AF504" s="69"/>
      <c r="AG504" s="69"/>
      <c r="AH504" s="69"/>
      <c r="AI504" s="69"/>
      <c r="AJ504" s="69"/>
    </row>
    <row r="505" spans="6:36" ht="15.15" customHeight="1">
      <c r="F505" s="94"/>
      <c r="G505" s="94"/>
      <c r="H505" s="94"/>
      <c r="I505" s="94"/>
      <c r="J505" s="94"/>
      <c r="K505" s="69"/>
      <c r="L505" s="69"/>
      <c r="M505" s="69"/>
      <c r="N505" s="69"/>
      <c r="O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  <c r="AA505" s="69"/>
      <c r="AB505" s="69"/>
      <c r="AC505" s="69"/>
      <c r="AD505" s="69"/>
      <c r="AE505" s="69"/>
      <c r="AF505" s="69"/>
      <c r="AG505" s="69"/>
      <c r="AH505" s="69"/>
      <c r="AI505" s="69"/>
      <c r="AJ505" s="69"/>
    </row>
    <row r="506" spans="6:36" ht="15.15" customHeight="1">
      <c r="F506" s="94"/>
      <c r="G506" s="94"/>
      <c r="H506" s="94"/>
      <c r="I506" s="94"/>
      <c r="J506" s="94"/>
      <c r="K506" s="69"/>
      <c r="L506" s="69"/>
      <c r="M506" s="69"/>
      <c r="N506" s="69"/>
      <c r="O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  <c r="AA506" s="69"/>
      <c r="AB506" s="69"/>
      <c r="AC506" s="69"/>
      <c r="AD506" s="69"/>
      <c r="AE506" s="69"/>
      <c r="AF506" s="69"/>
      <c r="AG506" s="69"/>
      <c r="AH506" s="69"/>
      <c r="AI506" s="69"/>
      <c r="AJ506" s="69"/>
    </row>
    <row r="507" spans="6:36" ht="15.15" customHeight="1">
      <c r="F507" s="94"/>
      <c r="G507" s="94"/>
      <c r="H507" s="94"/>
      <c r="I507" s="94"/>
      <c r="J507" s="94"/>
      <c r="K507" s="69"/>
      <c r="L507" s="69"/>
      <c r="M507" s="69"/>
      <c r="N507" s="69"/>
      <c r="O507" s="69"/>
      <c r="Q507" s="69"/>
      <c r="R507" s="69"/>
      <c r="S507" s="69"/>
      <c r="T507" s="69"/>
      <c r="U507" s="69"/>
      <c r="V507" s="69"/>
      <c r="W507" s="69"/>
      <c r="X507" s="69"/>
      <c r="Y507" s="69"/>
      <c r="Z507" s="69"/>
      <c r="AA507" s="69"/>
      <c r="AB507" s="69"/>
      <c r="AC507" s="69"/>
      <c r="AD507" s="69"/>
      <c r="AE507" s="69"/>
      <c r="AF507" s="69"/>
      <c r="AG507" s="69"/>
      <c r="AH507" s="69"/>
      <c r="AI507" s="69"/>
      <c r="AJ507" s="69"/>
    </row>
    <row r="508" spans="6:36" ht="15.15" customHeight="1">
      <c r="F508" s="94"/>
      <c r="G508" s="94"/>
      <c r="H508" s="94"/>
      <c r="I508" s="94"/>
      <c r="J508" s="94"/>
      <c r="K508" s="69"/>
      <c r="L508" s="69"/>
      <c r="M508" s="69"/>
      <c r="N508" s="69"/>
      <c r="O508" s="69"/>
      <c r="Q508" s="69"/>
      <c r="R508" s="69"/>
      <c r="S508" s="69"/>
      <c r="T508" s="69"/>
      <c r="U508" s="69"/>
      <c r="V508" s="69"/>
      <c r="W508" s="69"/>
      <c r="X508" s="69"/>
      <c r="Y508" s="69"/>
      <c r="Z508" s="69"/>
      <c r="AA508" s="69"/>
      <c r="AB508" s="69"/>
      <c r="AC508" s="69"/>
      <c r="AD508" s="69"/>
      <c r="AE508" s="69"/>
      <c r="AF508" s="69"/>
      <c r="AG508" s="69"/>
      <c r="AH508" s="69"/>
      <c r="AI508" s="69"/>
      <c r="AJ508" s="69"/>
    </row>
    <row r="509" spans="6:36" ht="15.15" customHeight="1">
      <c r="F509" s="94"/>
      <c r="G509" s="94"/>
      <c r="H509" s="94"/>
      <c r="I509" s="94"/>
      <c r="J509" s="94"/>
      <c r="K509" s="69"/>
      <c r="L509" s="69"/>
      <c r="M509" s="69"/>
      <c r="N509" s="69"/>
      <c r="O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  <c r="AA509" s="69"/>
      <c r="AB509" s="69"/>
      <c r="AC509" s="69"/>
      <c r="AD509" s="69"/>
      <c r="AE509" s="69"/>
      <c r="AF509" s="69"/>
      <c r="AG509" s="69"/>
      <c r="AH509" s="69"/>
      <c r="AI509" s="69"/>
      <c r="AJ509" s="69"/>
    </row>
    <row r="510" spans="6:36" ht="15.15" customHeight="1">
      <c r="F510" s="94"/>
      <c r="G510" s="94"/>
      <c r="H510" s="94"/>
      <c r="I510" s="94"/>
      <c r="J510" s="94"/>
      <c r="K510" s="69"/>
      <c r="L510" s="69"/>
      <c r="M510" s="69"/>
      <c r="N510" s="69"/>
      <c r="O510" s="69"/>
      <c r="Q510" s="69"/>
      <c r="R510" s="69"/>
      <c r="S510" s="69"/>
      <c r="T510" s="69"/>
      <c r="U510" s="69"/>
      <c r="V510" s="69"/>
      <c r="W510" s="69"/>
      <c r="X510" s="69"/>
      <c r="Y510" s="69"/>
      <c r="Z510" s="69"/>
      <c r="AA510" s="69"/>
      <c r="AB510" s="69"/>
      <c r="AC510" s="69"/>
      <c r="AD510" s="69"/>
      <c r="AE510" s="69"/>
      <c r="AF510" s="69"/>
      <c r="AG510" s="69"/>
      <c r="AH510" s="69"/>
      <c r="AI510" s="69"/>
      <c r="AJ510" s="69"/>
    </row>
    <row r="511" spans="6:36" ht="15.15" customHeight="1">
      <c r="F511" s="94"/>
      <c r="G511" s="94"/>
      <c r="H511" s="94"/>
      <c r="I511" s="94"/>
      <c r="J511" s="94"/>
      <c r="K511" s="69"/>
      <c r="L511" s="69"/>
      <c r="M511" s="69"/>
      <c r="N511" s="69"/>
      <c r="O511" s="69"/>
      <c r="Q511" s="69"/>
      <c r="R511" s="69"/>
      <c r="S511" s="69"/>
      <c r="T511" s="69"/>
      <c r="U511" s="69"/>
      <c r="V511" s="69"/>
      <c r="W511" s="69"/>
      <c r="X511" s="69"/>
      <c r="Y511" s="69"/>
      <c r="Z511" s="69"/>
      <c r="AA511" s="69"/>
      <c r="AB511" s="69"/>
      <c r="AC511" s="69"/>
      <c r="AD511" s="69"/>
      <c r="AE511" s="69"/>
      <c r="AF511" s="69"/>
      <c r="AG511" s="69"/>
      <c r="AH511" s="69"/>
      <c r="AI511" s="69"/>
      <c r="AJ511" s="69"/>
    </row>
    <row r="512" spans="6:36" ht="15.15" customHeight="1">
      <c r="F512" s="94"/>
      <c r="G512" s="94"/>
      <c r="H512" s="94"/>
      <c r="I512" s="94"/>
      <c r="J512" s="94"/>
      <c r="K512" s="69"/>
      <c r="L512" s="69"/>
      <c r="M512" s="69"/>
      <c r="N512" s="69"/>
      <c r="O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  <c r="AA512" s="69"/>
      <c r="AB512" s="69"/>
      <c r="AC512" s="69"/>
      <c r="AD512" s="69"/>
      <c r="AE512" s="69"/>
      <c r="AF512" s="69"/>
      <c r="AG512" s="69"/>
      <c r="AH512" s="69"/>
      <c r="AI512" s="69"/>
      <c r="AJ512" s="69"/>
    </row>
    <row r="513" spans="6:36" ht="15.15" customHeight="1">
      <c r="F513" s="94"/>
      <c r="G513" s="94"/>
      <c r="H513" s="94"/>
      <c r="I513" s="94"/>
      <c r="J513" s="94"/>
      <c r="K513" s="69"/>
      <c r="L513" s="69"/>
      <c r="M513" s="69"/>
      <c r="N513" s="69"/>
      <c r="O513" s="69"/>
      <c r="Q513" s="69"/>
      <c r="R513" s="69"/>
      <c r="S513" s="69"/>
      <c r="T513" s="69"/>
      <c r="U513" s="69"/>
      <c r="V513" s="69"/>
      <c r="W513" s="69"/>
      <c r="X513" s="69"/>
      <c r="Y513" s="69"/>
      <c r="Z513" s="69"/>
      <c r="AA513" s="69"/>
      <c r="AB513" s="69"/>
      <c r="AC513" s="69"/>
      <c r="AD513" s="69"/>
      <c r="AE513" s="69"/>
      <c r="AF513" s="69"/>
      <c r="AG513" s="69"/>
      <c r="AH513" s="69"/>
      <c r="AI513" s="69"/>
      <c r="AJ513" s="69"/>
    </row>
    <row r="514" spans="6:36" ht="15.15" customHeight="1">
      <c r="F514" s="94"/>
      <c r="G514" s="94"/>
      <c r="H514" s="94"/>
      <c r="I514" s="94"/>
      <c r="J514" s="94"/>
      <c r="K514" s="69"/>
      <c r="L514" s="69"/>
      <c r="M514" s="69"/>
      <c r="N514" s="69"/>
      <c r="O514" s="69"/>
      <c r="Q514" s="69"/>
      <c r="R514" s="69"/>
      <c r="S514" s="69"/>
      <c r="T514" s="69"/>
      <c r="U514" s="69"/>
      <c r="V514" s="69"/>
      <c r="W514" s="69"/>
      <c r="X514" s="69"/>
      <c r="Y514" s="69"/>
      <c r="Z514" s="69"/>
      <c r="AA514" s="69"/>
      <c r="AB514" s="69"/>
      <c r="AC514" s="69"/>
      <c r="AD514" s="69"/>
      <c r="AE514" s="69"/>
      <c r="AF514" s="69"/>
      <c r="AG514" s="69"/>
      <c r="AH514" s="69"/>
      <c r="AI514" s="69"/>
      <c r="AJ514" s="69"/>
    </row>
    <row r="515" spans="6:36" ht="15.15" customHeight="1">
      <c r="F515" s="94"/>
      <c r="G515" s="94"/>
      <c r="H515" s="94"/>
      <c r="I515" s="94"/>
      <c r="J515" s="94"/>
      <c r="K515" s="69"/>
      <c r="L515" s="69"/>
      <c r="M515" s="69"/>
      <c r="N515" s="69"/>
      <c r="O515" s="69"/>
      <c r="Q515" s="69"/>
      <c r="R515" s="69"/>
      <c r="S515" s="69"/>
      <c r="T515" s="69"/>
      <c r="U515" s="69"/>
      <c r="V515" s="69"/>
      <c r="W515" s="69"/>
      <c r="X515" s="69"/>
      <c r="Y515" s="69"/>
      <c r="Z515" s="69"/>
      <c r="AA515" s="69"/>
      <c r="AB515" s="69"/>
      <c r="AC515" s="69"/>
      <c r="AD515" s="69"/>
      <c r="AE515" s="69"/>
      <c r="AF515" s="69"/>
      <c r="AG515" s="69"/>
      <c r="AH515" s="69"/>
      <c r="AI515" s="69"/>
      <c r="AJ515" s="69"/>
    </row>
    <row r="516" spans="6:36" ht="15.15" customHeight="1">
      <c r="F516" s="94"/>
      <c r="G516" s="94"/>
      <c r="H516" s="94"/>
      <c r="I516" s="94"/>
      <c r="J516" s="94"/>
      <c r="K516" s="69"/>
      <c r="L516" s="69"/>
      <c r="M516" s="69"/>
      <c r="N516" s="69"/>
      <c r="O516" s="69"/>
      <c r="Q516" s="69"/>
      <c r="R516" s="69"/>
      <c r="S516" s="69"/>
      <c r="T516" s="69"/>
      <c r="U516" s="69"/>
      <c r="V516" s="69"/>
      <c r="W516" s="69"/>
      <c r="X516" s="69"/>
      <c r="Y516" s="69"/>
      <c r="Z516" s="69"/>
      <c r="AA516" s="69"/>
      <c r="AB516" s="69"/>
      <c r="AC516" s="69"/>
      <c r="AD516" s="69"/>
      <c r="AE516" s="69"/>
      <c r="AF516" s="69"/>
      <c r="AG516" s="69"/>
      <c r="AH516" s="69"/>
      <c r="AI516" s="69"/>
      <c r="AJ516" s="69"/>
    </row>
    <row r="517" spans="6:36" ht="15.15" customHeight="1">
      <c r="F517" s="94"/>
      <c r="G517" s="94"/>
      <c r="H517" s="94"/>
      <c r="I517" s="94"/>
      <c r="J517" s="94"/>
      <c r="K517" s="69"/>
      <c r="L517" s="69"/>
      <c r="M517" s="69"/>
      <c r="N517" s="69"/>
      <c r="O517" s="69"/>
      <c r="Q517" s="69"/>
      <c r="R517" s="69"/>
      <c r="S517" s="69"/>
      <c r="T517" s="69"/>
      <c r="U517" s="69"/>
      <c r="V517" s="69"/>
      <c r="W517" s="69"/>
      <c r="X517" s="69"/>
      <c r="Y517" s="69"/>
      <c r="Z517" s="69"/>
      <c r="AA517" s="69"/>
      <c r="AB517" s="69"/>
      <c r="AC517" s="69"/>
      <c r="AD517" s="69"/>
      <c r="AE517" s="69"/>
      <c r="AF517" s="69"/>
      <c r="AG517" s="69"/>
      <c r="AH517" s="69"/>
      <c r="AI517" s="69"/>
      <c r="AJ517" s="69"/>
    </row>
    <row r="518" spans="6:36" ht="15.15" customHeight="1">
      <c r="F518" s="94"/>
      <c r="G518" s="94"/>
      <c r="H518" s="94"/>
      <c r="I518" s="94"/>
      <c r="J518" s="94"/>
      <c r="K518" s="69"/>
      <c r="L518" s="69"/>
      <c r="M518" s="69"/>
      <c r="N518" s="69"/>
      <c r="O518" s="69"/>
      <c r="Q518" s="69"/>
      <c r="R518" s="69"/>
      <c r="S518" s="69"/>
      <c r="T518" s="69"/>
      <c r="U518" s="69"/>
      <c r="V518" s="69"/>
      <c r="W518" s="69"/>
      <c r="X518" s="69"/>
      <c r="Y518" s="69"/>
      <c r="Z518" s="69"/>
      <c r="AA518" s="69"/>
      <c r="AB518" s="69"/>
      <c r="AC518" s="69"/>
      <c r="AD518" s="69"/>
      <c r="AE518" s="69"/>
      <c r="AF518" s="69"/>
      <c r="AG518" s="69"/>
      <c r="AH518" s="69"/>
      <c r="AI518" s="69"/>
      <c r="AJ518" s="69"/>
    </row>
    <row r="519" spans="6:36" ht="15.15" customHeight="1">
      <c r="F519" s="94"/>
      <c r="G519" s="94"/>
      <c r="H519" s="94"/>
      <c r="I519" s="94"/>
      <c r="J519" s="94"/>
      <c r="K519" s="69"/>
      <c r="L519" s="69"/>
      <c r="M519" s="69"/>
      <c r="N519" s="69"/>
      <c r="O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  <c r="AA519" s="69"/>
      <c r="AB519" s="69"/>
      <c r="AC519" s="69"/>
      <c r="AD519" s="69"/>
      <c r="AE519" s="69"/>
      <c r="AF519" s="69"/>
      <c r="AG519" s="69"/>
      <c r="AH519" s="69"/>
      <c r="AI519" s="69"/>
      <c r="AJ519" s="69"/>
    </row>
    <row r="520" spans="6:36" ht="15.15" customHeight="1">
      <c r="F520" s="94"/>
      <c r="G520" s="94"/>
      <c r="H520" s="94"/>
      <c r="I520" s="94"/>
      <c r="J520" s="94"/>
      <c r="K520" s="69"/>
      <c r="L520" s="69"/>
      <c r="M520" s="69"/>
      <c r="N520" s="69"/>
      <c r="O520" s="69"/>
      <c r="Q520" s="69"/>
      <c r="R520" s="69"/>
      <c r="S520" s="69"/>
      <c r="T520" s="69"/>
      <c r="U520" s="69"/>
      <c r="V520" s="69"/>
      <c r="W520" s="69"/>
      <c r="X520" s="69"/>
      <c r="Y520" s="69"/>
      <c r="Z520" s="69"/>
      <c r="AA520" s="69"/>
      <c r="AB520" s="69"/>
      <c r="AC520" s="69"/>
      <c r="AD520" s="69"/>
      <c r="AE520" s="69"/>
      <c r="AF520" s="69"/>
      <c r="AG520" s="69"/>
      <c r="AH520" s="69"/>
      <c r="AI520" s="69"/>
      <c r="AJ520" s="69"/>
    </row>
    <row r="521" spans="6:36" ht="15.15" customHeight="1">
      <c r="F521" s="94"/>
      <c r="G521" s="94"/>
      <c r="H521" s="94"/>
      <c r="I521" s="94"/>
      <c r="J521" s="94"/>
      <c r="K521" s="69"/>
      <c r="L521" s="69"/>
      <c r="M521" s="69"/>
      <c r="N521" s="69"/>
      <c r="O521" s="69"/>
      <c r="Q521" s="69"/>
      <c r="R521" s="69"/>
      <c r="S521" s="69"/>
      <c r="T521" s="69"/>
      <c r="U521" s="69"/>
      <c r="V521" s="69"/>
      <c r="W521" s="69"/>
      <c r="X521" s="69"/>
      <c r="Y521" s="69"/>
      <c r="Z521" s="69"/>
      <c r="AA521" s="69"/>
      <c r="AB521" s="69"/>
      <c r="AC521" s="69"/>
      <c r="AD521" s="69"/>
      <c r="AE521" s="69"/>
      <c r="AF521" s="69"/>
      <c r="AG521" s="69"/>
      <c r="AH521" s="69"/>
      <c r="AI521" s="69"/>
      <c r="AJ521" s="69"/>
    </row>
    <row r="522" spans="6:36" ht="15.15" customHeight="1">
      <c r="F522" s="94"/>
      <c r="G522" s="94"/>
      <c r="H522" s="94"/>
      <c r="I522" s="94"/>
      <c r="J522" s="94"/>
      <c r="K522" s="69"/>
      <c r="L522" s="69"/>
      <c r="M522" s="69"/>
      <c r="N522" s="69"/>
      <c r="O522" s="69"/>
      <c r="Q522" s="69"/>
      <c r="R522" s="69"/>
      <c r="S522" s="69"/>
      <c r="T522" s="69"/>
      <c r="U522" s="69"/>
      <c r="V522" s="69"/>
      <c r="W522" s="69"/>
      <c r="X522" s="69"/>
      <c r="Y522" s="69"/>
      <c r="Z522" s="69"/>
      <c r="AA522" s="69"/>
      <c r="AB522" s="69"/>
      <c r="AC522" s="69"/>
      <c r="AD522" s="69"/>
      <c r="AE522" s="69"/>
      <c r="AF522" s="69"/>
      <c r="AG522" s="69"/>
      <c r="AH522" s="69"/>
      <c r="AI522" s="69"/>
      <c r="AJ522" s="69"/>
    </row>
    <row r="523" spans="6:36" ht="15.15" customHeight="1">
      <c r="F523" s="94"/>
      <c r="G523" s="94"/>
      <c r="H523" s="94"/>
      <c r="I523" s="94"/>
      <c r="J523" s="94"/>
      <c r="K523" s="69"/>
      <c r="L523" s="69"/>
      <c r="M523" s="69"/>
      <c r="N523" s="69"/>
      <c r="O523" s="69"/>
      <c r="Q523" s="69"/>
      <c r="R523" s="69"/>
      <c r="S523" s="69"/>
      <c r="T523" s="69"/>
      <c r="U523" s="69"/>
      <c r="V523" s="69"/>
      <c r="W523" s="69"/>
      <c r="X523" s="69"/>
      <c r="Y523" s="69"/>
      <c r="Z523" s="69"/>
      <c r="AA523" s="69"/>
      <c r="AB523" s="69"/>
      <c r="AC523" s="69"/>
      <c r="AD523" s="69"/>
      <c r="AE523" s="69"/>
      <c r="AF523" s="69"/>
      <c r="AG523" s="69"/>
      <c r="AH523" s="69"/>
      <c r="AI523" s="69"/>
      <c r="AJ523" s="69"/>
    </row>
    <row r="524" spans="6:36" ht="15.15" customHeight="1">
      <c r="F524" s="94"/>
      <c r="G524" s="94"/>
      <c r="H524" s="94"/>
      <c r="I524" s="94"/>
      <c r="J524" s="94"/>
      <c r="K524" s="69"/>
      <c r="L524" s="69"/>
      <c r="M524" s="69"/>
      <c r="N524" s="69"/>
      <c r="O524" s="69"/>
      <c r="Q524" s="69"/>
      <c r="R524" s="69"/>
      <c r="S524" s="69"/>
      <c r="T524" s="69"/>
      <c r="U524" s="69"/>
      <c r="V524" s="69"/>
      <c r="W524" s="69"/>
      <c r="X524" s="69"/>
      <c r="Y524" s="69"/>
      <c r="Z524" s="69"/>
      <c r="AA524" s="69"/>
      <c r="AB524" s="69"/>
      <c r="AC524" s="69"/>
      <c r="AD524" s="69"/>
      <c r="AE524" s="69"/>
      <c r="AF524" s="69"/>
      <c r="AG524" s="69"/>
      <c r="AH524" s="69"/>
      <c r="AI524" s="69"/>
      <c r="AJ524" s="69"/>
    </row>
    <row r="525" spans="6:36" ht="15.15" customHeight="1">
      <c r="F525" s="94"/>
      <c r="G525" s="94"/>
      <c r="H525" s="94"/>
      <c r="I525" s="94"/>
      <c r="J525" s="94"/>
      <c r="K525" s="69"/>
      <c r="L525" s="69"/>
      <c r="M525" s="69"/>
      <c r="N525" s="69"/>
      <c r="O525" s="69"/>
      <c r="Q525" s="69"/>
      <c r="R525" s="69"/>
      <c r="S525" s="69"/>
      <c r="T525" s="69"/>
      <c r="U525" s="69"/>
      <c r="V525" s="69"/>
      <c r="W525" s="69"/>
      <c r="X525" s="69"/>
      <c r="Y525" s="69"/>
      <c r="Z525" s="69"/>
      <c r="AA525" s="69"/>
      <c r="AB525" s="69"/>
      <c r="AC525" s="69"/>
      <c r="AD525" s="69"/>
      <c r="AE525" s="69"/>
      <c r="AF525" s="69"/>
      <c r="AG525" s="69"/>
      <c r="AH525" s="69"/>
      <c r="AI525" s="69"/>
      <c r="AJ525" s="69"/>
    </row>
    <row r="526" spans="6:36" ht="15.15" customHeight="1">
      <c r="F526" s="94"/>
      <c r="G526" s="94"/>
      <c r="H526" s="94"/>
      <c r="I526" s="94"/>
      <c r="J526" s="94"/>
      <c r="K526" s="69"/>
      <c r="L526" s="69"/>
      <c r="M526" s="69"/>
      <c r="N526" s="69"/>
      <c r="O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69"/>
      <c r="AJ526" s="69"/>
    </row>
    <row r="527" spans="6:36" ht="15.15" customHeight="1">
      <c r="F527" s="94"/>
      <c r="G527" s="94"/>
      <c r="H527" s="94"/>
      <c r="I527" s="94"/>
      <c r="J527" s="94"/>
      <c r="K527" s="69"/>
      <c r="L527" s="69"/>
      <c r="M527" s="69"/>
      <c r="N527" s="69"/>
      <c r="O527" s="69"/>
      <c r="Q527" s="69"/>
      <c r="R527" s="69"/>
      <c r="S527" s="69"/>
      <c r="T527" s="69"/>
      <c r="U527" s="69"/>
      <c r="V527" s="69"/>
      <c r="W527" s="69"/>
      <c r="X527" s="69"/>
      <c r="Y527" s="69"/>
      <c r="Z527" s="69"/>
      <c r="AA527" s="69"/>
      <c r="AB527" s="69"/>
      <c r="AC527" s="69"/>
      <c r="AD527" s="69"/>
      <c r="AE527" s="69"/>
      <c r="AF527" s="69"/>
      <c r="AG527" s="69"/>
      <c r="AH527" s="69"/>
      <c r="AI527" s="69"/>
      <c r="AJ527" s="69"/>
    </row>
    <row r="528" spans="6:36" ht="15.15" customHeight="1">
      <c r="F528" s="94"/>
      <c r="G528" s="94"/>
      <c r="H528" s="94"/>
      <c r="I528" s="94"/>
      <c r="J528" s="94"/>
      <c r="K528" s="69"/>
      <c r="L528" s="69"/>
      <c r="M528" s="69"/>
      <c r="N528" s="69"/>
      <c r="O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  <c r="AA528" s="69"/>
      <c r="AB528" s="69"/>
      <c r="AC528" s="69"/>
      <c r="AD528" s="69"/>
      <c r="AE528" s="69"/>
      <c r="AF528" s="69"/>
      <c r="AG528" s="69"/>
      <c r="AH528" s="69"/>
      <c r="AI528" s="69"/>
      <c r="AJ528" s="69"/>
    </row>
    <row r="529" spans="6:36" ht="15.15" customHeight="1">
      <c r="F529" s="94"/>
      <c r="G529" s="94"/>
      <c r="H529" s="94"/>
      <c r="I529" s="94"/>
      <c r="J529" s="94"/>
      <c r="K529" s="69"/>
      <c r="L529" s="69"/>
      <c r="M529" s="69"/>
      <c r="N529" s="69"/>
      <c r="O529" s="69"/>
      <c r="Q529" s="69"/>
      <c r="R529" s="69"/>
      <c r="S529" s="69"/>
      <c r="T529" s="69"/>
      <c r="U529" s="69"/>
      <c r="V529" s="69"/>
      <c r="W529" s="69"/>
      <c r="X529" s="69"/>
      <c r="Y529" s="69"/>
      <c r="Z529" s="69"/>
      <c r="AA529" s="69"/>
      <c r="AB529" s="69"/>
      <c r="AC529" s="69"/>
      <c r="AD529" s="69"/>
      <c r="AE529" s="69"/>
      <c r="AF529" s="69"/>
      <c r="AG529" s="69"/>
      <c r="AH529" s="69"/>
      <c r="AI529" s="69"/>
      <c r="AJ529" s="69"/>
    </row>
    <row r="530" spans="6:36" ht="15.15" customHeight="1">
      <c r="F530" s="94"/>
      <c r="G530" s="94"/>
      <c r="H530" s="94"/>
      <c r="I530" s="94"/>
      <c r="J530" s="94"/>
      <c r="K530" s="69"/>
      <c r="L530" s="69"/>
      <c r="M530" s="69"/>
      <c r="N530" s="69"/>
      <c r="O530" s="69"/>
      <c r="Q530" s="69"/>
      <c r="R530" s="69"/>
      <c r="S530" s="69"/>
      <c r="T530" s="69"/>
      <c r="U530" s="69"/>
      <c r="V530" s="69"/>
      <c r="W530" s="69"/>
      <c r="X530" s="69"/>
      <c r="Y530" s="69"/>
      <c r="Z530" s="69"/>
      <c r="AA530" s="69"/>
      <c r="AB530" s="69"/>
      <c r="AC530" s="69"/>
      <c r="AD530" s="69"/>
      <c r="AE530" s="69"/>
      <c r="AF530" s="69"/>
      <c r="AG530" s="69"/>
      <c r="AH530" s="69"/>
      <c r="AI530" s="69"/>
      <c r="AJ530" s="69"/>
    </row>
    <row r="531" spans="6:36" ht="15.15" customHeight="1">
      <c r="F531" s="94"/>
      <c r="G531" s="94"/>
      <c r="H531" s="94"/>
      <c r="I531" s="94"/>
      <c r="J531" s="94"/>
      <c r="K531" s="69"/>
      <c r="L531" s="69"/>
      <c r="M531" s="69"/>
      <c r="N531" s="69"/>
      <c r="O531" s="69"/>
      <c r="Q531" s="69"/>
      <c r="R531" s="69"/>
      <c r="S531" s="69"/>
      <c r="T531" s="69"/>
      <c r="U531" s="69"/>
      <c r="V531" s="69"/>
      <c r="W531" s="69"/>
      <c r="X531" s="69"/>
      <c r="Y531" s="69"/>
      <c r="Z531" s="69"/>
      <c r="AA531" s="69"/>
      <c r="AB531" s="69"/>
      <c r="AC531" s="69"/>
      <c r="AD531" s="69"/>
      <c r="AE531" s="69"/>
      <c r="AF531" s="69"/>
      <c r="AG531" s="69"/>
      <c r="AH531" s="69"/>
      <c r="AI531" s="69"/>
      <c r="AJ531" s="69"/>
    </row>
    <row r="532" spans="6:36" ht="15.15" customHeight="1">
      <c r="F532" s="94"/>
      <c r="G532" s="94"/>
      <c r="H532" s="94"/>
      <c r="I532" s="94"/>
      <c r="J532" s="94"/>
      <c r="K532" s="69"/>
      <c r="L532" s="69"/>
      <c r="M532" s="69"/>
      <c r="N532" s="69"/>
      <c r="O532" s="69"/>
      <c r="Q532" s="69"/>
      <c r="R532" s="69"/>
      <c r="S532" s="69"/>
      <c r="T532" s="69"/>
      <c r="U532" s="69"/>
      <c r="V532" s="69"/>
      <c r="W532" s="69"/>
      <c r="X532" s="69"/>
      <c r="Y532" s="69"/>
      <c r="Z532" s="69"/>
      <c r="AA532" s="69"/>
      <c r="AB532" s="69"/>
      <c r="AC532" s="69"/>
      <c r="AD532" s="69"/>
      <c r="AE532" s="69"/>
      <c r="AF532" s="69"/>
      <c r="AG532" s="69"/>
      <c r="AH532" s="69"/>
      <c r="AI532" s="69"/>
      <c r="AJ532" s="69"/>
    </row>
    <row r="533" spans="6:36" ht="15.15" customHeight="1">
      <c r="F533" s="94"/>
      <c r="G533" s="94"/>
      <c r="H533" s="94"/>
      <c r="I533" s="94"/>
      <c r="J533" s="94"/>
      <c r="K533" s="69"/>
      <c r="L533" s="69"/>
      <c r="M533" s="69"/>
      <c r="N533" s="69"/>
      <c r="O533" s="69"/>
      <c r="Q533" s="69"/>
      <c r="R533" s="69"/>
      <c r="S533" s="69"/>
      <c r="T533" s="69"/>
      <c r="U533" s="69"/>
      <c r="V533" s="69"/>
      <c r="W533" s="69"/>
      <c r="X533" s="69"/>
      <c r="Y533" s="69"/>
      <c r="Z533" s="69"/>
      <c r="AA533" s="69"/>
      <c r="AB533" s="69"/>
      <c r="AC533" s="69"/>
      <c r="AD533" s="69"/>
      <c r="AE533" s="69"/>
      <c r="AF533" s="69"/>
      <c r="AG533" s="69"/>
      <c r="AH533" s="69"/>
      <c r="AI533" s="69"/>
      <c r="AJ533" s="69"/>
    </row>
    <row r="534" spans="6:36" ht="15.15" customHeight="1">
      <c r="F534" s="94"/>
      <c r="G534" s="94"/>
      <c r="H534" s="94"/>
      <c r="I534" s="94"/>
      <c r="J534" s="94"/>
      <c r="K534" s="69"/>
      <c r="L534" s="69"/>
      <c r="M534" s="69"/>
      <c r="N534" s="69"/>
      <c r="O534" s="69"/>
      <c r="Q534" s="69"/>
      <c r="R534" s="69"/>
      <c r="S534" s="69"/>
      <c r="T534" s="69"/>
      <c r="U534" s="69"/>
      <c r="V534" s="69"/>
      <c r="W534" s="69"/>
      <c r="X534" s="69"/>
      <c r="Y534" s="69"/>
      <c r="Z534" s="69"/>
      <c r="AA534" s="69"/>
      <c r="AB534" s="69"/>
      <c r="AC534" s="69"/>
      <c r="AD534" s="69"/>
      <c r="AE534" s="69"/>
      <c r="AF534" s="69"/>
      <c r="AG534" s="69"/>
      <c r="AH534" s="69"/>
      <c r="AI534" s="69"/>
      <c r="AJ534" s="69"/>
    </row>
    <row r="535" spans="6:36" ht="15.15" customHeight="1">
      <c r="F535" s="95"/>
      <c r="G535" s="95"/>
      <c r="H535" s="95"/>
      <c r="I535" s="95"/>
      <c r="J535" s="95"/>
      <c r="K535" s="96"/>
      <c r="L535" s="96"/>
      <c r="M535" s="96"/>
      <c r="N535" s="96"/>
      <c r="O535" s="96"/>
      <c r="Q535" s="96"/>
    </row>
    <row r="536" spans="6:36" ht="15.15" customHeight="1">
      <c r="F536" s="95"/>
      <c r="G536" s="95"/>
      <c r="H536" s="95"/>
      <c r="I536" s="95"/>
      <c r="J536" s="95"/>
      <c r="K536" s="96"/>
      <c r="L536" s="96"/>
      <c r="M536" s="96"/>
      <c r="N536" s="96"/>
      <c r="O536" s="96"/>
      <c r="Q536" s="96"/>
    </row>
    <row r="537" spans="6:36" ht="15.15" customHeight="1">
      <c r="F537" s="95"/>
      <c r="G537" s="95"/>
      <c r="H537" s="95"/>
      <c r="I537" s="95"/>
      <c r="J537" s="95"/>
      <c r="K537" s="96"/>
      <c r="L537" s="96"/>
      <c r="M537" s="96"/>
      <c r="N537" s="96"/>
      <c r="O537" s="96"/>
      <c r="Q537" s="96"/>
    </row>
    <row r="538" spans="6:36" ht="15.15" customHeight="1">
      <c r="F538" s="95"/>
      <c r="G538" s="95"/>
      <c r="H538" s="95"/>
      <c r="I538" s="95"/>
      <c r="J538" s="95"/>
      <c r="K538" s="96"/>
      <c r="L538" s="96"/>
      <c r="M538" s="96"/>
      <c r="N538" s="96"/>
      <c r="O538" s="96"/>
      <c r="Q538" s="96"/>
    </row>
    <row r="539" spans="6:36" ht="15.15" customHeight="1">
      <c r="F539" s="95"/>
      <c r="G539" s="95"/>
      <c r="H539" s="95"/>
      <c r="I539" s="95"/>
      <c r="J539" s="95"/>
      <c r="K539" s="96"/>
      <c r="L539" s="96"/>
      <c r="M539" s="96"/>
      <c r="N539" s="96"/>
      <c r="O539" s="96"/>
      <c r="Q539" s="96"/>
    </row>
    <row r="540" spans="6:36" ht="15.15" customHeight="1">
      <c r="F540" s="95"/>
      <c r="G540" s="95"/>
      <c r="H540" s="95"/>
      <c r="I540" s="95"/>
      <c r="J540" s="95"/>
      <c r="K540" s="96"/>
      <c r="L540" s="96"/>
      <c r="M540" s="96"/>
      <c r="N540" s="96"/>
      <c r="O540" s="96"/>
      <c r="Q540" s="96"/>
    </row>
    <row r="541" spans="6:36" ht="15.15" customHeight="1">
      <c r="F541" s="95"/>
      <c r="G541" s="95"/>
      <c r="H541" s="95"/>
      <c r="I541" s="95"/>
      <c r="J541" s="95"/>
      <c r="K541" s="96"/>
      <c r="L541" s="96"/>
      <c r="M541" s="96"/>
      <c r="N541" s="96"/>
      <c r="O541" s="96"/>
      <c r="Q541" s="96"/>
    </row>
    <row r="542" spans="6:36" ht="15.15" customHeight="1">
      <c r="F542" s="95"/>
      <c r="G542" s="95"/>
      <c r="H542" s="95"/>
      <c r="I542" s="95"/>
      <c r="J542" s="95"/>
      <c r="K542" s="96"/>
      <c r="L542" s="96"/>
      <c r="M542" s="96"/>
      <c r="N542" s="96"/>
      <c r="O542" s="96"/>
      <c r="Q542" s="96"/>
    </row>
    <row r="543" spans="6:36" ht="15.15" customHeight="1">
      <c r="F543" s="95"/>
      <c r="G543" s="95"/>
      <c r="H543" s="95"/>
      <c r="I543" s="95"/>
      <c r="J543" s="95"/>
      <c r="K543" s="96"/>
      <c r="L543" s="96"/>
      <c r="M543" s="96"/>
      <c r="N543" s="96"/>
      <c r="O543" s="96"/>
      <c r="Q543" s="96"/>
    </row>
    <row r="544" spans="6:36" ht="15.15" customHeight="1">
      <c r="F544" s="95"/>
      <c r="G544" s="95"/>
      <c r="H544" s="95"/>
      <c r="I544" s="95"/>
      <c r="J544" s="95"/>
      <c r="K544" s="96"/>
      <c r="L544" s="96"/>
      <c r="M544" s="96"/>
      <c r="N544" s="96"/>
      <c r="O544" s="96"/>
      <c r="Q544" s="96"/>
    </row>
    <row r="545" spans="6:17" ht="15.15" customHeight="1">
      <c r="F545" s="95"/>
      <c r="G545" s="95"/>
      <c r="H545" s="95"/>
      <c r="I545" s="95"/>
      <c r="J545" s="95"/>
      <c r="K545" s="96"/>
      <c r="L545" s="96"/>
      <c r="M545" s="96"/>
      <c r="N545" s="96"/>
      <c r="O545" s="96"/>
      <c r="Q545" s="96"/>
    </row>
    <row r="546" spans="6:17" ht="15.15" customHeight="1">
      <c r="F546" s="95"/>
      <c r="G546" s="95"/>
      <c r="H546" s="95"/>
      <c r="I546" s="95"/>
      <c r="J546" s="95"/>
      <c r="K546" s="96"/>
      <c r="L546" s="96"/>
      <c r="M546" s="96"/>
      <c r="N546" s="96"/>
      <c r="O546" s="96"/>
      <c r="Q546" s="96"/>
    </row>
    <row r="547" spans="6:17" ht="15.15" customHeight="1">
      <c r="F547" s="95"/>
      <c r="G547" s="95"/>
      <c r="H547" s="95"/>
      <c r="I547" s="95"/>
      <c r="J547" s="95"/>
      <c r="K547" s="96"/>
      <c r="L547" s="96"/>
      <c r="M547" s="96"/>
      <c r="N547" s="96"/>
      <c r="O547" s="96"/>
      <c r="Q547" s="96"/>
    </row>
    <row r="548" spans="6:17" ht="15.15" customHeight="1">
      <c r="F548" s="95"/>
      <c r="G548" s="95"/>
      <c r="H548" s="95"/>
      <c r="I548" s="95"/>
      <c r="J548" s="95"/>
      <c r="K548" s="96"/>
      <c r="L548" s="96"/>
      <c r="M548" s="96"/>
      <c r="N548" s="96"/>
      <c r="O548" s="96"/>
      <c r="Q548" s="96"/>
    </row>
    <row r="549" spans="6:17" ht="15.15" customHeight="1">
      <c r="F549" s="95"/>
      <c r="G549" s="95"/>
      <c r="H549" s="95"/>
      <c r="I549" s="95"/>
      <c r="J549" s="95"/>
      <c r="K549" s="96"/>
      <c r="L549" s="96"/>
      <c r="M549" s="96"/>
      <c r="N549" s="96"/>
      <c r="O549" s="96"/>
      <c r="Q549" s="96"/>
    </row>
    <row r="550" spans="6:17" ht="15.15" customHeight="1">
      <c r="F550" s="95"/>
      <c r="G550" s="95"/>
      <c r="H550" s="95"/>
      <c r="I550" s="95"/>
      <c r="J550" s="95"/>
      <c r="K550" s="96"/>
      <c r="L550" s="96"/>
      <c r="M550" s="96"/>
      <c r="N550" s="96"/>
      <c r="O550" s="96"/>
      <c r="Q550" s="96"/>
    </row>
    <row r="551" spans="6:17" ht="15.15" customHeight="1">
      <c r="F551" s="95"/>
      <c r="G551" s="95"/>
      <c r="H551" s="95"/>
      <c r="I551" s="95"/>
      <c r="J551" s="95"/>
      <c r="K551" s="96"/>
      <c r="L551" s="96"/>
      <c r="M551" s="96"/>
      <c r="N551" s="96"/>
      <c r="O551" s="96"/>
      <c r="Q551" s="96"/>
    </row>
    <row r="552" spans="6:17" ht="15.15" customHeight="1">
      <c r="F552" s="95"/>
      <c r="G552" s="95"/>
      <c r="H552" s="95"/>
      <c r="I552" s="95"/>
      <c r="J552" s="95"/>
      <c r="K552" s="96"/>
      <c r="L552" s="96"/>
      <c r="M552" s="96"/>
      <c r="N552" s="96"/>
      <c r="O552" s="96"/>
      <c r="Q552" s="96"/>
    </row>
  </sheetData>
  <autoFilter ref="A11:J445"/>
  <mergeCells count="5">
    <mergeCell ref="A1:J1"/>
    <mergeCell ref="A2:J2"/>
    <mergeCell ref="A4:A5"/>
    <mergeCell ref="B4:E5"/>
    <mergeCell ref="B8:H8"/>
  </mergeCells>
  <printOptions horizontalCentered="1"/>
  <pageMargins left="0.39374999999999999" right="0.39374999999999999" top="0.39374999999999999" bottom="0.39374999999999999" header="0.511811023622047" footer="0.511811023622047"/>
  <pageSetup paperSize="9" fitToHeight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60</vt:i4>
      </vt:variant>
    </vt:vector>
  </HeadingPairs>
  <TitlesOfParts>
    <vt:vector size="70" baseType="lpstr">
      <vt:lpstr>ORC. A LICITAR</vt:lpstr>
      <vt:lpstr>DADOS GERAIS</vt:lpstr>
      <vt:lpstr>CRONOGRAMA</vt:lpstr>
      <vt:lpstr>RESUMO</vt:lpstr>
      <vt:lpstr>CPUS</vt:lpstr>
      <vt:lpstr>BDI DESONERADO</vt:lpstr>
      <vt:lpstr>ENCARGOS SOCIAIS</vt:lpstr>
      <vt:lpstr>JUSTIFICATIVAS CPUS</vt:lpstr>
      <vt:lpstr>COMPOSIÇÃO</vt:lpstr>
      <vt:lpstr>ORC. SINTÉTICO</vt:lpstr>
      <vt:lpstr>'BDI DESONERADO'!Area_de_impressao</vt:lpstr>
      <vt:lpstr>COMPOSIÇÃO!Area_de_impressao</vt:lpstr>
      <vt:lpstr>CPUS!Area_de_impressao</vt:lpstr>
      <vt:lpstr>CRONOGRAMA!Area_de_impressao</vt:lpstr>
      <vt:lpstr>'DADOS GERAIS'!Area_de_impressao</vt:lpstr>
      <vt:lpstr>'JUSTIFICATIVAS CPUS'!Area_de_impressao</vt:lpstr>
      <vt:lpstr>'ORC. A LICITAR'!Area_de_impressao</vt:lpstr>
      <vt:lpstr>'ORC. SINTÉTICO'!Area_de_impressao</vt:lpstr>
      <vt:lpstr>RESUMO!Area_de_impressao</vt:lpstr>
      <vt:lpstr>CPUS!Titulos_de_impressao</vt:lpstr>
      <vt:lpstr>'JUSTIFICATIVAS CPUS'!Titulos_de_impressao</vt:lpstr>
      <vt:lpstr>'ORC. A LICITAR'!Titulos_de_impressao</vt:lpstr>
      <vt:lpstr>'ORC. SINTÉTICO'!Titulos_de_impressao</vt:lpstr>
      <vt:lpstr>'BDI DESONERADO'!Z_0306F0C2_70DB_4729_BB6A_5299B1A5AEA0_.wvu.PrintArea</vt:lpstr>
      <vt:lpstr>'ENCARGOS SOCIAIS'!Z_0306F0C2_70DB_4729_BB6A_5299B1A5AEA0_.wvu.PrintArea</vt:lpstr>
      <vt:lpstr>'BDI DESONERADO'!Z_12376024_9872_4870_B42C_DF0FD31EC62E_.wvu.PrintArea</vt:lpstr>
      <vt:lpstr>'ENCARGOS SOCIAIS'!Z_12376024_9872_4870_B42C_DF0FD31EC62E_.wvu.PrintArea</vt:lpstr>
      <vt:lpstr>CPUS!Z_12538664_79C6_4AAD_BD81_5363A5F496D7_.wvu.PrintArea</vt:lpstr>
      <vt:lpstr>'DADOS GERAIS'!Z_12538664_79C6_4AAD_BD81_5363A5F496D7_.wvu.PrintArea</vt:lpstr>
      <vt:lpstr>'ORC. A LICITAR'!Z_12538664_79C6_4AAD_BD81_5363A5F496D7_.wvu.PrintArea</vt:lpstr>
      <vt:lpstr>'ORC. SINTÉTICO'!Z_12538664_79C6_4AAD_BD81_5363A5F496D7_.wvu.PrintArea</vt:lpstr>
      <vt:lpstr>RESUMO!Z_12538664_79C6_4AAD_BD81_5363A5F496D7_.wvu.PrintArea</vt:lpstr>
      <vt:lpstr>CPUS!Z_12538664_79C6_4AAD_BD81_5363A5F496D7_.wvu.Rows</vt:lpstr>
      <vt:lpstr>'ORC. A LICITAR'!Z_12538664_79C6_4AAD_BD81_5363A5F496D7_.wvu.Rows</vt:lpstr>
      <vt:lpstr>'ORC. SINTÉTICO'!Z_12538664_79C6_4AAD_BD81_5363A5F496D7_.wvu.Rows</vt:lpstr>
      <vt:lpstr>CPUS!Z_18D9C5C8_6EC0_4507_ACF1_BEE4D54D4AE8_.wvu.PrintArea</vt:lpstr>
      <vt:lpstr>'DADOS GERAIS'!Z_18D9C5C8_6EC0_4507_ACF1_BEE4D54D4AE8_.wvu.PrintArea</vt:lpstr>
      <vt:lpstr>'ORC. A LICITAR'!Z_18D9C5C8_6EC0_4507_ACF1_BEE4D54D4AE8_.wvu.PrintArea</vt:lpstr>
      <vt:lpstr>'ORC. SINTÉTICO'!Z_18D9C5C8_6EC0_4507_ACF1_BEE4D54D4AE8_.wvu.PrintArea</vt:lpstr>
      <vt:lpstr>RESUMO!Z_18D9C5C8_6EC0_4507_ACF1_BEE4D54D4AE8_.wvu.PrintArea</vt:lpstr>
      <vt:lpstr>CPUS!Z_18D9C5C8_6EC0_4507_ACF1_BEE4D54D4AE8_.wvu.Rows</vt:lpstr>
      <vt:lpstr>'ORC. A LICITAR'!Z_18D9C5C8_6EC0_4507_ACF1_BEE4D54D4AE8_.wvu.Rows</vt:lpstr>
      <vt:lpstr>'ORC. SINTÉTICO'!Z_18D9C5C8_6EC0_4507_ACF1_BEE4D54D4AE8_.wvu.Rows</vt:lpstr>
      <vt:lpstr>'JUSTIFICATIVAS CPUS'!Z_2675BA43_8563_4FE8_9385_CEC837618B0A_.wvu.PrintArea</vt:lpstr>
      <vt:lpstr>'JUSTIFICATIVAS CPUS'!Z_28B41BAB_DC76_480E_A1E5_0680F2E379B7_.wvu.PrintArea</vt:lpstr>
      <vt:lpstr>'JUSTIFICATIVAS CPUS'!Z_2C035CC8_3055_44F7_AAA9_AD9C9EF12435_.wvu.PrintArea</vt:lpstr>
      <vt:lpstr>'BDI DESONERADO'!Z_31669B58_6052_4B28_A2A6_B4D646275034_.wvu.PrintArea</vt:lpstr>
      <vt:lpstr>'ENCARGOS SOCIAIS'!Z_31669B58_6052_4B28_A2A6_B4D646275034_.wvu.PrintArea</vt:lpstr>
      <vt:lpstr>'JUSTIFICATIVAS CPUS'!Z_53D497E1_E826_4F8A_992E_431F101CA300_.wvu.PrintArea</vt:lpstr>
      <vt:lpstr>'BDI DESONERADO'!Z_5C936B0E_B1B0_4680_9496_257339E19331_.wvu.PrintArea</vt:lpstr>
      <vt:lpstr>'ENCARGOS SOCIAIS'!Z_5C936B0E_B1B0_4680_9496_257339E19331_.wvu.PrintArea</vt:lpstr>
      <vt:lpstr>'BDI DESONERADO'!Z_5EB5A1F5_D41C_4922_9EB6_0F91F671DD29_.wvu.PrintArea</vt:lpstr>
      <vt:lpstr>'ENCARGOS SOCIAIS'!Z_5EB5A1F5_D41C_4922_9EB6_0F91F671DD29_.wvu.PrintArea</vt:lpstr>
      <vt:lpstr>'JUSTIFICATIVAS CPUS'!Z_6C4A5780_A529_48FA_99BA_79BD868CD359_.wvu.PrintArea</vt:lpstr>
      <vt:lpstr>'BDI DESONERADO'!Z_6CEAEE79_3031_4A07_9C1B_BEA3A33B6E8E_.wvu.PrintArea</vt:lpstr>
      <vt:lpstr>'ENCARGOS SOCIAIS'!Z_6CEAEE79_3031_4A07_9C1B_BEA3A33B6E8E_.wvu.PrintArea</vt:lpstr>
      <vt:lpstr>'JUSTIFICATIVAS CPUS'!Z_7FF15CC8_DB84_4698_8C98_3A52BD743E2D_.wvu.PrintArea</vt:lpstr>
      <vt:lpstr>'JUSTIFICATIVAS CPUS'!Z_8AD65702_4E2C_47D8_8007_38AB6DC80A2F_.wvu.PrintArea</vt:lpstr>
      <vt:lpstr>'JUSTIFICATIVAS CPUS'!Z_8D21F177_5E6A_4C44_9891_68BF06A93C62_.wvu.PrintArea</vt:lpstr>
      <vt:lpstr>'JUSTIFICATIVAS CPUS'!Z_A07C36CD_65E3_4A21_B956_D1766C5EB84D_.wvu.PrintArea</vt:lpstr>
      <vt:lpstr>'JUSTIFICATIVAS CPUS'!Z_A951D8EB_0DF5_4872_832B_26DF5B5ABADD_.wvu.PrintArea</vt:lpstr>
      <vt:lpstr>CPUS!Z_CA485D5E_5C09_4636_B7A6_10EC2B405CCB_.wvu.PrintArea</vt:lpstr>
      <vt:lpstr>'DADOS GERAIS'!Z_CA485D5E_5C09_4636_B7A6_10EC2B405CCB_.wvu.PrintArea</vt:lpstr>
      <vt:lpstr>'ORC. A LICITAR'!Z_CA485D5E_5C09_4636_B7A6_10EC2B405CCB_.wvu.PrintArea</vt:lpstr>
      <vt:lpstr>'ORC. SINTÉTICO'!Z_CA485D5E_5C09_4636_B7A6_10EC2B405CCB_.wvu.PrintArea</vt:lpstr>
      <vt:lpstr>RESUMO!Z_CA485D5E_5C09_4636_B7A6_10EC2B405CCB_.wvu.PrintArea</vt:lpstr>
      <vt:lpstr>CPUS!Z_CA485D5E_5C09_4636_B7A6_10EC2B405CCB_.wvu.Rows</vt:lpstr>
      <vt:lpstr>'ORC. A LICITAR'!Z_CA485D5E_5C09_4636_B7A6_10EC2B405CCB_.wvu.Rows</vt:lpstr>
      <vt:lpstr>'ORC. SINTÉTICO'!Z_CA485D5E_5C09_4636_B7A6_10EC2B405CCB_.wvu.Rows</vt:lpstr>
      <vt:lpstr>'JUSTIFICATIVAS CPUS'!Z_E00A2F2B_5FAE_482A_B5C1_08D9DD4D80BE_.wvu.PrintArea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Thais Pellaquim</dc:creator>
  <dc:description/>
  <cp:lastModifiedBy>Danielle Cristina Viana</cp:lastModifiedBy>
  <cp:revision>30</cp:revision>
  <cp:lastPrinted>2025-02-23T07:44:00Z</cp:lastPrinted>
  <dcterms:created xsi:type="dcterms:W3CDTF">2024-03-24T14:34:26Z</dcterms:created>
  <dcterms:modified xsi:type="dcterms:W3CDTF">2025-03-18T11:47:36Z</dcterms:modified>
  <dc:language>pt-BR</dc:language>
</cp:coreProperties>
</file>