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e\Documents\Prefeitura Bom Jesus\PORTAL BOM JESUS DO AMPARAO\"/>
    </mc:Choice>
  </mc:AlternateContent>
  <xr:revisionPtr revIDLastSave="0" documentId="13_ncr:1_{C7A8A0B9-82D7-47BC-AEB7-56B3D02C3DB4}" xr6:coauthVersionLast="47" xr6:coauthVersionMax="47" xr10:uidLastSave="{00000000-0000-0000-0000-000000000000}"/>
  <bookViews>
    <workbookView xWindow="-108" yWindow="-108" windowWidth="23256" windowHeight="12576" xr2:uid="{00000000-000D-0000-FFFF-FFFF01000000}"/>
  </bookViews>
  <sheets>
    <sheet name="MEMORIA DE CALCULO" sheetId="10" r:id="rId1"/>
  </sheets>
  <definedNames>
    <definedName name="_xlnm.Print_Area" localSheetId="0">'MEMORIA DE CALCULO'!$A$1:$K$304</definedName>
    <definedName name="_xlnm.Print_Titles" localSheetId="0">'MEMORIA DE CALCULO'!$1:$5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8" i="10" l="1"/>
  <c r="G25" i="10"/>
  <c r="G21" i="10"/>
  <c r="G22" i="10" s="1"/>
  <c r="G309" i="10"/>
  <c r="G305" i="10"/>
  <c r="G304" i="10"/>
  <c r="I46" i="10"/>
  <c r="G18" i="10"/>
  <c r="G15" i="10"/>
  <c r="G306" i="10" l="1"/>
  <c r="G158" i="10"/>
  <c r="H77" i="10"/>
  <c r="H76" i="10"/>
  <c r="G157" i="10"/>
  <c r="G253" i="10" l="1"/>
  <c r="G252" i="10"/>
  <c r="G251" i="10"/>
  <c r="G250" i="10"/>
  <c r="G249" i="10"/>
  <c r="G248" i="10"/>
  <c r="G247" i="10"/>
  <c r="G243" i="10"/>
  <c r="G242" i="10"/>
  <c r="G239" i="10"/>
  <c r="G240" i="10"/>
  <c r="G241" i="10"/>
  <c r="G207" i="10"/>
  <c r="G206" i="10"/>
  <c r="G205" i="10"/>
  <c r="G204" i="10"/>
  <c r="G203" i="10"/>
  <c r="G202" i="10"/>
  <c r="H187" i="10"/>
  <c r="H186" i="10"/>
  <c r="G154" i="10"/>
  <c r="F154" i="10"/>
  <c r="G153" i="10"/>
  <c r="F153" i="10"/>
  <c r="G152" i="10"/>
  <c r="F152" i="10"/>
  <c r="G151" i="10"/>
  <c r="F151" i="10"/>
  <c r="H35" i="10"/>
  <c r="I35" i="10"/>
  <c r="H192" i="10"/>
  <c r="H191" i="10"/>
  <c r="H190" i="10"/>
  <c r="H189" i="10"/>
  <c r="H188" i="10"/>
  <c r="H198" i="10"/>
  <c r="H197" i="10"/>
  <c r="H196" i="10"/>
  <c r="H195" i="10"/>
  <c r="H194" i="10"/>
  <c r="H193" i="10"/>
  <c r="G262" i="10"/>
  <c r="G261" i="10"/>
  <c r="G279" i="10"/>
  <c r="G278" i="10"/>
  <c r="G274" i="10"/>
  <c r="G273" i="10"/>
  <c r="G272" i="10"/>
  <c r="G271" i="10"/>
  <c r="G258" i="10"/>
  <c r="G259" i="10"/>
  <c r="G260" i="10"/>
  <c r="G257" i="10"/>
  <c r="G266" i="10"/>
  <c r="G267" i="10"/>
  <c r="G238" i="10"/>
  <c r="G237" i="10"/>
  <c r="G244" i="10" l="1"/>
  <c r="G254" i="10"/>
  <c r="G208" i="10"/>
  <c r="G280" i="10"/>
  <c r="G275" i="10"/>
  <c r="G263" i="10"/>
  <c r="G268" i="10"/>
  <c r="G19" i="10" l="1"/>
  <c r="G300" i="10"/>
  <c r="G299" i="10"/>
  <c r="G295" i="10"/>
  <c r="G296" i="10" s="1"/>
  <c r="G16" i="10"/>
  <c r="G301" i="10" l="1"/>
  <c r="G287" i="10"/>
  <c r="G288" i="10" s="1"/>
  <c r="G291" i="10"/>
  <c r="G292" i="10" s="1"/>
  <c r="G283" i="10" l="1"/>
  <c r="G284" i="10" s="1"/>
  <c r="G233" i="10" l="1"/>
  <c r="G231" i="10"/>
  <c r="G232" i="10"/>
  <c r="H179" i="10"/>
  <c r="H181" i="10"/>
  <c r="H180" i="10"/>
  <c r="H185" i="10"/>
  <c r="H184" i="10"/>
  <c r="H183" i="10"/>
  <c r="H182" i="10"/>
  <c r="H178" i="10"/>
  <c r="H177" i="10"/>
  <c r="H176" i="10"/>
  <c r="H175" i="10"/>
  <c r="H93" i="10"/>
  <c r="H92" i="10"/>
  <c r="J50" i="10"/>
  <c r="I50" i="10"/>
  <c r="H50" i="10"/>
  <c r="G50" i="10"/>
  <c r="F50" i="10"/>
  <c r="J49" i="10"/>
  <c r="I49" i="10"/>
  <c r="H49" i="10"/>
  <c r="G49" i="10"/>
  <c r="F49" i="10"/>
  <c r="H103" i="10"/>
  <c r="H102" i="10"/>
  <c r="H95" i="10"/>
  <c r="H94" i="10"/>
  <c r="H90" i="10"/>
  <c r="J41" i="10"/>
  <c r="J42" i="10"/>
  <c r="J43" i="10"/>
  <c r="J44" i="10"/>
  <c r="J45" i="10"/>
  <c r="J46" i="10"/>
  <c r="J47" i="10"/>
  <c r="J48" i="10"/>
  <c r="J40" i="10"/>
  <c r="F48" i="10"/>
  <c r="G48" i="10"/>
  <c r="H48" i="10"/>
  <c r="I48" i="10"/>
  <c r="F47" i="10"/>
  <c r="G47" i="10"/>
  <c r="H47" i="10"/>
  <c r="I47" i="10"/>
  <c r="H199" i="10" l="1"/>
  <c r="J51" i="10"/>
  <c r="G58" i="10" s="1"/>
  <c r="H71" i="10" l="1"/>
  <c r="H70" i="10"/>
  <c r="H68" i="10"/>
  <c r="H69" i="10"/>
  <c r="H67" i="10"/>
  <c r="G141" i="10"/>
  <c r="F141" i="10"/>
  <c r="G140" i="10"/>
  <c r="F140" i="10"/>
  <c r="G139" i="10"/>
  <c r="F139" i="10"/>
  <c r="G134" i="10"/>
  <c r="F134" i="10"/>
  <c r="G133" i="10"/>
  <c r="F133" i="10"/>
  <c r="G132" i="10"/>
  <c r="F132" i="10"/>
  <c r="G131" i="10"/>
  <c r="F131" i="10"/>
  <c r="G130" i="10"/>
  <c r="F130" i="10"/>
  <c r="G129" i="10"/>
  <c r="F129" i="10"/>
  <c r="G128" i="10"/>
  <c r="F128" i="10"/>
  <c r="G127" i="10"/>
  <c r="F127" i="10"/>
  <c r="F46" i="10"/>
  <c r="G46" i="10"/>
  <c r="H46" i="10"/>
  <c r="K32" i="10"/>
  <c r="K31" i="10"/>
  <c r="J32" i="10"/>
  <c r="J31" i="10"/>
  <c r="I32" i="10"/>
  <c r="I31" i="10"/>
  <c r="H32" i="10"/>
  <c r="H31" i="10"/>
  <c r="I34" i="10"/>
  <c r="H34" i="10"/>
  <c r="F142" i="10" l="1"/>
  <c r="G163" i="10" s="1"/>
  <c r="G142" i="10"/>
  <c r="G169" i="10" s="1"/>
  <c r="G135" i="10"/>
  <c r="G168" i="10" s="1"/>
  <c r="H36" i="10"/>
  <c r="G54" i="10" s="1"/>
  <c r="I36" i="10"/>
  <c r="J36" i="10"/>
  <c r="K36" i="10"/>
  <c r="F135" i="10"/>
  <c r="H89" i="10" l="1"/>
  <c r="G230" i="10"/>
  <c r="G234" i="10" s="1"/>
  <c r="G227" i="10"/>
  <c r="G224" i="10"/>
  <c r="G220" i="10"/>
  <c r="G214" i="10"/>
  <c r="G215" i="10"/>
  <c r="G216" i="10"/>
  <c r="G213" i="10"/>
  <c r="G150" i="10"/>
  <c r="F150" i="10"/>
  <c r="G149" i="10"/>
  <c r="F149" i="10"/>
  <c r="G148" i="10"/>
  <c r="F148" i="10"/>
  <c r="G147" i="10"/>
  <c r="F147" i="10"/>
  <c r="G146" i="10"/>
  <c r="F146" i="10"/>
  <c r="F117" i="10"/>
  <c r="F118" i="10"/>
  <c r="F119" i="10"/>
  <c r="F120" i="10"/>
  <c r="F121" i="10"/>
  <c r="F116" i="10"/>
  <c r="H112" i="10"/>
  <c r="H101" i="10"/>
  <c r="H100" i="10"/>
  <c r="H99" i="10"/>
  <c r="H98" i="10"/>
  <c r="H97" i="10"/>
  <c r="H96" i="10"/>
  <c r="H91" i="10"/>
  <c r="H66" i="10"/>
  <c r="I42" i="10"/>
  <c r="I43" i="10"/>
  <c r="I44" i="10"/>
  <c r="I45" i="10"/>
  <c r="I41" i="10"/>
  <c r="I40" i="10"/>
  <c r="H45" i="10"/>
  <c r="G45" i="10"/>
  <c r="F45" i="10"/>
  <c r="H44" i="10"/>
  <c r="G44" i="10"/>
  <c r="F44" i="10"/>
  <c r="H43" i="10"/>
  <c r="G43" i="10"/>
  <c r="F43" i="10"/>
  <c r="H42" i="10"/>
  <c r="G42" i="10"/>
  <c r="F42" i="10"/>
  <c r="H41" i="10"/>
  <c r="G41" i="10"/>
  <c r="F41" i="10"/>
  <c r="H40" i="10"/>
  <c r="G40" i="10"/>
  <c r="F40" i="10"/>
  <c r="F155" i="10" l="1"/>
  <c r="G164" i="10" s="1"/>
  <c r="G155" i="10"/>
  <c r="G170" i="10" s="1"/>
  <c r="F51" i="10"/>
  <c r="H80" i="10" s="1"/>
  <c r="G51" i="10"/>
  <c r="H72" i="10" s="1"/>
  <c r="H73" i="10" s="1"/>
  <c r="H78" i="10" s="1"/>
  <c r="I51" i="10"/>
  <c r="G62" i="10" s="1"/>
  <c r="H51" i="10"/>
  <c r="H85" i="10" s="1"/>
  <c r="H104" i="10"/>
  <c r="G217" i="10"/>
  <c r="F122" i="10"/>
  <c r="G61" i="10"/>
  <c r="H107" i="10"/>
  <c r="H84" i="10"/>
  <c r="H108" i="10" l="1"/>
  <c r="H109" i="10" s="1"/>
  <c r="G171" i="10"/>
  <c r="G165" i="10"/>
  <c r="G63" i="10"/>
  <c r="H86" i="10"/>
</calcChain>
</file>

<file path=xl/sharedStrings.xml><?xml version="1.0" encoding="utf-8"?>
<sst xmlns="http://schemas.openxmlformats.org/spreadsheetml/2006/main" count="494" uniqueCount="276">
  <si>
    <t>ITEM</t>
  </si>
  <si>
    <t>DESCRIÇÃO</t>
  </si>
  <si>
    <t>QUANT.</t>
  </si>
  <si>
    <t>COMPRIMENTO (M)</t>
  </si>
  <si>
    <t>ALTURA (M)</t>
  </si>
  <si>
    <t>LARGURA (M)</t>
  </si>
  <si>
    <t>TOTAL</t>
  </si>
  <si>
    <t>2.1</t>
  </si>
  <si>
    <t xml:space="preserve">ALTURA </t>
  </si>
  <si>
    <t>M2</t>
  </si>
  <si>
    <t>ALTURA (H) ESCAVAÇÃO</t>
  </si>
  <si>
    <t>ALTURA (H) CONCRETO</t>
  </si>
  <si>
    <t>ALTURA (H) CONCRETO MAGRO</t>
  </si>
  <si>
    <t>VOLUME DE ESCAVAÇÃO</t>
  </si>
  <si>
    <t>VOLUME DE CONCRETO (M³)</t>
  </si>
  <si>
    <t>LEVANTAMENTO ESCAVACAO MANUAL DE SAPATAS A CEU ABERTO , CONCRETO E CONCRETO MAGRO</t>
  </si>
  <si>
    <t>VOLUME DE CONCRETO MAGRO  (M³)</t>
  </si>
  <si>
    <t>1.3</t>
  </si>
  <si>
    <t xml:space="preserve">LOCACAO DA OBRA INCLUSIVE GABARITO DE MADEIRA </t>
  </si>
  <si>
    <t xml:space="preserve">AREA DE PROJETO </t>
  </si>
  <si>
    <t xml:space="preserve">AREA DA CONSTRUCAO  </t>
  </si>
  <si>
    <t xml:space="preserve">TOTAL </t>
  </si>
  <si>
    <t>2</t>
  </si>
  <si>
    <t xml:space="preserve">FUNDACAO E ESTRUTURA </t>
  </si>
  <si>
    <t>AREA DE FORMA (M²)</t>
  </si>
  <si>
    <t>VOLUME DE CONCRETO MAGRO (M³)</t>
  </si>
  <si>
    <t xml:space="preserve">VIGA 01 </t>
  </si>
  <si>
    <t>VIGA 02</t>
  </si>
  <si>
    <t>VIGA 03</t>
  </si>
  <si>
    <t>VIGA 04</t>
  </si>
  <si>
    <t>VIGA 05</t>
  </si>
  <si>
    <t>VIGA 06</t>
  </si>
  <si>
    <t>2.1.1</t>
  </si>
  <si>
    <t>2.1.2</t>
  </si>
  <si>
    <t>APILOAMENTO DO FUNDO DE VALAS COM SOQUETE</t>
  </si>
  <si>
    <t>AREA DE APILOAMENTO³)</t>
  </si>
  <si>
    <t xml:space="preserve">AREA DAS BASE DAS SAPATAS </t>
  </si>
  <si>
    <t>QUANT</t>
  </si>
  <si>
    <t xml:space="preserve">AREA DAS VIGAS </t>
  </si>
  <si>
    <t>2.1.3</t>
  </si>
  <si>
    <t>ATERRO COMPACTADO COM PLACA VIBRATÓRIA</t>
  </si>
  <si>
    <t xml:space="preserve">AREA 01 DA CONSTRUÇÃO  </t>
  </si>
  <si>
    <t xml:space="preserve">LARGURA </t>
  </si>
  <si>
    <t>2.1.4</t>
  </si>
  <si>
    <t>TRANSPORTE DE MATERIAL DE QUALQUER NATUREZA CARRINHO DE MÃO DMT &lt;= 50 M</t>
  </si>
  <si>
    <t>REFERENTE A AREA DE ATERRO</t>
  </si>
  <si>
    <t>2.2.1</t>
  </si>
  <si>
    <t>FORMA E DESFORMA DE TÁBUA E SARRAFO, REAPROVEITAMENTO (3X) (FUNDAÇÃO)</t>
  </si>
  <si>
    <t xml:space="preserve">AREA DE FORMA VIGA DE FUNDACAO </t>
  </si>
  <si>
    <t xml:space="preserve">TOTAL DE FORMA </t>
  </si>
  <si>
    <t>2.2.2</t>
  </si>
  <si>
    <t xml:space="preserve">LASTRO DE CONCRETO MAGRO, INCLUSIVE TRANSPORTE, LANÇAMENTO E ADENSAMENTO </t>
  </si>
  <si>
    <t>M3</t>
  </si>
  <si>
    <t xml:space="preserve">AREA DE VOLUME DE CONCRETO DAS SAPATAS  </t>
  </si>
  <si>
    <t xml:space="preserve">AREA DE VOLUME DE CONCRETO DAS VIGA DE FUNDACAO </t>
  </si>
  <si>
    <t>2.2.3</t>
  </si>
  <si>
    <t>KG</t>
  </si>
  <si>
    <t xml:space="preserve">QUANT. DE VIGAS / BLOCOS </t>
  </si>
  <si>
    <t xml:space="preserve">QUANT. DE ESTRIBOS OU BARRAS </t>
  </si>
  <si>
    <t xml:space="preserve">DESENVOLVIMENTO </t>
  </si>
  <si>
    <t xml:space="preserve">PESO ACO DE POR METRO </t>
  </si>
  <si>
    <t>ESTRIBOS VIGAS LATERAIS ACO 5MM</t>
  </si>
  <si>
    <t>2.2.4</t>
  </si>
  <si>
    <t>FORNECIMENTO DE CONCRETO ESTRUTURAL, PREPARADO EM OBRA, COM FCK 20 MPA, INCLUSIVE LANÇAMENTO, ADENSAMENTO E ACABAMENTO</t>
  </si>
  <si>
    <t>2.2.5</t>
  </si>
  <si>
    <t>LAJE DE TRANSIÇÃO E = 8 CM, SEM JUNTA, FCK = 10 MPA (MANUAL)</t>
  </si>
  <si>
    <t>2.2.6</t>
  </si>
  <si>
    <t>REVESTIMENTO COM IMPERMEABILIZANTE EM DUAS (2) CAMADAS SOBREPOSTAS DE ARGAMASSA, TRAÇO 1:3 (CIMENTO E AREIA) COM ADITIVO IMPERMEABILIZANTE, ESP. 20MM, INCLUSIVE PINTURA COM DUAS (2) DEMÃOS COM EMULSÃO ASFÁLTICA</t>
  </si>
  <si>
    <t>COMP</t>
  </si>
  <si>
    <t>DESENVOLVIMENTO</t>
  </si>
  <si>
    <t>L</t>
  </si>
  <si>
    <t>VIGA 01</t>
  </si>
  <si>
    <t xml:space="preserve">LEVANTAMENTO DAS VIGAS DE FUNDAÇÃO </t>
  </si>
  <si>
    <t>ALVENARIA 01</t>
  </si>
  <si>
    <t>ALVENARIA 02</t>
  </si>
  <si>
    <t>ALVENARIA 03</t>
  </si>
  <si>
    <t>ALVENARIA 04</t>
  </si>
  <si>
    <t>ALVENARIA 05</t>
  </si>
  <si>
    <t>ALVENARIA 06</t>
  </si>
  <si>
    <t xml:space="preserve">AÇO DA ARMAÇÃO NEGATIVA, POSITIVA E AÇO ADICIONAL NAS VIGAS COM TAMANHO DE VÃO  SUPERIOR A 3,30M DA LAJE PRE MOLDADA </t>
  </si>
  <si>
    <t>VERGAS E CONTRA VERGAS , FORMA, AMAÇÃO AÇO E CONCRETO</t>
  </si>
  <si>
    <t>M</t>
  </si>
  <si>
    <t>COMPRIMENTO</t>
  </si>
  <si>
    <t>AREA DE FORMA DOS PILARES</t>
  </si>
  <si>
    <t xml:space="preserve">AREA DE VOLUME DE CONCRETO DOS PILARES </t>
  </si>
  <si>
    <t xml:space="preserve">AREA DE VOLUME DE CONCRETO DAS VIGA DE ESTRUTURA  </t>
  </si>
  <si>
    <t xml:space="preserve">AREA DE VOLUME DE CONCRETO </t>
  </si>
  <si>
    <t xml:space="preserve">AREA DE FORMA VIGA DA ESTRUTURA </t>
  </si>
  <si>
    <t xml:space="preserve">CORTE, DOBRA E ARMACAO DE ACO CA50 VIGAS </t>
  </si>
  <si>
    <t xml:space="preserve">BASE 1,20 DE DIAMETRO </t>
  </si>
  <si>
    <t>VOLUME POR BASE</t>
  </si>
  <si>
    <t xml:space="preserve">BASE DA ESCADA </t>
  </si>
  <si>
    <t>PILARES REDONDO DIAMETRO 400MM</t>
  </si>
  <si>
    <t xml:space="preserve">RAIO </t>
  </si>
  <si>
    <t>AREA DE FORMA M.L.</t>
  </si>
  <si>
    <t xml:space="preserve">ESCAVAÇÃO TUBULÃO A CEU ABERTO </t>
  </si>
  <si>
    <t xml:space="preserve">AREA DE ESCAVAÇÃO TUBULOES </t>
  </si>
  <si>
    <t xml:space="preserve">AREA EM TORNO DA CONSTRUÇÃO </t>
  </si>
  <si>
    <t xml:space="preserve">CORTE, DOBRA E ARMACAO DE ACO CA50 FUNDAÇÃO </t>
  </si>
  <si>
    <t xml:space="preserve">V07 TRAVAMENTO DOS PILARES REDONDO LADO ESQUERDO </t>
  </si>
  <si>
    <t xml:space="preserve">V08 TRAVAMENTO DOS PILARES REDONDO LADO ESQUERDO </t>
  </si>
  <si>
    <t xml:space="preserve">ESCAVAÇÃO VALAS ATE 1,50 </t>
  </si>
  <si>
    <t xml:space="preserve">ESCAVAÇÃO DE VALA </t>
  </si>
  <si>
    <t xml:space="preserve">REATERRO DE VALA </t>
  </si>
  <si>
    <t>ESTRIBOS ACO 6,3MM MM DOS TUBULOES   01 A 08</t>
  </si>
  <si>
    <t xml:space="preserve">ACO 10 MM DOS BLOCOS DE COROAMENTO DOS TUBULOES </t>
  </si>
  <si>
    <t>VIGAS FUNDACAO ACO 10 MM  (V01 E V02 )</t>
  </si>
  <si>
    <t>VIGAS FUNDACAO ACO 10 MM  (V03 , 04, ,07 E 08)</t>
  </si>
  <si>
    <t>VIGAS FUNDACAO ACO 10 MM  (V05 E 06)</t>
  </si>
  <si>
    <t xml:space="preserve">ARMAÇÃO TUBULÕES INERMEDIARIOS  ACO 10 MM  </t>
  </si>
  <si>
    <t>VIGAS FUNDACAO ACO 10 MM  (V09 E 10)</t>
  </si>
  <si>
    <t xml:space="preserve">V09 TRAVAMENTO DOS PILARES REDONDO LADO ESQUERDO </t>
  </si>
  <si>
    <t xml:space="preserve">V10 TRAVAMENTO DOS PILARES REDONDO LADO ESQUERDO </t>
  </si>
  <si>
    <t xml:space="preserve">ACO 12,5MM ARMAÇÃO ESPERA DOS PILRAES REDONDOS </t>
  </si>
  <si>
    <t xml:space="preserve">LEVANTAMENTO DE AREA DE FORMA E CONCRETO DOS PILARES </t>
  </si>
  <si>
    <t xml:space="preserve">PILARES INTERMEDIARIOS </t>
  </si>
  <si>
    <t xml:space="preserve">LARGURA  </t>
  </si>
  <si>
    <t xml:space="preserve"> RAIO </t>
  </si>
  <si>
    <t xml:space="preserve">LEVANTAMENTO DAS VIGAS DE ESTRURURA </t>
  </si>
  <si>
    <t xml:space="preserve">VIGA 101 </t>
  </si>
  <si>
    <t xml:space="preserve">VIGA 102 </t>
  </si>
  <si>
    <t xml:space="preserve">VIGA 103 </t>
  </si>
  <si>
    <t xml:space="preserve">VIGA 104 </t>
  </si>
  <si>
    <t>FORNECIMENTO DE CONCRETO ESTRUTURAL, PREPARADO EM OBRA, COM FCK 25 MPA, INCLUSIVE LANÇAMENTO, ADENSAMENTO E ACABAMENTO</t>
  </si>
  <si>
    <t xml:space="preserve">LAJE E ESCADA </t>
  </si>
  <si>
    <t xml:space="preserve">LAJE PRE MOLDADA A REVESTIR INCLUSIVE CAPEAMENTO E=4CM SC=100KG/M2, L=4,00M 9 </t>
  </si>
  <si>
    <t>2.5.1</t>
  </si>
  <si>
    <t>AREA DO TELHADO</t>
  </si>
  <si>
    <t>FORNECIMENTO DE PERFIL SOLDADO, INCLUSIVE FABRICAÇÃO, TRANSPORTE, MONTAGEM E APLICAÇÃO DE FUNDO PREPARADOR ANTICORROSIVO EM SUPERFÍCIE METÁLICA, UMA (1) DEMÃO ( CHAPAS METALICAS PARA TRAVAMENTO DAS TESSOURAS)</t>
  </si>
  <si>
    <t>kg</t>
  </si>
  <si>
    <t>GUINDAUTO HIDRÁULICO, CAPACIDADE MÁXIMA DE CARGA 6200 KG, MOMENTO MÁXIMO  DE CARGA 11,7 TM, ALCANCE MÁXIMO HORIZONTAL 9,70 M, INCLUSIVE CAMINHÃO TOCO PBT 16.000 KG, POTÊNCIA DE 189 CV - CHP DIURNO. AF_06/201</t>
  </si>
  <si>
    <t>h</t>
  </si>
  <si>
    <t xml:space="preserve">DIAS </t>
  </si>
  <si>
    <t>ANDAIME METÁLICO ( PERÍODO DE LOCAÇÃO: MENSAL|TIPO: TUBULAR| LARGURA*: 100-150CM| ALTURA: 100CM|PISO METÁLICO: INCLUSO|SAPATA OU RODÍZIO: INCLUSO| ACESSÓRIOS DE MONTAGEM</t>
  </si>
  <si>
    <t>m/mês</t>
  </si>
  <si>
    <t>2.5.2</t>
  </si>
  <si>
    <t>COBERTURA EM TELHA CERÂMICA COLONIAL CURVA, 26 UNID/M2 OU AMERICANA 13  UND/M2 (cor branca mesclada)</t>
  </si>
  <si>
    <t>2.5.3</t>
  </si>
  <si>
    <t>CUMEEIRA PARA TELHA CERÂMICA, INCLUSIVE ASSENTAMENTO EM ARGAMASSA, TRAÇO 1:2:9 (CIMENTO, CAL E AREIA), PREPARO MECÂNICO</t>
  </si>
  <si>
    <t xml:space="preserve">CUMUEIIRA </t>
  </si>
  <si>
    <t>ESPIGOES</t>
  </si>
  <si>
    <t>MONTAGEM E DESMONTAGEM DE ANDAIME METÁLICO PARA FACHADA COM PISO METÁLICO, EXCLUSIVE FORNECIMENTO DO ANDAIME E RODAPÉ/GUARDA-CORPO EM MADEIRA</t>
  </si>
  <si>
    <t>2.4.2</t>
  </si>
  <si>
    <t>CONTRAPISO EM ARGAMASSA TRAÇO 1:4 (CIMENTO E AREIA), PREPARO MANUAL, APLICADO EM ÁREAS SECAS SOBRE LAJE, ADERIDO, ACABAMENTO NÃO REFORÇADO, ESPESSURA 3CM. AF_07/2021</t>
  </si>
  <si>
    <t>LARG</t>
  </si>
  <si>
    <t>BANHEIRO 1° PAV</t>
  </si>
  <si>
    <t>2.4.3</t>
  </si>
  <si>
    <t>CHAPISCO APLICADO EM ALVENARIA (COM PRESENÇA DE VÃOS) E ESTRUTURAS DE CONCRETO DE FACHADA, COM COLHER DE PEDREIRO.  ARGAMASSA TRAÇO 1:3 COM PREPARO MANUAL. AF_06/2014</t>
  </si>
  <si>
    <t xml:space="preserve">ALVENARIA 01 </t>
  </si>
  <si>
    <t>SOMA</t>
  </si>
  <si>
    <t>2.4.4</t>
  </si>
  <si>
    <t>EMBOÇO, PARA RECEBIMENTO DE CERÂMICA, EM ARGAMASSA TRAÇO 1:2:8, PREPARO MANUAL, APLICADO MANUALMENTE EM FACES INTERNAS DE PAREDES, PARA AMBIENTE COM ÁREA  MAIOR QUE 10M2, ESPESSURA DE 20MM, COM EXECUÇÃO DE TALISCAS. AF_06/2014</t>
  </si>
  <si>
    <t xml:space="preserve">ALVENARIA 01 SANITARIO </t>
  </si>
  <si>
    <t>REBOCO COM ARGAMASSA, TRAÇO 1:2:8 (CIMENTO, CAL E AREIA), ESP. 20MM, APLICAÇÃO MANUAL, PREPARO MECÂNICO</t>
  </si>
  <si>
    <t>CIMBRAMENTO PARA LAJE PRÉ-MOLDADA COM ESCORAMENTO METÁLICO, TIPO "A", ALTURA DE (200 ATÉ 310)CM, INCLUSIVE DESCARGA, MONTAGEM, DESMONTAGEM E CARGA</t>
  </si>
  <si>
    <t xml:space="preserve">REVESTIMENTO CERAMICO </t>
  </si>
  <si>
    <t xml:space="preserve">QUANT. DE VIGAS / BLOCOS / PILARES </t>
  </si>
  <si>
    <t>VIGAS ESTRUTURA  ACO 10 MM  (V101 ) (20X50)</t>
  </si>
  <si>
    <t>VIGAS ESTRUTURA  ACO 10 MM  (V102 ) (20X50)</t>
  </si>
  <si>
    <t>VIGAS ESTRUTURA  ACO 12,5 MM  ( V102 ) (20X50)</t>
  </si>
  <si>
    <t>VIGAS ESTRUTURA  ACO 10 MM  (V209 ) (25X60)</t>
  </si>
  <si>
    <t>VIGAS ESTRUTURA  ACO 12,5 MM  ( V209 ) (25X60)</t>
  </si>
  <si>
    <t>VIGAS ESTRUTURA  ACO 10 MM  (V210 )  (25X60)</t>
  </si>
  <si>
    <t>VIGAS ESTRUTURA  ACO 12,5 MM  ( V210 )  (25X60)</t>
  </si>
  <si>
    <t>VIGAS ESTRUTURA  ACO 10 MM  (V201 ) (20X50)</t>
  </si>
  <si>
    <t>VIGAS ESTRUTURA  ACO 10 MM  (V202 ) (25X60)</t>
  </si>
  <si>
    <t>VIGAS ESTRUTURA  ACO 12,5 MM  ( V202 ) (25X60)</t>
  </si>
  <si>
    <t>VIGA 105</t>
  </si>
  <si>
    <t xml:space="preserve">VIGA 201 </t>
  </si>
  <si>
    <t xml:space="preserve">VIGA 202 </t>
  </si>
  <si>
    <t>VIGA 209</t>
  </si>
  <si>
    <t xml:space="preserve">VIGA 210 </t>
  </si>
  <si>
    <t>VIGAS ESTRUTURA  ACO 10 MM  (V103 ,</t>
  </si>
  <si>
    <t>VIGAS DA ESTRUTURA  ACO 10 MM  (V104 )</t>
  </si>
  <si>
    <t>VIGAS DA ESTRUTURA  ACO 10 MM  (V105 )</t>
  </si>
  <si>
    <t>2.4.1</t>
  </si>
  <si>
    <t>ALVENARIA DE VEDAÇÃO DE BLOCOS CERÂMICOS MACIÇOS DE 5X10X20CM (ESPESSURA 10CM) E ARGAMASSA DE ASSENTAMENTO COM PREPARO EM BETONEIRA. AF_05/2020</t>
  </si>
  <si>
    <t>SALA 1° PAV</t>
  </si>
  <si>
    <t>SALA 2° PAV</t>
  </si>
  <si>
    <t xml:space="preserve">ESCADA </t>
  </si>
  <si>
    <t xml:space="preserve">ESPELHO DA ESCADA </t>
  </si>
  <si>
    <t xml:space="preserve">PISO CERAMICO </t>
  </si>
  <si>
    <t>Fôrma de Papelão 400mmx3m Tubominas</t>
  </si>
  <si>
    <t xml:space="preserve">REMOÇÃO DE ENTULHOS </t>
  </si>
  <si>
    <t>UM</t>
  </si>
  <si>
    <t>25</t>
  </si>
  <si>
    <t>LEVANTAMENTO DE ALVENARIA TIJOLOS 014X19X29</t>
  </si>
  <si>
    <t xml:space="preserve">FORMA E DESFORMA DE MADEIRITE RESINADO, REAPROVEITAMENTO (3X) (ESTRUTURA </t>
  </si>
  <si>
    <t>1.2</t>
  </si>
  <si>
    <t>1.4</t>
  </si>
  <si>
    <t>2.1.5</t>
  </si>
  <si>
    <t>2.3.1</t>
  </si>
  <si>
    <t>2.3.2</t>
  </si>
  <si>
    <t>2.3.3</t>
  </si>
  <si>
    <t>2.3.4</t>
  </si>
  <si>
    <t>2.4.5</t>
  </si>
  <si>
    <t>2.4.6</t>
  </si>
  <si>
    <t>2.4.7</t>
  </si>
  <si>
    <t>2.4.8</t>
  </si>
  <si>
    <t>2.4.9</t>
  </si>
  <si>
    <t>2.4.10</t>
  </si>
  <si>
    <t>2.4.11</t>
  </si>
  <si>
    <t>2.4.12</t>
  </si>
  <si>
    <t>2.5.4</t>
  </si>
  <si>
    <t>2.5.5</t>
  </si>
  <si>
    <t xml:space="preserve">SERVIÇOS PRELIMINARES </t>
  </si>
  <si>
    <t xml:space="preserve">                                          MEMÓRIA DE CÁLCULO - PORTAL DE ENTRADA DE BOM JESUS DO AMPARO/MG</t>
  </si>
  <si>
    <t>1.1</t>
  </si>
  <si>
    <t>PLACA DA OBRA</t>
  </si>
  <si>
    <t>MESES</t>
  </si>
  <si>
    <t>MONTAGENS</t>
  </si>
  <si>
    <t xml:space="preserve">TUBULÕES INTERMEDIARIOS </t>
  </si>
  <si>
    <t>TUBULÃO PRINCIPAL (01 a 08)</t>
  </si>
  <si>
    <t>ÁREA DE APILOAMENTO (M²)</t>
  </si>
  <si>
    <t>DIFERENÇÃO ÁREA DOS BLOCOS 80X80</t>
  </si>
  <si>
    <t>ACO 12,5MM ARMAÇÃO DOS TUBULOES 01 A 08</t>
  </si>
  <si>
    <t xml:space="preserve">ACO 12,5MM ARMAÇÃO ESPERA DOS PILARES REDONDOS </t>
  </si>
  <si>
    <t>AREA DE FORMA DOS PILARES REDONDOS  D=400MM</t>
  </si>
  <si>
    <t>ÁREA ALVEN. (M2)</t>
  </si>
  <si>
    <t xml:space="preserve">ENGRADAMENTO PARA TELHAS CERÂMICA OU CONCRETO EM MADEIRA EUCALIPTO ROLIÇO IMUNIZADO  </t>
  </si>
  <si>
    <t>2.4.13</t>
  </si>
  <si>
    <t>47.11</t>
  </si>
  <si>
    <t>2.5.6</t>
  </si>
  <si>
    <t>CALHA EM CHAPA GALVANIZADA, ESP. 0,5MM (GSG-26), COM DESENVOLVIMENTO DE 50CM, INCLUSIVE IÇAMENTO MANUAL VERTICAL</t>
  </si>
  <si>
    <t>LATERAL</t>
  </si>
  <si>
    <t>FRONTAL</t>
  </si>
  <si>
    <t>QUANTIDADE</t>
  </si>
  <si>
    <t>QUINAS</t>
  </si>
  <si>
    <t>CONDUTOR CIRCULAR DE ÁGUA PLUVIAL PARA DO TELHADO EM TUBO DE PVC, DIÂMETRO DE 100MM, INCLUSIVE CONEXÕES E SUPORTES</t>
  </si>
  <si>
    <t>2.5.7</t>
  </si>
  <si>
    <t>8 DESCIDAS DE 6 METROS</t>
  </si>
  <si>
    <t>MOBILIZAÇÃO E DESMOBILIZAÇÃO DE CONTAINER, INCLUSIVE CARGA, DESCARGA E TRANSPORTE EM CAMINHÃO CARROCERIA COM GUINDAUTO (MUNCK), EXCLUSIVE LOCAÇÃO DO CONTAINER</t>
  </si>
  <si>
    <t>1.5</t>
  </si>
  <si>
    <t>UN</t>
  </si>
  <si>
    <t>1</t>
  </si>
  <si>
    <t>LOCAÇÃO DE CONTAINER COM ISOLAMENTO TÉRMICO, TIPO 3, PARA DEPÓSITO/FERRAMENTARIA DE OBRA, COM MEDIDAS REFERENCIAIS DE (6) METROS COMPRIMENTO, (2,3) METROS LARGURA E (2,5) METROS ALTURA ÚTIL INTERNA, INCLUSIVE
LIGAÇÕES ELÉTRICAS INTERNAS, EXCLUSIVE MOBILIZAÇÃO/ DESMOBILIZAÇÃO E LIGAÇÕES PROVISÓRIAS EXTERNAS</t>
  </si>
  <si>
    <t>1.6</t>
  </si>
  <si>
    <t>MÊS</t>
  </si>
  <si>
    <t>5</t>
  </si>
  <si>
    <t>3</t>
  </si>
  <si>
    <t>INSTALAÇÕES ELÉTRICAS</t>
  </si>
  <si>
    <t>4</t>
  </si>
  <si>
    <t>ITENS CONFORME A PLANILHA ORÇAMENTÁRIA E O PROJETO</t>
  </si>
  <si>
    <t>INSTALAÇÕES HIDRÁULICAS E ESGOTO</t>
  </si>
  <si>
    <t>ACABAMENTO</t>
  </si>
  <si>
    <t>ESQUADRIAS</t>
  </si>
  <si>
    <t>6</t>
  </si>
  <si>
    <t>7</t>
  </si>
  <si>
    <t>PAISAGISMO</t>
  </si>
  <si>
    <t>8</t>
  </si>
  <si>
    <t>PAVIMENTAÇÃO</t>
  </si>
  <si>
    <t>9</t>
  </si>
  <si>
    <t>10</t>
  </si>
  <si>
    <t>PINTURA E LIMPEZA</t>
  </si>
  <si>
    <t>PASSEIO PARA PEDESTRES</t>
  </si>
  <si>
    <t>10.1</t>
  </si>
  <si>
    <t>LARGURA</t>
  </si>
  <si>
    <t>10.2</t>
  </si>
  <si>
    <t>PASSEIO COMUM (8CM DE ALTURA E 1.20M DE LARGURA)</t>
  </si>
  <si>
    <t>NÍVEL DO PISO: 795.9m total dos passeios - 26m de passarela = 769.9m</t>
  </si>
  <si>
    <t>PASSARELA SUSPENSA (26M COMPRIMENTO E 1.20m LARGURA)</t>
  </si>
  <si>
    <t>FUNDAÇÃO: ESTACAS COM 30CM DE DIÂMETRO E 1M DE PROFUNDIDADE + 2M DE ALTURA DO PILAR ATÉ AS VIGAS. MESMA ARMAÇÃO DOS PILARES.</t>
  </si>
  <si>
    <t xml:space="preserve">PILARES E VIGAS DE CONCRETO ARMADO (20CM X 20CM): ARMAÇÃO COM 4 BARRAS DE 8MM, ESTRIBOS DE 5MM A CADA 20CM. AS VIGAS CONECTAM OS PILARES COM AS 2 TRANSVERSAIS DE 26 METROS QUE TRAVAM A ESTRUTURA DA PASSARELA. </t>
  </si>
  <si>
    <t>10.3</t>
  </si>
  <si>
    <t>MURO DE CONTENÇÃO DOS TALUDES</t>
  </si>
  <si>
    <t>FUNDAÇÃO: VALAS DE 30CM DE LARGURA E 25CM DE PROFUNDIDADE, COM 5CM DE CONCRETO MAGRO E CINTA DE AMARRAÇÃO NO PÉ E TOPO DO MURO.</t>
  </si>
  <si>
    <t>CINTA DE AMARRAÇÃO COM 2 BARRAS DE 8MM, A CADA 2 METROS TERÃO 4 BARRAS DE 8MM DA FUNDAÇÃO (1 METRO DE PROFUNDIDADE ATÉ O TOPO DO MURO DE ARRIMO. O TRECHO DE 102m DE COMPRIMENTO TERÁ ALTURA MÉDIA DE 1.20M, E O TRECHO DE 10m DE COMPRIMENTO TERÁ 1.40m.</t>
  </si>
  <si>
    <t>11</t>
  </si>
  <si>
    <t>MOBILIZAÇÃO</t>
  </si>
  <si>
    <t>0.5% DO VALOR TOTAL DA OBRA</t>
  </si>
  <si>
    <t>12</t>
  </si>
  <si>
    <t>ADMINISTRAÇÃO LOCAL DA OBRA</t>
  </si>
  <si>
    <t>3% DO VALOR TOTAL DA OBRA</t>
  </si>
  <si>
    <t>OBRA: PORTAL DE ENTRADA DE BOM JESUS DO AMPARO-MG  e PASSEIOS PARA PEDESTRES</t>
  </si>
  <si>
    <t>GUSTAVO OLIVEIRA CAMPOLINA AZEREDO - ENGENHEIRO CIVIL DE BOM JESUS DO AMPARO/MG - CREA: MG 185137/D</t>
  </si>
  <si>
    <t>QUANTITATIVOS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</si>
</sst>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0.00_ ;[Red]\-0.00\ "/>
    <numFmt numFmtId="166" formatCode="#."/>
    <numFmt numFmtId="167" formatCode="_-[$R$-416]\ * #,##0.00_-;\-[$R$-416]\ * #,##0.00_-;_-[$R$-416]\ * &quot;-&quot;??_-;_-@_-"/>
    <numFmt numFmtId="168" formatCode="0.0"/>
    <numFmt numFmtId="169" formatCode="_(* #,##0_);_(* \(#,##0\);_(* &quot;-&quot;??_);_(@_)"/>
    <numFmt numFmtId="170" formatCode="m\.d\.yy;@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"/>
      <color indexed="16"/>
      <name val="Courier"/>
      <family val="3"/>
    </font>
    <font>
      <sz val="1"/>
      <color indexed="18"/>
      <name val="Courier"/>
      <family val="3"/>
    </font>
    <font>
      <b/>
      <sz val="1"/>
      <color indexed="16"/>
      <name val="Courier"/>
      <family val="3"/>
    </font>
    <font>
      <b/>
      <sz val="8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b/>
      <sz val="10"/>
      <name val="Arial MT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10000"/>
      <name val="Arial"/>
      <family val="2"/>
    </font>
    <font>
      <sz val="12"/>
      <name val="Arial"/>
      <family val="2"/>
      <charset val="1"/>
    </font>
    <font>
      <sz val="9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  <charset val="1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rgb="FF010000"/>
      </top>
      <bottom style="thin">
        <color rgb="FF01000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7">
    <xf numFmtId="0" fontId="0" fillId="0" borderId="0"/>
    <xf numFmtId="0" fontId="2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5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166" fontId="24" fillId="0" borderId="0">
      <protection locked="0"/>
    </xf>
    <xf numFmtId="0" fontId="19" fillId="0" borderId="0" applyNumberFormat="0" applyFill="0" applyBorder="0" applyAlignment="0" applyProtection="0"/>
    <xf numFmtId="166" fontId="24" fillId="0" borderId="0">
      <protection locked="0"/>
    </xf>
    <xf numFmtId="0" fontId="10" fillId="4" borderId="0" applyNumberFormat="0" applyBorder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14" fillId="7" borderId="1" applyNumberFormat="0" applyAlignment="0" applyProtection="0"/>
    <xf numFmtId="0" fontId="13" fillId="0" borderId="3" applyNumberFormat="0" applyFill="0" applyAlignment="0" applyProtection="0"/>
    <xf numFmtId="0" fontId="16" fillId="22" borderId="0" applyNumberFormat="0" applyBorder="0" applyAlignment="0" applyProtection="0"/>
    <xf numFmtId="0" fontId="6" fillId="0" borderId="0"/>
    <xf numFmtId="0" fontId="6" fillId="0" borderId="0"/>
    <xf numFmtId="0" fontId="1" fillId="0" borderId="0"/>
    <xf numFmtId="0" fontId="8" fillId="23" borderId="7" applyNumberFormat="0" applyFont="0" applyAlignment="0" applyProtection="0"/>
    <xf numFmtId="0" fontId="17" fillId="20" borderId="8" applyNumberFormat="0" applyAlignment="0" applyProtection="0"/>
    <xf numFmtId="166" fontId="24" fillId="0" borderId="0">
      <protection locked="0"/>
    </xf>
    <xf numFmtId="166" fontId="24" fillId="0" borderId="0">
      <protection locked="0"/>
    </xf>
    <xf numFmtId="166" fontId="25" fillId="0" borderId="0">
      <protection locked="0"/>
    </xf>
    <xf numFmtId="164" fontId="2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66" fontId="26" fillId="0" borderId="0">
      <protection locked="0"/>
    </xf>
    <xf numFmtId="166" fontId="26" fillId="0" borderId="0">
      <protection locked="0"/>
    </xf>
    <xf numFmtId="0" fontId="18" fillId="0" borderId="0" applyNumberForma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8">
    <xf numFmtId="0" fontId="0" fillId="0" borderId="0" xfId="0"/>
    <xf numFmtId="0" fontId="0" fillId="0" borderId="9" xfId="0" applyBorder="1"/>
    <xf numFmtId="164" fontId="3" fillId="24" borderId="16" xfId="48" applyFont="1" applyFill="1" applyBorder="1" applyAlignment="1">
      <alignment horizontal="center" vertical="center"/>
    </xf>
    <xf numFmtId="2" fontId="0" fillId="0" borderId="9" xfId="0" applyNumberFormat="1" applyBorder="1"/>
    <xf numFmtId="167" fontId="0" fillId="0" borderId="0" xfId="0" applyNumberFormat="1"/>
    <xf numFmtId="2" fontId="0" fillId="0" borderId="0" xfId="0" applyNumberFormat="1"/>
    <xf numFmtId="2" fontId="29" fillId="0" borderId="9" xfId="0" applyNumberFormat="1" applyFont="1" applyBorder="1"/>
    <xf numFmtId="0" fontId="29" fillId="0" borderId="9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 wrapText="1"/>
    </xf>
    <xf numFmtId="4" fontId="0" fillId="0" borderId="0" xfId="0" applyNumberFormat="1"/>
    <xf numFmtId="2" fontId="29" fillId="0" borderId="9" xfId="0" applyNumberFormat="1" applyFon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30" fillId="0" borderId="9" xfId="0" applyNumberFormat="1" applyFont="1" applyBorder="1" applyAlignment="1">
      <alignment horizontal="center" vertical="center" wrapText="1"/>
    </xf>
    <xf numFmtId="4" fontId="30" fillId="0" borderId="9" xfId="0" applyNumberFormat="1" applyFont="1" applyBorder="1" applyAlignment="1">
      <alignment vertical="center"/>
    </xf>
    <xf numFmtId="164" fontId="30" fillId="0" borderId="9" xfId="48" applyFont="1" applyFill="1" applyBorder="1" applyAlignment="1">
      <alignment horizontal="right" vertical="center" wrapText="1"/>
    </xf>
    <xf numFmtId="0" fontId="32" fillId="24" borderId="18" xfId="1" applyFont="1" applyFill="1" applyBorder="1" applyAlignment="1">
      <alignment horizontal="center" vertical="center" wrapText="1"/>
    </xf>
    <xf numFmtId="2" fontId="30" fillId="0" borderId="9" xfId="1" applyNumberFormat="1" applyFont="1" applyBorder="1" applyAlignment="1">
      <alignment horizontal="center"/>
    </xf>
    <xf numFmtId="49" fontId="32" fillId="0" borderId="9" xfId="0" applyNumberFormat="1" applyFont="1" applyBorder="1" applyAlignment="1">
      <alignment horizontal="center" vertical="center" wrapText="1"/>
    </xf>
    <xf numFmtId="0" fontId="32" fillId="0" borderId="9" xfId="0" applyFont="1" applyBorder="1" applyAlignment="1">
      <alignment horizontal="left" vertical="center" wrapText="1"/>
    </xf>
    <xf numFmtId="0" fontId="32" fillId="0" borderId="9" xfId="0" applyFont="1" applyBorder="1" applyAlignment="1">
      <alignment horizontal="center" vertical="center" wrapText="1"/>
    </xf>
    <xf numFmtId="164" fontId="30" fillId="0" borderId="9" xfId="58" applyNumberFormat="1" applyFont="1" applyFill="1" applyBorder="1" applyAlignment="1">
      <alignment horizontal="center" vertical="center"/>
    </xf>
    <xf numFmtId="0" fontId="30" fillId="24" borderId="9" xfId="0" applyFont="1" applyFill="1" applyBorder="1" applyAlignment="1">
      <alignment horizontal="justify" vertical="center" wrapText="1"/>
    </xf>
    <xf numFmtId="2" fontId="32" fillId="24" borderId="18" xfId="1" applyNumberFormat="1" applyFont="1" applyFill="1" applyBorder="1" applyAlignment="1">
      <alignment horizontal="center" vertical="center" wrapText="1"/>
    </xf>
    <xf numFmtId="2" fontId="32" fillId="0" borderId="23" xfId="0" applyNumberFormat="1" applyFont="1" applyBorder="1" applyAlignment="1">
      <alignment horizontal="center" vertical="center"/>
    </xf>
    <xf numFmtId="49" fontId="32" fillId="0" borderId="9" xfId="0" applyNumberFormat="1" applyFont="1" applyBorder="1" applyAlignment="1">
      <alignment horizontal="left" vertical="center" wrapText="1"/>
    </xf>
    <xf numFmtId="165" fontId="30" fillId="0" borderId="9" xfId="0" applyNumberFormat="1" applyFont="1" applyBorder="1" applyAlignment="1">
      <alignment horizontal="center" vertical="center" wrapText="1"/>
    </xf>
    <xf numFmtId="164" fontId="32" fillId="0" borderId="9" xfId="48" applyFont="1" applyFill="1" applyBorder="1" applyAlignment="1">
      <alignment horizontal="right" vertical="center" wrapText="1"/>
    </xf>
    <xf numFmtId="0" fontId="30" fillId="0" borderId="9" xfId="0" applyFont="1" applyBorder="1" applyAlignment="1">
      <alignment horizontal="justify" vertical="center" wrapText="1"/>
    </xf>
    <xf numFmtId="164" fontId="32" fillId="0" borderId="9" xfId="48" applyFont="1" applyFill="1" applyBorder="1" applyAlignment="1">
      <alignment horizontal="center" vertical="center" wrapText="1"/>
    </xf>
    <xf numFmtId="0" fontId="30" fillId="0" borderId="9" xfId="58" applyNumberFormat="1" applyFont="1" applyBorder="1" applyAlignment="1">
      <alignment horizontal="center" vertical="center" wrapText="1"/>
    </xf>
    <xf numFmtId="0" fontId="32" fillId="0" borderId="9" xfId="58" applyNumberFormat="1" applyFont="1" applyBorder="1" applyAlignment="1">
      <alignment horizontal="center" vertical="center" wrapText="1"/>
    </xf>
    <xf numFmtId="2" fontId="0" fillId="0" borderId="10" xfId="58" applyNumberFormat="1" applyFont="1" applyBorder="1" applyAlignment="1">
      <alignment horizontal="center" vertical="center" wrapText="1"/>
    </xf>
    <xf numFmtId="2" fontId="30" fillId="0" borderId="9" xfId="58" applyNumberFormat="1" applyFont="1" applyFill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/>
    </xf>
    <xf numFmtId="2" fontId="30" fillId="0" borderId="9" xfId="0" applyNumberFormat="1" applyFont="1" applyBorder="1"/>
    <xf numFmtId="0" fontId="0" fillId="0" borderId="9" xfId="0" applyBorder="1" applyAlignment="1">
      <alignment wrapText="1"/>
    </xf>
    <xf numFmtId="0" fontId="29" fillId="0" borderId="9" xfId="0" applyFont="1" applyBorder="1" applyAlignment="1">
      <alignment horizontal="left" vertical="center"/>
    </xf>
    <xf numFmtId="0" fontId="32" fillId="0" borderId="26" xfId="0" applyFont="1" applyBorder="1" applyAlignment="1">
      <alignment horizontal="left" vertical="center"/>
    </xf>
    <xf numFmtId="2" fontId="32" fillId="0" borderId="26" xfId="58" applyNumberFormat="1" applyFont="1" applyFill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3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164" fontId="30" fillId="0" borderId="9" xfId="48" applyFont="1" applyFill="1" applyBorder="1" applyAlignment="1">
      <alignment horizontal="center" vertical="center" wrapText="1"/>
    </xf>
    <xf numFmtId="2" fontId="32" fillId="0" borderId="9" xfId="0" applyNumberFormat="1" applyFont="1" applyBorder="1" applyAlignment="1">
      <alignment horizontal="center" vertical="center"/>
    </xf>
    <xf numFmtId="2" fontId="30" fillId="0" borderId="9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2" fontId="0" fillId="0" borderId="10" xfId="0" applyNumberFormat="1" applyBorder="1" applyAlignment="1">
      <alignment horizontal="center" vertical="center" wrapText="1"/>
    </xf>
    <xf numFmtId="164" fontId="33" fillId="0" borderId="9" xfId="48" applyFont="1" applyFill="1" applyBorder="1" applyAlignment="1">
      <alignment horizontal="right" vertical="center" wrapText="1"/>
    </xf>
    <xf numFmtId="2" fontId="33" fillId="0" borderId="23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0" xfId="0" applyAlignment="1">
      <alignment horizontal="center"/>
    </xf>
    <xf numFmtId="0" fontId="32" fillId="0" borderId="32" xfId="0" applyFont="1" applyBorder="1" applyAlignment="1">
      <alignment horizontal="left" vertical="center" wrapText="1"/>
    </xf>
    <xf numFmtId="0" fontId="32" fillId="0" borderId="32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32" fillId="24" borderId="21" xfId="1" applyFont="1" applyFill="1" applyBorder="1" applyAlignment="1">
      <alignment horizontal="center" vertical="center" wrapText="1"/>
    </xf>
    <xf numFmtId="164" fontId="32" fillId="0" borderId="10" xfId="48" applyFont="1" applyFill="1" applyBorder="1" applyAlignment="1">
      <alignment horizontal="right" vertical="center" wrapText="1"/>
    </xf>
    <xf numFmtId="2" fontId="32" fillId="0" borderId="22" xfId="0" applyNumberFormat="1" applyFont="1" applyBorder="1" applyAlignment="1">
      <alignment horizontal="center" vertical="center"/>
    </xf>
    <xf numFmtId="0" fontId="29" fillId="24" borderId="31" xfId="0" applyFont="1" applyFill="1" applyBorder="1"/>
    <xf numFmtId="49" fontId="32" fillId="0" borderId="10" xfId="0" applyNumberFormat="1" applyFont="1" applyBorder="1" applyAlignment="1">
      <alignment horizontal="center" vertical="center" wrapText="1"/>
    </xf>
    <xf numFmtId="2" fontId="32" fillId="24" borderId="31" xfId="1" applyNumberFormat="1" applyFont="1" applyFill="1" applyBorder="1" applyAlignment="1">
      <alignment horizontal="center" vertical="center" wrapText="1"/>
    </xf>
    <xf numFmtId="165" fontId="30" fillId="24" borderId="31" xfId="0" applyNumberFormat="1" applyFont="1" applyFill="1" applyBorder="1" applyAlignment="1">
      <alignment horizontal="center" vertical="center" wrapText="1"/>
    </xf>
    <xf numFmtId="2" fontId="0" fillId="24" borderId="31" xfId="0" applyNumberFormat="1" applyFill="1" applyBorder="1" applyAlignment="1">
      <alignment horizontal="center" vertical="center"/>
    </xf>
    <xf numFmtId="2" fontId="0" fillId="24" borderId="31" xfId="0" applyNumberFormat="1" applyFill="1" applyBorder="1" applyAlignment="1">
      <alignment horizontal="center" vertical="center" wrapText="1"/>
    </xf>
    <xf numFmtId="164" fontId="33" fillId="24" borderId="31" xfId="48" applyFont="1" applyFill="1" applyBorder="1" applyAlignment="1">
      <alignment horizontal="right" vertical="center" wrapText="1"/>
    </xf>
    <xf numFmtId="2" fontId="33" fillId="24" borderId="31" xfId="0" applyNumberFormat="1" applyFont="1" applyFill="1" applyBorder="1" applyAlignment="1">
      <alignment horizontal="center" vertical="center"/>
    </xf>
    <xf numFmtId="49" fontId="32" fillId="24" borderId="23" xfId="0" applyNumberFormat="1" applyFont="1" applyFill="1" applyBorder="1" applyAlignment="1">
      <alignment horizontal="center" vertical="center" wrapText="1"/>
    </xf>
    <xf numFmtId="2" fontId="0" fillId="0" borderId="9" xfId="0" applyNumberFormat="1" applyBorder="1" applyAlignment="1">
      <alignment horizontal="center"/>
    </xf>
    <xf numFmtId="2" fontId="30" fillId="0" borderId="10" xfId="58" applyNumberFormat="1" applyFont="1" applyFill="1" applyBorder="1" applyAlignment="1">
      <alignment horizontal="center" vertical="center" wrapText="1"/>
    </xf>
    <xf numFmtId="168" fontId="30" fillId="0" borderId="10" xfId="0" applyNumberFormat="1" applyFont="1" applyBorder="1" applyAlignment="1">
      <alignment horizontal="center" vertical="center"/>
    </xf>
    <xf numFmtId="2" fontId="33" fillId="0" borderId="9" xfId="1" applyNumberFormat="1" applyFont="1" applyBorder="1" applyAlignment="1">
      <alignment horizontal="center"/>
    </xf>
    <xf numFmtId="2" fontId="30" fillId="24" borderId="18" xfId="1" applyNumberFormat="1" applyFont="1" applyFill="1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/>
    </xf>
    <xf numFmtId="2" fontId="30" fillId="0" borderId="18" xfId="1" applyNumberFormat="1" applyFont="1" applyBorder="1" applyAlignment="1">
      <alignment horizontal="center" vertical="center" wrapText="1"/>
    </xf>
    <xf numFmtId="0" fontId="35" fillId="0" borderId="30" xfId="0" applyFont="1" applyBorder="1" applyAlignment="1">
      <alignment horizontal="left" vertical="top" wrapText="1"/>
    </xf>
    <xf numFmtId="0" fontId="35" fillId="0" borderId="30" xfId="0" applyFont="1" applyBorder="1" applyAlignment="1">
      <alignment horizontal="center" vertical="top" wrapText="1"/>
    </xf>
    <xf numFmtId="2" fontId="32" fillId="0" borderId="9" xfId="1" applyNumberFormat="1" applyFont="1" applyBorder="1" applyAlignment="1">
      <alignment horizontal="center"/>
    </xf>
    <xf numFmtId="0" fontId="5" fillId="0" borderId="30" xfId="0" applyFont="1" applyBorder="1" applyAlignment="1">
      <alignment horizontal="left" vertical="top" wrapText="1"/>
    </xf>
    <xf numFmtId="2" fontId="32" fillId="0" borderId="9" xfId="1" applyNumberFormat="1" applyFont="1" applyBorder="1" applyAlignment="1">
      <alignment horizontal="center" vertical="center"/>
    </xf>
    <xf numFmtId="0" fontId="29" fillId="0" borderId="9" xfId="0" applyFont="1" applyBorder="1"/>
    <xf numFmtId="2" fontId="33" fillId="24" borderId="23" xfId="1" applyNumberFormat="1" applyFont="1" applyFill="1" applyBorder="1" applyAlignment="1">
      <alignment horizontal="center"/>
    </xf>
    <xf numFmtId="2" fontId="32" fillId="0" borderId="10" xfId="1" applyNumberFormat="1" applyFont="1" applyBorder="1" applyAlignment="1">
      <alignment horizontal="center"/>
    </xf>
    <xf numFmtId="2" fontId="28" fillId="0" borderId="9" xfId="0" applyNumberFormat="1" applyFont="1" applyBorder="1"/>
    <xf numFmtId="2" fontId="38" fillId="0" borderId="9" xfId="0" applyNumberFormat="1" applyFont="1" applyBorder="1"/>
    <xf numFmtId="2" fontId="28" fillId="0" borderId="9" xfId="0" applyNumberFormat="1" applyFont="1" applyBorder="1" applyAlignment="1">
      <alignment vertical="center"/>
    </xf>
    <xf numFmtId="0" fontId="3" fillId="0" borderId="9" xfId="0" applyFont="1" applyBorder="1" applyAlignment="1">
      <alignment horizontal="justify" vertical="center" wrapText="1"/>
    </xf>
    <xf numFmtId="0" fontId="28" fillId="0" borderId="9" xfId="0" applyFont="1" applyBorder="1"/>
    <xf numFmtId="2" fontId="30" fillId="24" borderId="9" xfId="0" applyNumberFormat="1" applyFont="1" applyFill="1" applyBorder="1" applyAlignment="1">
      <alignment horizontal="justify" vertical="center" wrapText="1"/>
    </xf>
    <xf numFmtId="2" fontId="30" fillId="0" borderId="23" xfId="0" applyNumberFormat="1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4" fontId="30" fillId="0" borderId="16" xfId="0" applyNumberFormat="1" applyFont="1" applyBorder="1" applyAlignment="1">
      <alignment vertical="center"/>
    </xf>
    <xf numFmtId="164" fontId="30" fillId="0" borderId="16" xfId="48" applyFont="1" applyFill="1" applyBorder="1" applyAlignment="1">
      <alignment horizontal="right" vertical="center" wrapText="1"/>
    </xf>
    <xf numFmtId="2" fontId="32" fillId="0" borderId="20" xfId="0" applyNumberFormat="1" applyFont="1" applyBorder="1" applyAlignment="1">
      <alignment horizontal="center"/>
    </xf>
    <xf numFmtId="2" fontId="30" fillId="0" borderId="16" xfId="1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 wrapText="1"/>
    </xf>
    <xf numFmtId="165" fontId="2" fillId="0" borderId="9" xfId="0" applyNumberFormat="1" applyFont="1" applyBorder="1" applyAlignment="1">
      <alignment horizontal="center" vertical="center" wrapText="1"/>
    </xf>
    <xf numFmtId="164" fontId="2" fillId="0" borderId="9" xfId="58" applyNumberFormat="1" applyFont="1" applyFill="1" applyBorder="1" applyAlignment="1">
      <alignment horizontal="center" vertical="center"/>
    </xf>
    <xf numFmtId="4" fontId="2" fillId="0" borderId="9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left" vertical="center" wrapText="1"/>
    </xf>
    <xf numFmtId="0" fontId="39" fillId="24" borderId="9" xfId="0" applyFont="1" applyFill="1" applyBorder="1" applyAlignment="1">
      <alignment vertical="center" wrapText="1"/>
    </xf>
    <xf numFmtId="165" fontId="3" fillId="0" borderId="9" xfId="0" applyNumberFormat="1" applyFont="1" applyBorder="1" applyAlignment="1">
      <alignment horizontal="center" vertical="center" wrapText="1"/>
    </xf>
    <xf numFmtId="164" fontId="4" fillId="0" borderId="9" xfId="58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justify" vertical="center" wrapText="1"/>
    </xf>
    <xf numFmtId="165" fontId="2" fillId="0" borderId="16" xfId="0" applyNumberFormat="1" applyFont="1" applyBorder="1" applyAlignment="1">
      <alignment horizontal="center" vertical="center" wrapText="1"/>
    </xf>
    <xf numFmtId="164" fontId="2" fillId="0" borderId="16" xfId="58" applyNumberFormat="1" applyFont="1" applyFill="1" applyBorder="1" applyAlignment="1">
      <alignment horizontal="center" vertical="center"/>
    </xf>
    <xf numFmtId="4" fontId="2" fillId="0" borderId="16" xfId="0" applyNumberFormat="1" applyFont="1" applyBorder="1" applyAlignment="1">
      <alignment vertical="center"/>
    </xf>
    <xf numFmtId="49" fontId="2" fillId="24" borderId="9" xfId="0" applyNumberFormat="1" applyFont="1" applyFill="1" applyBorder="1" applyAlignment="1">
      <alignment horizontal="center" vertical="center" wrapText="1"/>
    </xf>
    <xf numFmtId="2" fontId="28" fillId="0" borderId="9" xfId="0" applyNumberFormat="1" applyFont="1" applyBorder="1" applyAlignment="1">
      <alignment horizontal="right" vertical="center"/>
    </xf>
    <xf numFmtId="2" fontId="38" fillId="24" borderId="9" xfId="0" applyNumberFormat="1" applyFont="1" applyFill="1" applyBorder="1" applyAlignment="1">
      <alignment horizontal="right" vertical="center" wrapText="1"/>
    </xf>
    <xf numFmtId="49" fontId="3" fillId="24" borderId="9" xfId="0" applyNumberFormat="1" applyFont="1" applyFill="1" applyBorder="1" applyAlignment="1">
      <alignment horizontal="center" vertical="center" wrapText="1"/>
    </xf>
    <xf numFmtId="0" fontId="40" fillId="0" borderId="9" xfId="0" applyFont="1" applyBorder="1"/>
    <xf numFmtId="2" fontId="39" fillId="24" borderId="9" xfId="0" applyNumberFormat="1" applyFont="1" applyFill="1" applyBorder="1" applyAlignment="1">
      <alignment horizontal="right" vertical="center" wrapText="1"/>
    </xf>
    <xf numFmtId="2" fontId="40" fillId="0" borderId="9" xfId="0" applyNumberFormat="1" applyFont="1" applyBorder="1" applyAlignment="1">
      <alignment vertical="center"/>
    </xf>
    <xf numFmtId="4" fontId="32" fillId="0" borderId="9" xfId="0" applyNumberFormat="1" applyFont="1" applyBorder="1" applyAlignment="1">
      <alignment horizontal="right" vertical="center"/>
    </xf>
    <xf numFmtId="2" fontId="32" fillId="24" borderId="9" xfId="0" applyNumberFormat="1" applyFont="1" applyFill="1" applyBorder="1" applyAlignment="1">
      <alignment horizontal="right" vertical="center" wrapText="1"/>
    </xf>
    <xf numFmtId="0" fontId="41" fillId="0" borderId="33" xfId="0" applyFont="1" applyBorder="1" applyAlignment="1">
      <alignment horizontal="left" vertical="center" wrapText="1"/>
    </xf>
    <xf numFmtId="49" fontId="2" fillId="24" borderId="9" xfId="0" applyNumberFormat="1" applyFont="1" applyFill="1" applyBorder="1" applyAlignment="1">
      <alignment horizontal="left" vertical="center" wrapText="1"/>
    </xf>
    <xf numFmtId="49" fontId="30" fillId="0" borderId="9" xfId="0" applyNumberFormat="1" applyFont="1" applyBorder="1" applyAlignment="1">
      <alignment horizontal="left" vertical="center" wrapText="1"/>
    </xf>
    <xf numFmtId="2" fontId="30" fillId="24" borderId="9" xfId="0" applyNumberFormat="1" applyFont="1" applyFill="1" applyBorder="1" applyAlignment="1">
      <alignment horizontal="right" vertical="center" wrapText="1"/>
    </xf>
    <xf numFmtId="164" fontId="30" fillId="24" borderId="9" xfId="0" applyNumberFormat="1" applyFont="1" applyFill="1" applyBorder="1" applyAlignment="1">
      <alignment horizontal="right" vertical="center" wrapText="1"/>
    </xf>
    <xf numFmtId="4" fontId="30" fillId="24" borderId="18" xfId="1" applyNumberFormat="1" applyFont="1" applyFill="1" applyBorder="1" applyAlignment="1">
      <alignment horizontal="center" vertical="center" wrapText="1"/>
    </xf>
    <xf numFmtId="165" fontId="3" fillId="24" borderId="9" xfId="0" applyNumberFormat="1" applyFont="1" applyFill="1" applyBorder="1" applyAlignment="1">
      <alignment horizontal="center" vertical="center" wrapText="1"/>
    </xf>
    <xf numFmtId="4" fontId="4" fillId="24" borderId="9" xfId="0" applyNumberFormat="1" applyFont="1" applyFill="1" applyBorder="1" applyAlignment="1">
      <alignment vertical="center" wrapText="1"/>
    </xf>
    <xf numFmtId="164" fontId="4" fillId="24" borderId="9" xfId="48" applyFont="1" applyFill="1" applyBorder="1" applyAlignment="1">
      <alignment horizontal="left" vertical="center" wrapText="1"/>
    </xf>
    <xf numFmtId="164" fontId="3" fillId="24" borderId="9" xfId="48" applyFont="1" applyFill="1" applyBorder="1" applyAlignment="1">
      <alignment horizontal="right" vertical="center" wrapText="1"/>
    </xf>
    <xf numFmtId="164" fontId="2" fillId="0" borderId="9" xfId="48" applyFont="1" applyFill="1" applyBorder="1" applyAlignment="1">
      <alignment horizontal="right" vertical="center" wrapText="1"/>
    </xf>
    <xf numFmtId="164" fontId="3" fillId="0" borderId="9" xfId="48" applyFont="1" applyFill="1" applyBorder="1" applyAlignment="1">
      <alignment horizontal="right" vertical="center" wrapText="1"/>
    </xf>
    <xf numFmtId="164" fontId="32" fillId="24" borderId="18" xfId="1" applyNumberFormat="1" applyFont="1" applyFill="1" applyBorder="1" applyAlignment="1">
      <alignment horizontal="center" vertical="center" wrapText="1"/>
    </xf>
    <xf numFmtId="164" fontId="30" fillId="24" borderId="18" xfId="1" applyNumberFormat="1" applyFont="1" applyFill="1" applyBorder="1" applyAlignment="1">
      <alignment horizontal="center" vertical="center" wrapText="1"/>
    </xf>
    <xf numFmtId="2" fontId="30" fillId="24" borderId="18" xfId="1" applyNumberFormat="1" applyFont="1" applyFill="1" applyBorder="1" applyAlignment="1">
      <alignment horizontal="right" vertical="center" wrapText="1"/>
    </xf>
    <xf numFmtId="43" fontId="32" fillId="24" borderId="18" xfId="1" applyNumberFormat="1" applyFont="1" applyFill="1" applyBorder="1" applyAlignment="1">
      <alignment horizontal="center" vertical="center" wrapText="1"/>
    </xf>
    <xf numFmtId="0" fontId="42" fillId="24" borderId="0" xfId="0" applyFont="1" applyFill="1" applyAlignment="1">
      <alignment vertical="center" wrapText="1"/>
    </xf>
    <xf numFmtId="2" fontId="32" fillId="24" borderId="9" xfId="0" applyNumberFormat="1" applyFont="1" applyFill="1" applyBorder="1" applyAlignment="1">
      <alignment horizontal="right" wrapText="1"/>
    </xf>
    <xf numFmtId="2" fontId="29" fillId="0" borderId="10" xfId="0" applyNumberFormat="1" applyFont="1" applyBorder="1" applyAlignment="1">
      <alignment horizontal="center" vertical="center" wrapText="1"/>
    </xf>
    <xf numFmtId="164" fontId="2" fillId="0" borderId="10" xfId="58" applyNumberFormat="1" applyFont="1" applyFill="1" applyBorder="1" applyAlignment="1">
      <alignment horizontal="center" vertical="center"/>
    </xf>
    <xf numFmtId="49" fontId="3" fillId="24" borderId="9" xfId="0" applyNumberFormat="1" applyFont="1" applyFill="1" applyBorder="1" applyAlignment="1">
      <alignment horizontal="left" vertical="center" wrapText="1"/>
    </xf>
    <xf numFmtId="2" fontId="40" fillId="0" borderId="9" xfId="0" applyNumberFormat="1" applyFont="1" applyBorder="1"/>
    <xf numFmtId="0" fontId="30" fillId="0" borderId="9" xfId="0" applyFont="1" applyBorder="1" applyAlignment="1">
      <alignment horizontal="center"/>
    </xf>
    <xf numFmtId="0" fontId="43" fillId="24" borderId="9" xfId="0" applyFont="1" applyFill="1" applyBorder="1" applyAlignment="1">
      <alignment horizontal="justify" vertical="center" wrapText="1"/>
    </xf>
    <xf numFmtId="165" fontId="2" fillId="24" borderId="9" xfId="0" applyNumberFormat="1" applyFont="1" applyFill="1" applyBorder="1" applyAlignment="1">
      <alignment horizontal="center" vertical="center" wrapText="1"/>
    </xf>
    <xf numFmtId="169" fontId="30" fillId="0" borderId="9" xfId="0" applyNumberFormat="1" applyFont="1" applyBorder="1" applyAlignment="1">
      <alignment horizontal="center" vertical="center"/>
    </xf>
    <xf numFmtId="164" fontId="2" fillId="24" borderId="9" xfId="58" applyNumberFormat="1" applyFont="1" applyFill="1" applyBorder="1" applyAlignment="1">
      <alignment horizontal="center" vertical="center"/>
    </xf>
    <xf numFmtId="4" fontId="2" fillId="24" borderId="9" xfId="0" applyNumberFormat="1" applyFont="1" applyFill="1" applyBorder="1" applyAlignment="1">
      <alignment vertical="center"/>
    </xf>
    <xf numFmtId="164" fontId="7" fillId="24" borderId="9" xfId="48" applyFont="1" applyFill="1" applyBorder="1" applyAlignment="1">
      <alignment horizontal="right" vertical="center" wrapText="1"/>
    </xf>
    <xf numFmtId="0" fontId="3" fillId="0" borderId="9" xfId="0" applyFont="1" applyBorder="1" applyAlignment="1">
      <alignment horizontal="left" vertical="center" wrapText="1"/>
    </xf>
    <xf numFmtId="0" fontId="27" fillId="0" borderId="30" xfId="0" applyFont="1" applyBorder="1" applyAlignment="1">
      <alignment horizontal="center" vertical="top" wrapText="1"/>
    </xf>
    <xf numFmtId="0" fontId="29" fillId="0" borderId="0" xfId="0" applyFont="1" applyAlignment="1">
      <alignment vertical="center" wrapText="1"/>
    </xf>
    <xf numFmtId="0" fontId="29" fillId="0" borderId="0" xfId="0" applyFont="1"/>
    <xf numFmtId="164" fontId="2" fillId="24" borderId="16" xfId="48" applyFont="1" applyFill="1" applyBorder="1" applyAlignment="1">
      <alignment horizontal="left" vertical="center"/>
    </xf>
    <xf numFmtId="0" fontId="28" fillId="0" borderId="9" xfId="0" applyFont="1" applyBorder="1" applyAlignment="1">
      <alignment horizontal="center"/>
    </xf>
    <xf numFmtId="164" fontId="38" fillId="0" borderId="9" xfId="58" applyNumberFormat="1" applyFont="1" applyFill="1" applyBorder="1" applyAlignment="1">
      <alignment horizontal="center" vertical="center"/>
    </xf>
    <xf numFmtId="0" fontId="44" fillId="0" borderId="30" xfId="0" applyFont="1" applyBorder="1" applyAlignment="1">
      <alignment horizontal="center" vertical="center" wrapText="1"/>
    </xf>
    <xf numFmtId="0" fontId="44" fillId="0" borderId="30" xfId="0" applyFont="1" applyBorder="1" applyAlignment="1">
      <alignment horizontal="center" vertical="top" wrapText="1"/>
    </xf>
    <xf numFmtId="0" fontId="30" fillId="0" borderId="9" xfId="0" applyFont="1" applyBorder="1"/>
    <xf numFmtId="167" fontId="0" fillId="0" borderId="9" xfId="0" applyNumberFormat="1" applyBorder="1"/>
    <xf numFmtId="170" fontId="45" fillId="0" borderId="30" xfId="0" applyNumberFormat="1" applyFont="1" applyBorder="1" applyAlignment="1">
      <alignment horizontal="center" vertical="top" shrinkToFit="1"/>
    </xf>
    <xf numFmtId="167" fontId="29" fillId="0" borderId="9" xfId="0" applyNumberFormat="1" applyFont="1" applyBorder="1" applyAlignment="1">
      <alignment horizontal="center" wrapText="1"/>
    </xf>
    <xf numFmtId="0" fontId="35" fillId="0" borderId="35" xfId="0" applyFont="1" applyBorder="1" applyAlignment="1">
      <alignment horizontal="center" vertical="top" wrapText="1"/>
    </xf>
    <xf numFmtId="0" fontId="39" fillId="0" borderId="9" xfId="0" applyFont="1" applyBorder="1" applyAlignment="1">
      <alignment horizontal="center" vertical="center"/>
    </xf>
    <xf numFmtId="2" fontId="33" fillId="0" borderId="9" xfId="0" applyNumberFormat="1" applyFont="1" applyBorder="1"/>
    <xf numFmtId="2" fontId="32" fillId="0" borderId="9" xfId="0" applyNumberFormat="1" applyFont="1" applyBorder="1"/>
    <xf numFmtId="2" fontId="28" fillId="0" borderId="18" xfId="0" applyNumberFormat="1" applyFont="1" applyBorder="1"/>
    <xf numFmtId="2" fontId="32" fillId="24" borderId="18" xfId="1" applyNumberFormat="1" applyFont="1" applyFill="1" applyBorder="1" applyAlignment="1">
      <alignment horizontal="right" vertical="center" wrapText="1"/>
    </xf>
    <xf numFmtId="2" fontId="32" fillId="0" borderId="23" xfId="0" applyNumberFormat="1" applyFont="1" applyBorder="1" applyAlignment="1">
      <alignment horizontal="right" vertical="center"/>
    </xf>
    <xf numFmtId="2" fontId="32" fillId="0" borderId="9" xfId="1" applyNumberFormat="1" applyFont="1" applyBorder="1" applyAlignment="1">
      <alignment horizontal="right"/>
    </xf>
    <xf numFmtId="0" fontId="46" fillId="0" borderId="9" xfId="0" applyFont="1" applyBorder="1" applyAlignment="1">
      <alignment horizontal="left" vertical="center"/>
    </xf>
    <xf numFmtId="0" fontId="47" fillId="24" borderId="9" xfId="0" applyFont="1" applyFill="1" applyBorder="1" applyAlignment="1">
      <alignment vertical="center" wrapText="1"/>
    </xf>
    <xf numFmtId="0" fontId="48" fillId="0" borderId="9" xfId="0" applyFont="1" applyBorder="1" applyAlignment="1">
      <alignment horizontal="left" vertical="center"/>
    </xf>
    <xf numFmtId="0" fontId="3" fillId="24" borderId="34" xfId="0" applyFont="1" applyFill="1" applyBorder="1" applyAlignment="1">
      <alignment horizontal="left" vertical="center" wrapText="1"/>
    </xf>
    <xf numFmtId="0" fontId="2" fillId="24" borderId="9" xfId="0" applyFont="1" applyFill="1" applyBorder="1" applyAlignment="1">
      <alignment horizontal="justify" vertical="center" wrapText="1"/>
    </xf>
    <xf numFmtId="0" fontId="3" fillId="0" borderId="30" xfId="0" applyFont="1" applyBorder="1" applyAlignment="1">
      <alignment horizontal="left" vertical="top" wrapText="1"/>
    </xf>
    <xf numFmtId="2" fontId="2" fillId="24" borderId="9" xfId="0" applyNumberFormat="1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left" vertical="center" wrapText="1"/>
    </xf>
    <xf numFmtId="49" fontId="2" fillId="24" borderId="16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" fillId="24" borderId="9" xfId="0" applyFont="1" applyFill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" fillId="24" borderId="14" xfId="0" applyFont="1" applyFill="1" applyBorder="1" applyAlignment="1">
      <alignment horizontal="center" vertical="center"/>
    </xf>
    <xf numFmtId="0" fontId="3" fillId="24" borderId="13" xfId="0" applyFont="1" applyFill="1" applyBorder="1" applyAlignment="1">
      <alignment horizontal="center" vertical="center"/>
    </xf>
    <xf numFmtId="0" fontId="3" fillId="24" borderId="12" xfId="0" applyFont="1" applyFill="1" applyBorder="1" applyAlignment="1">
      <alignment horizontal="center" vertical="center" wrapText="1"/>
    </xf>
    <xf numFmtId="0" fontId="3" fillId="24" borderId="17" xfId="0" applyFont="1" applyFill="1" applyBorder="1" applyAlignment="1">
      <alignment horizontal="center" vertical="center" wrapText="1"/>
    </xf>
    <xf numFmtId="0" fontId="7" fillId="24" borderId="1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4" borderId="27" xfId="1" applyFill="1" applyBorder="1" applyAlignment="1">
      <alignment horizontal="center" vertical="center"/>
    </xf>
    <xf numFmtId="0" fontId="2" fillId="24" borderId="0" xfId="1" applyFill="1" applyAlignment="1">
      <alignment horizontal="center" vertical="center"/>
    </xf>
    <xf numFmtId="0" fontId="2" fillId="24" borderId="28" xfId="1" applyFill="1" applyBorder="1" applyAlignment="1">
      <alignment horizontal="center" vertical="center"/>
    </xf>
    <xf numFmtId="0" fontId="2" fillId="24" borderId="29" xfId="1" applyFill="1" applyBorder="1" applyAlignment="1">
      <alignment horizontal="center" vertical="center"/>
    </xf>
    <xf numFmtId="0" fontId="3" fillId="24" borderId="27" xfId="1" applyFont="1" applyFill="1" applyBorder="1" applyAlignment="1">
      <alignment horizontal="center" vertical="center"/>
    </xf>
    <xf numFmtId="0" fontId="3" fillId="24" borderId="0" xfId="1" applyFont="1" applyFill="1" applyAlignment="1">
      <alignment horizontal="center" vertical="center"/>
    </xf>
    <xf numFmtId="165" fontId="3" fillId="24" borderId="18" xfId="0" applyNumberFormat="1" applyFont="1" applyFill="1" applyBorder="1" applyAlignment="1">
      <alignment horizontal="center" vertical="center" wrapText="1"/>
    </xf>
    <xf numFmtId="165" fontId="3" fillId="24" borderId="31" xfId="0" applyNumberFormat="1" applyFont="1" applyFill="1" applyBorder="1" applyAlignment="1">
      <alignment horizontal="center" vertical="center" wrapText="1"/>
    </xf>
    <xf numFmtId="165" fontId="3" fillId="24" borderId="23" xfId="0" applyNumberFormat="1" applyFont="1" applyFill="1" applyBorder="1" applyAlignment="1">
      <alignment horizontal="center" vertical="center" wrapText="1"/>
    </xf>
    <xf numFmtId="0" fontId="46" fillId="0" borderId="18" xfId="0" applyFont="1" applyBorder="1" applyAlignment="1">
      <alignment horizontal="left" vertical="center"/>
    </xf>
    <xf numFmtId="0" fontId="46" fillId="0" borderId="31" xfId="0" applyFont="1" applyBorder="1" applyAlignment="1">
      <alignment horizontal="left" vertical="center"/>
    </xf>
    <xf numFmtId="0" fontId="46" fillId="0" borderId="23" xfId="0" applyFont="1" applyBorder="1" applyAlignment="1">
      <alignment horizontal="left" vertical="center"/>
    </xf>
    <xf numFmtId="0" fontId="3" fillId="24" borderId="31" xfId="1" applyFont="1" applyFill="1" applyBorder="1" applyAlignment="1">
      <alignment horizontal="center" vertical="center" wrapText="1"/>
    </xf>
    <xf numFmtId="0" fontId="3" fillId="24" borderId="19" xfId="0" applyFont="1" applyFill="1" applyBorder="1" applyAlignment="1">
      <alignment horizontal="center" vertical="center"/>
    </xf>
    <xf numFmtId="0" fontId="3" fillId="24" borderId="36" xfId="0" applyFont="1" applyFill="1" applyBorder="1" applyAlignment="1">
      <alignment horizontal="center" vertical="center"/>
    </xf>
    <xf numFmtId="0" fontId="3" fillId="24" borderId="21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/>
    </xf>
    <xf numFmtId="0" fontId="43" fillId="24" borderId="10" xfId="0" applyFont="1" applyFill="1" applyBorder="1" applyAlignment="1">
      <alignment horizontal="justify" vertical="center" wrapText="1"/>
    </xf>
    <xf numFmtId="165" fontId="2" fillId="24" borderId="10" xfId="0" applyNumberFormat="1" applyFont="1" applyFill="1" applyBorder="1" applyAlignment="1">
      <alignment horizontal="center" vertical="center" wrapText="1"/>
    </xf>
    <xf numFmtId="169" fontId="30" fillId="0" borderId="10" xfId="0" applyNumberFormat="1" applyFont="1" applyBorder="1" applyAlignment="1">
      <alignment horizontal="center" vertical="center"/>
    </xf>
    <xf numFmtId="164" fontId="2" fillId="24" borderId="10" xfId="58" applyNumberFormat="1" applyFont="1" applyFill="1" applyBorder="1" applyAlignment="1">
      <alignment horizontal="center" vertical="center"/>
    </xf>
    <xf numFmtId="4" fontId="2" fillId="24" borderId="10" xfId="0" applyNumberFormat="1" applyFont="1" applyFill="1" applyBorder="1" applyAlignment="1">
      <alignment vertical="center"/>
    </xf>
    <xf numFmtId="164" fontId="7" fillId="24" borderId="10" xfId="48" applyFont="1" applyFill="1" applyBorder="1" applyAlignment="1">
      <alignment horizontal="right" vertical="center" wrapText="1"/>
    </xf>
    <xf numFmtId="164" fontId="32" fillId="0" borderId="10" xfId="48" applyFont="1" applyFill="1" applyBorder="1" applyAlignment="1">
      <alignment horizontal="center" vertical="center" wrapText="1"/>
    </xf>
    <xf numFmtId="2" fontId="32" fillId="0" borderId="10" xfId="1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center"/>
    </xf>
    <xf numFmtId="0" fontId="43" fillId="24" borderId="0" xfId="0" applyFont="1" applyFill="1" applyBorder="1" applyAlignment="1">
      <alignment horizontal="justify" vertical="center" wrapText="1"/>
    </xf>
    <xf numFmtId="165" fontId="2" fillId="24" borderId="0" xfId="0" applyNumberFormat="1" applyFont="1" applyFill="1" applyBorder="1" applyAlignment="1">
      <alignment horizontal="center" vertical="center" wrapText="1"/>
    </xf>
    <xf numFmtId="169" fontId="30" fillId="0" borderId="0" xfId="0" applyNumberFormat="1" applyFont="1" applyBorder="1" applyAlignment="1">
      <alignment horizontal="center" vertical="center"/>
    </xf>
    <xf numFmtId="164" fontId="2" fillId="24" borderId="0" xfId="58" applyNumberFormat="1" applyFont="1" applyFill="1" applyBorder="1" applyAlignment="1">
      <alignment horizontal="center" vertical="center"/>
    </xf>
    <xf numFmtId="4" fontId="2" fillId="24" borderId="0" xfId="0" applyNumberFormat="1" applyFont="1" applyFill="1" applyBorder="1" applyAlignment="1">
      <alignment vertical="center"/>
    </xf>
    <xf numFmtId="164" fontId="7" fillId="24" borderId="0" xfId="48" applyFont="1" applyFill="1" applyBorder="1" applyAlignment="1">
      <alignment horizontal="right" vertical="center" wrapText="1"/>
    </xf>
    <xf numFmtId="0" fontId="32" fillId="24" borderId="0" xfId="1" applyFont="1" applyFill="1" applyBorder="1" applyAlignment="1">
      <alignment horizontal="center" vertical="center" wrapText="1"/>
    </xf>
    <xf numFmtId="164" fontId="32" fillId="0" borderId="0" xfId="48" applyFont="1" applyFill="1" applyBorder="1" applyAlignment="1">
      <alignment horizontal="center" vertical="center" wrapText="1"/>
    </xf>
    <xf numFmtId="2" fontId="32" fillId="0" borderId="0" xfId="0" applyNumberFormat="1" applyFont="1" applyBorder="1" applyAlignment="1">
      <alignment horizontal="center" vertical="center"/>
    </xf>
    <xf numFmtId="2" fontId="32" fillId="0" borderId="0" xfId="1" applyNumberFormat="1" applyFont="1" applyBorder="1" applyAlignment="1">
      <alignment horizontal="center" vertical="center"/>
    </xf>
    <xf numFmtId="0" fontId="0" fillId="0" borderId="0" xfId="0" applyBorder="1"/>
    <xf numFmtId="0" fontId="7" fillId="24" borderId="37" xfId="1" applyFont="1" applyFill="1" applyBorder="1" applyAlignment="1">
      <alignment horizontal="center" vertical="center" wrapText="1"/>
    </xf>
    <xf numFmtId="0" fontId="7" fillId="24" borderId="15" xfId="1" applyFont="1" applyFill="1" applyBorder="1" applyAlignment="1">
      <alignment horizontal="center" vertical="center" wrapText="1"/>
    </xf>
    <xf numFmtId="0" fontId="7" fillId="24" borderId="38" xfId="1" applyFont="1" applyFill="1" applyBorder="1" applyAlignment="1">
      <alignment horizontal="center" vertical="center" wrapText="1"/>
    </xf>
    <xf numFmtId="0" fontId="7" fillId="24" borderId="39" xfId="1" applyFont="1" applyFill="1" applyBorder="1" applyAlignment="1">
      <alignment horizontal="center" vertical="center" wrapText="1"/>
    </xf>
    <xf numFmtId="0" fontId="7" fillId="24" borderId="40" xfId="1" applyFont="1" applyFill="1" applyBorder="1" applyAlignment="1">
      <alignment horizontal="center" vertical="center" wrapText="1"/>
    </xf>
    <xf numFmtId="0" fontId="3" fillId="24" borderId="41" xfId="1" applyFont="1" applyFill="1" applyBorder="1" applyAlignment="1">
      <alignment horizontal="center" vertical="center" wrapText="1"/>
    </xf>
    <xf numFmtId="0" fontId="3" fillId="24" borderId="42" xfId="1" applyFont="1" applyFill="1" applyBorder="1" applyAlignment="1">
      <alignment horizontal="center" vertical="center" wrapText="1"/>
    </xf>
    <xf numFmtId="0" fontId="3" fillId="24" borderId="43" xfId="0" applyFont="1" applyFill="1" applyBorder="1" applyAlignment="1">
      <alignment horizontal="center" vertical="center"/>
    </xf>
    <xf numFmtId="0" fontId="3" fillId="24" borderId="40" xfId="0" applyFont="1" applyFill="1" applyBorder="1" applyAlignment="1">
      <alignment horizontal="center" vertical="center"/>
    </xf>
    <xf numFmtId="49" fontId="3" fillId="0" borderId="44" xfId="0" applyNumberFormat="1" applyFont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3" fillId="24" borderId="44" xfId="0" applyNumberFormat="1" applyFont="1" applyFill="1" applyBorder="1" applyAlignment="1">
      <alignment horizontal="center" vertical="center" wrapText="1"/>
    </xf>
    <xf numFmtId="49" fontId="2" fillId="24" borderId="44" xfId="0" applyNumberFormat="1" applyFont="1" applyFill="1" applyBorder="1" applyAlignment="1">
      <alignment horizontal="center" vertical="center" wrapText="1"/>
    </xf>
    <xf numFmtId="0" fontId="47" fillId="24" borderId="0" xfId="0" applyFont="1" applyFill="1" applyBorder="1" applyAlignment="1">
      <alignment vertical="center" wrapText="1"/>
    </xf>
    <xf numFmtId="0" fontId="48" fillId="0" borderId="16" xfId="0" applyFont="1" applyBorder="1" applyAlignment="1">
      <alignment horizontal="center" vertical="center" wrapText="1"/>
    </xf>
    <xf numFmtId="2" fontId="49" fillId="0" borderId="16" xfId="0" applyNumberFormat="1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2" fontId="49" fillId="0" borderId="10" xfId="0" applyNumberFormat="1" applyFont="1" applyBorder="1" applyAlignment="1">
      <alignment horizontal="center" vertical="center" wrapText="1"/>
    </xf>
    <xf numFmtId="0" fontId="46" fillId="0" borderId="9" xfId="0" applyFont="1" applyBorder="1"/>
    <xf numFmtId="2" fontId="48" fillId="0" borderId="9" xfId="0" applyNumberFormat="1" applyFont="1" applyBorder="1"/>
    <xf numFmtId="2" fontId="46" fillId="0" borderId="9" xfId="0" applyNumberFormat="1" applyFont="1" applyBorder="1"/>
    <xf numFmtId="2" fontId="50" fillId="24" borderId="9" xfId="0" applyNumberFormat="1" applyFont="1" applyFill="1" applyBorder="1" applyAlignment="1">
      <alignment horizontal="right" vertical="center" wrapText="1"/>
    </xf>
    <xf numFmtId="0" fontId="49" fillId="0" borderId="44" xfId="0" applyFont="1" applyBorder="1" applyAlignment="1">
      <alignment horizontal="center" vertical="center" wrapText="1"/>
    </xf>
    <xf numFmtId="0" fontId="50" fillId="0" borderId="9" xfId="0" applyFont="1" applyBorder="1" applyAlignment="1">
      <alignment horizontal="center" vertical="center"/>
    </xf>
    <xf numFmtId="0" fontId="46" fillId="0" borderId="9" xfId="0" applyFont="1" applyBorder="1" applyAlignment="1">
      <alignment horizontal="center"/>
    </xf>
    <xf numFmtId="4" fontId="50" fillId="0" borderId="9" xfId="0" applyNumberFormat="1" applyFont="1" applyBorder="1" applyAlignment="1">
      <alignment vertical="center"/>
    </xf>
    <xf numFmtId="164" fontId="50" fillId="0" borderId="9" xfId="48" applyFont="1" applyFill="1" applyBorder="1" applyAlignment="1">
      <alignment horizontal="right" vertical="center" wrapText="1"/>
    </xf>
    <xf numFmtId="0" fontId="49" fillId="24" borderId="18" xfId="1" applyFont="1" applyFill="1" applyBorder="1" applyAlignment="1">
      <alignment horizontal="center" vertical="center" wrapText="1"/>
    </xf>
    <xf numFmtId="2" fontId="49" fillId="0" borderId="23" xfId="0" applyNumberFormat="1" applyFont="1" applyBorder="1" applyAlignment="1">
      <alignment horizontal="center"/>
    </xf>
    <xf numFmtId="2" fontId="50" fillId="0" borderId="9" xfId="1" applyNumberFormat="1" applyFont="1" applyBorder="1" applyAlignment="1">
      <alignment horizontal="center"/>
    </xf>
    <xf numFmtId="0" fontId="46" fillId="0" borderId="45" xfId="0" applyFont="1" applyBorder="1"/>
    <xf numFmtId="0" fontId="49" fillId="0" borderId="9" xfId="0" applyFont="1" applyBorder="1" applyAlignment="1">
      <alignment horizontal="left" vertical="center" wrapText="1"/>
    </xf>
    <xf numFmtId="0" fontId="50" fillId="0" borderId="16" xfId="0" applyFont="1" applyBorder="1" applyAlignment="1">
      <alignment horizontal="center" vertical="center"/>
    </xf>
    <xf numFmtId="0" fontId="46" fillId="0" borderId="16" xfId="0" applyFont="1" applyBorder="1" applyAlignment="1">
      <alignment horizontal="center"/>
    </xf>
    <xf numFmtId="4" fontId="50" fillId="0" borderId="16" xfId="0" applyNumberFormat="1" applyFont="1" applyBorder="1" applyAlignment="1">
      <alignment vertical="center"/>
    </xf>
    <xf numFmtId="164" fontId="50" fillId="0" borderId="16" xfId="48" applyFont="1" applyFill="1" applyBorder="1" applyAlignment="1">
      <alignment horizontal="right" vertical="center" wrapText="1"/>
    </xf>
    <xf numFmtId="2" fontId="49" fillId="0" borderId="20" xfId="0" applyNumberFormat="1" applyFont="1" applyBorder="1" applyAlignment="1">
      <alignment horizontal="center"/>
    </xf>
    <xf numFmtId="2" fontId="50" fillId="0" borderId="16" xfId="1" applyNumberFormat="1" applyFont="1" applyBorder="1" applyAlignment="1">
      <alignment horizontal="center"/>
    </xf>
    <xf numFmtId="0" fontId="48" fillId="0" borderId="9" xfId="0" applyFont="1" applyBorder="1"/>
    <xf numFmtId="164" fontId="3" fillId="0" borderId="9" xfId="58" applyNumberFormat="1" applyFont="1" applyFill="1" applyBorder="1" applyAlignment="1">
      <alignment horizontal="center" vertical="center" wrapText="1"/>
    </xf>
    <xf numFmtId="0" fontId="46" fillId="0" borderId="44" xfId="0" applyFont="1" applyBorder="1"/>
    <xf numFmtId="0" fontId="46" fillId="0" borderId="0" xfId="0" applyFont="1" applyBorder="1" applyAlignment="1">
      <alignment horizontal="center" vertical="center"/>
    </xf>
    <xf numFmtId="0" fontId="46" fillId="0" borderId="9" xfId="0" applyFont="1" applyBorder="1" applyAlignment="1">
      <alignment wrapText="1"/>
    </xf>
    <xf numFmtId="2" fontId="48" fillId="0" borderId="16" xfId="0" applyNumberFormat="1" applyFont="1" applyBorder="1"/>
    <xf numFmtId="2" fontId="46" fillId="0" borderId="16" xfId="0" applyNumberFormat="1" applyFont="1" applyBorder="1"/>
    <xf numFmtId="49" fontId="49" fillId="0" borderId="46" xfId="0" applyNumberFormat="1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48" fillId="0" borderId="47" xfId="0" applyFont="1" applyBorder="1" applyAlignment="1">
      <alignment horizontal="center" vertical="center" wrapText="1"/>
    </xf>
    <xf numFmtId="49" fontId="49" fillId="0" borderId="48" xfId="0" applyNumberFormat="1" applyFont="1" applyBorder="1" applyAlignment="1">
      <alignment horizontal="center" vertical="center" wrapText="1"/>
    </xf>
    <xf numFmtId="0" fontId="48" fillId="0" borderId="49" xfId="0" applyFont="1" applyBorder="1" applyAlignment="1">
      <alignment horizontal="center" vertical="center" wrapText="1"/>
    </xf>
    <xf numFmtId="49" fontId="50" fillId="0" borderId="44" xfId="0" applyNumberFormat="1" applyFont="1" applyBorder="1" applyAlignment="1">
      <alignment horizontal="center" vertical="center" wrapText="1"/>
    </xf>
    <xf numFmtId="2" fontId="50" fillId="0" borderId="9" xfId="0" applyNumberFormat="1" applyFont="1" applyBorder="1"/>
    <xf numFmtId="2" fontId="46" fillId="0" borderId="9" xfId="0" applyNumberFormat="1" applyFont="1" applyBorder="1" applyAlignment="1">
      <alignment vertical="center"/>
    </xf>
    <xf numFmtId="2" fontId="50" fillId="0" borderId="23" xfId="0" applyNumberFormat="1" applyFont="1" applyBorder="1" applyAlignment="1">
      <alignment horizontal="center" vertical="center"/>
    </xf>
    <xf numFmtId="2" fontId="50" fillId="0" borderId="45" xfId="1" applyNumberFormat="1" applyFont="1" applyBorder="1" applyAlignment="1">
      <alignment horizontal="center"/>
    </xf>
    <xf numFmtId="2" fontId="46" fillId="0" borderId="9" xfId="0" applyNumberFormat="1" applyFont="1" applyBorder="1" applyAlignment="1">
      <alignment wrapText="1"/>
    </xf>
    <xf numFmtId="49" fontId="49" fillId="0" borderId="9" xfId="0" applyNumberFormat="1" applyFont="1" applyBorder="1" applyAlignment="1">
      <alignment horizontal="left" vertical="center" wrapText="1"/>
    </xf>
    <xf numFmtId="165" fontId="50" fillId="0" borderId="9" xfId="0" applyNumberFormat="1" applyFont="1" applyBorder="1" applyAlignment="1">
      <alignment horizontal="center" vertical="center" wrapText="1"/>
    </xf>
    <xf numFmtId="164" fontId="50" fillId="0" borderId="9" xfId="58" applyNumberFormat="1" applyFont="1" applyFill="1" applyBorder="1" applyAlignment="1">
      <alignment horizontal="center" vertical="center"/>
    </xf>
    <xf numFmtId="2" fontId="50" fillId="24" borderId="9" xfId="0" applyNumberFormat="1" applyFont="1" applyFill="1" applyBorder="1" applyAlignment="1">
      <alignment horizontal="justify" vertical="center" wrapText="1"/>
    </xf>
    <xf numFmtId="2" fontId="49" fillId="24" borderId="18" xfId="1" applyNumberFormat="1" applyFont="1" applyFill="1" applyBorder="1" applyAlignment="1">
      <alignment horizontal="center" vertical="center" wrapText="1"/>
    </xf>
    <xf numFmtId="164" fontId="49" fillId="0" borderId="9" xfId="48" applyFont="1" applyFill="1" applyBorder="1" applyAlignment="1">
      <alignment horizontal="right" vertical="center" wrapText="1"/>
    </xf>
    <xf numFmtId="2" fontId="49" fillId="0" borderId="23" xfId="0" applyNumberFormat="1" applyFont="1" applyBorder="1" applyAlignment="1">
      <alignment horizontal="center" vertical="center"/>
    </xf>
    <xf numFmtId="2" fontId="49" fillId="0" borderId="45" xfId="1" applyNumberFormat="1" applyFont="1" applyBorder="1" applyAlignment="1">
      <alignment horizontal="center"/>
    </xf>
    <xf numFmtId="0" fontId="50" fillId="24" borderId="9" xfId="0" applyFont="1" applyFill="1" applyBorder="1" applyAlignment="1">
      <alignment horizontal="justify" vertical="center" wrapText="1"/>
    </xf>
    <xf numFmtId="2" fontId="46" fillId="0" borderId="9" xfId="0" applyNumberFormat="1" applyFont="1" applyBorder="1" applyAlignment="1">
      <alignment horizontal="right" vertical="center"/>
    </xf>
    <xf numFmtId="2" fontId="50" fillId="24" borderId="9" xfId="0" applyNumberFormat="1" applyFont="1" applyFill="1" applyBorder="1" applyAlignment="1">
      <alignment horizontal="right" vertical="center"/>
    </xf>
    <xf numFmtId="2" fontId="50" fillId="24" borderId="9" xfId="48" applyNumberFormat="1" applyFont="1" applyFill="1" applyBorder="1" applyAlignment="1">
      <alignment vertical="center"/>
    </xf>
    <xf numFmtId="2" fontId="49" fillId="24" borderId="9" xfId="0" applyNumberFormat="1" applyFont="1" applyFill="1" applyBorder="1" applyAlignment="1">
      <alignment horizontal="right" vertical="center" wrapText="1"/>
    </xf>
    <xf numFmtId="2" fontId="48" fillId="0" borderId="9" xfId="0" applyNumberFormat="1" applyFont="1" applyBorder="1" applyAlignment="1">
      <alignment vertical="center"/>
    </xf>
    <xf numFmtId="2" fontId="49" fillId="24" borderId="9" xfId="0" applyNumberFormat="1" applyFont="1" applyFill="1" applyBorder="1" applyAlignment="1">
      <alignment horizontal="right" wrapText="1"/>
    </xf>
    <xf numFmtId="49" fontId="50" fillId="0" borderId="9" xfId="0" applyNumberFormat="1" applyFont="1" applyBorder="1" applyAlignment="1">
      <alignment horizontal="left" vertical="center" wrapText="1"/>
    </xf>
    <xf numFmtId="164" fontId="50" fillId="24" borderId="9" xfId="0" applyNumberFormat="1" applyFont="1" applyFill="1" applyBorder="1" applyAlignment="1">
      <alignment horizontal="right" vertical="center" wrapText="1"/>
    </xf>
    <xf numFmtId="0" fontId="50" fillId="24" borderId="18" xfId="1" applyFont="1" applyFill="1" applyBorder="1" applyAlignment="1">
      <alignment horizontal="center" vertical="center" wrapText="1"/>
    </xf>
    <xf numFmtId="2" fontId="50" fillId="24" borderId="18" xfId="1" applyNumberFormat="1" applyFont="1" applyFill="1" applyBorder="1" applyAlignment="1">
      <alignment horizontal="center" vertical="center" wrapText="1"/>
    </xf>
    <xf numFmtId="4" fontId="3" fillId="24" borderId="9" xfId="0" applyNumberFormat="1" applyFont="1" applyFill="1" applyBorder="1" applyAlignment="1">
      <alignment vertical="center" wrapText="1"/>
    </xf>
    <xf numFmtId="164" fontId="3" fillId="24" borderId="9" xfId="48" applyFont="1" applyFill="1" applyBorder="1" applyAlignment="1">
      <alignment horizontal="left" vertical="center" wrapText="1"/>
    </xf>
    <xf numFmtId="164" fontId="50" fillId="24" borderId="18" xfId="1" applyNumberFormat="1" applyFont="1" applyFill="1" applyBorder="1" applyAlignment="1">
      <alignment horizontal="center" vertical="center" wrapText="1"/>
    </xf>
    <xf numFmtId="2" fontId="50" fillId="24" borderId="18" xfId="1" applyNumberFormat="1" applyFont="1" applyFill="1" applyBorder="1" applyAlignment="1">
      <alignment horizontal="right" vertical="center" wrapText="1"/>
    </xf>
    <xf numFmtId="164" fontId="49" fillId="24" borderId="18" xfId="1" applyNumberFormat="1" applyFont="1" applyFill="1" applyBorder="1" applyAlignment="1">
      <alignment horizontal="center" vertical="center" wrapText="1"/>
    </xf>
    <xf numFmtId="43" fontId="49" fillId="24" borderId="18" xfId="1" applyNumberFormat="1" applyFont="1" applyFill="1" applyBorder="1" applyAlignment="1">
      <alignment horizontal="center" vertical="center" wrapText="1"/>
    </xf>
    <xf numFmtId="4" fontId="49" fillId="0" borderId="9" xfId="0" applyNumberFormat="1" applyFont="1" applyBorder="1" applyAlignment="1">
      <alignment vertical="center"/>
    </xf>
    <xf numFmtId="0" fontId="49" fillId="0" borderId="24" xfId="0" applyFont="1" applyBorder="1" applyAlignment="1">
      <alignment horizontal="center" vertical="center" wrapText="1"/>
    </xf>
    <xf numFmtId="0" fontId="49" fillId="0" borderId="30" xfId="0" applyFont="1" applyBorder="1" applyAlignment="1">
      <alignment horizontal="left" vertical="top" wrapText="1"/>
    </xf>
    <xf numFmtId="0" fontId="49" fillId="0" borderId="25" xfId="0" applyFont="1" applyBorder="1" applyAlignment="1">
      <alignment horizontal="center" vertical="center" wrapText="1"/>
    </xf>
    <xf numFmtId="0" fontId="48" fillId="0" borderId="9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 wrapText="1"/>
    </xf>
    <xf numFmtId="164" fontId="49" fillId="0" borderId="9" xfId="48" applyFont="1" applyFill="1" applyBorder="1" applyAlignment="1">
      <alignment horizontal="center" vertical="center" wrapText="1"/>
    </xf>
    <xf numFmtId="0" fontId="48" fillId="0" borderId="45" xfId="0" applyFont="1" applyBorder="1"/>
    <xf numFmtId="164" fontId="50" fillId="0" borderId="9" xfId="48" applyFont="1" applyFill="1" applyBorder="1" applyAlignment="1">
      <alignment horizontal="center" vertical="center" wrapText="1"/>
    </xf>
    <xf numFmtId="2" fontId="49" fillId="0" borderId="45" xfId="1" applyNumberFormat="1" applyFont="1" applyBorder="1" applyAlignment="1">
      <alignment horizontal="center" vertical="center"/>
    </xf>
    <xf numFmtId="2" fontId="50" fillId="0" borderId="18" xfId="1" applyNumberFormat="1" applyFont="1" applyBorder="1" applyAlignment="1">
      <alignment horizontal="center" vertical="center" wrapText="1"/>
    </xf>
    <xf numFmtId="4" fontId="49" fillId="0" borderId="9" xfId="0" applyNumberFormat="1" applyFont="1" applyBorder="1" applyAlignment="1">
      <alignment horizontal="right" vertical="center"/>
    </xf>
    <xf numFmtId="49" fontId="49" fillId="0" borderId="44" xfId="0" applyNumberFormat="1" applyFont="1" applyBorder="1" applyAlignment="1">
      <alignment horizontal="center" vertical="center" wrapText="1"/>
    </xf>
    <xf numFmtId="2" fontId="46" fillId="0" borderId="9" xfId="0" applyNumberFormat="1" applyFont="1" applyBorder="1" applyAlignment="1">
      <alignment horizontal="center" vertical="center"/>
    </xf>
    <xf numFmtId="2" fontId="50" fillId="0" borderId="10" xfId="58" applyNumberFormat="1" applyFont="1" applyFill="1" applyBorder="1" applyAlignment="1">
      <alignment horizontal="center" vertical="center" wrapText="1"/>
    </xf>
    <xf numFmtId="2" fontId="46" fillId="0" borderId="10" xfId="0" applyNumberFormat="1" applyFont="1" applyBorder="1" applyAlignment="1">
      <alignment horizontal="center" vertical="center" wrapText="1"/>
    </xf>
    <xf numFmtId="0" fontId="51" fillId="0" borderId="0" xfId="0" applyFont="1" applyBorder="1" applyAlignment="1">
      <alignment vertical="center" wrapText="1"/>
    </xf>
    <xf numFmtId="165" fontId="49" fillId="0" borderId="9" xfId="0" applyNumberFormat="1" applyFont="1" applyBorder="1" applyAlignment="1">
      <alignment horizontal="center" vertical="center" wrapText="1"/>
    </xf>
    <xf numFmtId="2" fontId="49" fillId="0" borderId="10" xfId="58" applyNumberFormat="1" applyFont="1" applyFill="1" applyBorder="1" applyAlignment="1">
      <alignment horizontal="center" vertical="center" wrapText="1"/>
    </xf>
    <xf numFmtId="2" fontId="48" fillId="0" borderId="10" xfId="0" applyNumberFormat="1" applyFont="1" applyBorder="1" applyAlignment="1">
      <alignment horizontal="right" vertical="center" wrapText="1"/>
    </xf>
    <xf numFmtId="2" fontId="46" fillId="0" borderId="0" xfId="0" applyNumberFormat="1" applyFont="1" applyBorder="1" applyAlignment="1">
      <alignment horizontal="center"/>
    </xf>
    <xf numFmtId="2" fontId="46" fillId="0" borderId="10" xfId="0" applyNumberFormat="1" applyFont="1" applyBorder="1" applyAlignment="1">
      <alignment horizontal="right" vertical="center" wrapText="1"/>
    </xf>
    <xf numFmtId="0" fontId="46" fillId="0" borderId="0" xfId="0" applyFont="1" applyBorder="1"/>
    <xf numFmtId="0" fontId="49" fillId="0" borderId="9" xfId="58" applyNumberFormat="1" applyFont="1" applyBorder="1" applyAlignment="1">
      <alignment horizontal="center" vertical="center" wrapText="1"/>
    </xf>
    <xf numFmtId="168" fontId="50" fillId="0" borderId="10" xfId="0" applyNumberFormat="1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 wrapText="1"/>
    </xf>
    <xf numFmtId="0" fontId="49" fillId="24" borderId="9" xfId="0" applyFont="1" applyFill="1" applyBorder="1" applyAlignment="1">
      <alignment horizontal="justify" vertical="center" wrapText="1"/>
    </xf>
    <xf numFmtId="165" fontId="50" fillId="24" borderId="9" xfId="0" applyNumberFormat="1" applyFont="1" applyFill="1" applyBorder="1" applyAlignment="1">
      <alignment horizontal="center" vertical="center" wrapText="1"/>
    </xf>
    <xf numFmtId="164" fontId="50" fillId="24" borderId="9" xfId="58" applyNumberFormat="1" applyFont="1" applyFill="1" applyBorder="1" applyAlignment="1">
      <alignment horizontal="center" vertical="center"/>
    </xf>
    <xf numFmtId="4" fontId="50" fillId="24" borderId="9" xfId="0" applyNumberFormat="1" applyFont="1" applyFill="1" applyBorder="1" applyAlignment="1">
      <alignment vertical="center"/>
    </xf>
    <xf numFmtId="4" fontId="49" fillId="24" borderId="9" xfId="0" applyNumberFormat="1" applyFont="1" applyFill="1" applyBorder="1" applyAlignment="1">
      <alignment vertical="center"/>
    </xf>
    <xf numFmtId="0" fontId="48" fillId="0" borderId="9" xfId="0" applyFont="1" applyBorder="1" applyAlignment="1">
      <alignment vertical="center"/>
    </xf>
    <xf numFmtId="43" fontId="50" fillId="24" borderId="18" xfId="1" applyNumberFormat="1" applyFont="1" applyFill="1" applyBorder="1" applyAlignment="1">
      <alignment horizontal="center" vertical="center" wrapText="1"/>
    </xf>
    <xf numFmtId="2" fontId="46" fillId="0" borderId="10" xfId="0" applyNumberFormat="1" applyFont="1" applyBorder="1"/>
    <xf numFmtId="4" fontId="50" fillId="0" borderId="10" xfId="0" applyNumberFormat="1" applyFont="1" applyBorder="1" applyAlignment="1">
      <alignment vertical="center"/>
    </xf>
    <xf numFmtId="43" fontId="49" fillId="24" borderId="21" xfId="1" applyNumberFormat="1" applyFont="1" applyFill="1" applyBorder="1" applyAlignment="1">
      <alignment horizontal="center" vertical="center" wrapText="1"/>
    </xf>
    <xf numFmtId="0" fontId="50" fillId="0" borderId="44" xfId="0" applyFont="1" applyBorder="1" applyAlignment="1">
      <alignment horizontal="center"/>
    </xf>
    <xf numFmtId="169" fontId="50" fillId="0" borderId="9" xfId="0" applyNumberFormat="1" applyFont="1" applyBorder="1" applyAlignment="1">
      <alignment horizontal="center" vertical="center"/>
    </xf>
    <xf numFmtId="0" fontId="2" fillId="24" borderId="18" xfId="0" applyFont="1" applyFill="1" applyBorder="1" applyAlignment="1">
      <alignment horizontal="left" vertical="center" wrapText="1"/>
    </xf>
    <xf numFmtId="0" fontId="2" fillId="24" borderId="31" xfId="0" applyFont="1" applyFill="1" applyBorder="1" applyAlignment="1">
      <alignment horizontal="left" vertical="center" wrapText="1"/>
    </xf>
    <xf numFmtId="0" fontId="2" fillId="24" borderId="23" xfId="0" applyFont="1" applyFill="1" applyBorder="1" applyAlignment="1">
      <alignment horizontal="left" vertical="center" wrapText="1"/>
    </xf>
    <xf numFmtId="0" fontId="50" fillId="0" borderId="41" xfId="0" applyFont="1" applyBorder="1" applyAlignment="1">
      <alignment horizontal="center"/>
    </xf>
    <xf numFmtId="0" fontId="50" fillId="0" borderId="31" xfId="0" applyFont="1" applyBorder="1" applyAlignment="1">
      <alignment horizontal="center"/>
    </xf>
    <xf numFmtId="0" fontId="50" fillId="0" borderId="42" xfId="0" applyFont="1" applyBorder="1" applyAlignment="1">
      <alignment horizontal="center"/>
    </xf>
    <xf numFmtId="0" fontId="50" fillId="0" borderId="50" xfId="0" applyFont="1" applyBorder="1" applyAlignment="1">
      <alignment horizontal="center"/>
    </xf>
    <xf numFmtId="0" fontId="50" fillId="0" borderId="51" xfId="0" applyFont="1" applyBorder="1" applyAlignment="1">
      <alignment horizontal="center"/>
    </xf>
    <xf numFmtId="0" fontId="50" fillId="0" borderId="52" xfId="0" applyFont="1" applyBorder="1" applyAlignment="1">
      <alignment horizontal="center"/>
    </xf>
    <xf numFmtId="0" fontId="41" fillId="0" borderId="9" xfId="0" applyFont="1" applyBorder="1" applyAlignment="1">
      <alignment horizontal="left" vertical="center" wrapText="1"/>
    </xf>
  </cellXfs>
  <cellStyles count="67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Calculation" xfId="27" xr:uid="{00000000-0005-0000-0000-000019000000}"/>
    <cellStyle name="Check Cell" xfId="28" xr:uid="{00000000-0005-0000-0000-00001A000000}"/>
    <cellStyle name="Data" xfId="29" xr:uid="{00000000-0005-0000-0000-00001B000000}"/>
    <cellStyle name="Explanatory Text" xfId="30" xr:uid="{00000000-0005-0000-0000-00001C000000}"/>
    <cellStyle name="Fixo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6000000}"/>
    <cellStyle name="Normal" xfId="0" builtinId="0"/>
    <cellStyle name="Normal 2" xfId="1" xr:uid="{00000000-0005-0000-0000-000028000000}"/>
    <cellStyle name="Normal 2 2" xfId="40" xr:uid="{00000000-0005-0000-0000-000029000000}"/>
    <cellStyle name="Normal 2 2 2" xfId="41" xr:uid="{00000000-0005-0000-0000-00002A000000}"/>
    <cellStyle name="Normal 2 2 2 2" xfId="60" xr:uid="{7DDBEFE0-35E7-4192-9BF3-6D0D5B80158F}"/>
    <cellStyle name="Normal 2 2 3" xfId="59" xr:uid="{C8B6C8FB-4962-4FA1-87DA-F9562A1F91C4}"/>
    <cellStyle name="Normal 2 3" xfId="54" xr:uid="{00000000-0005-0000-0000-00002B000000}"/>
    <cellStyle name="Normal 2 3 2" xfId="63" xr:uid="{3B9BBEB8-7BF6-41BC-873D-D7FE6F7F3084}"/>
    <cellStyle name="Normal 3" xfId="42" xr:uid="{00000000-0005-0000-0000-00002C000000}"/>
    <cellStyle name="Note" xfId="43" xr:uid="{00000000-0005-0000-0000-00002D000000}"/>
    <cellStyle name="Output" xfId="44" xr:uid="{00000000-0005-0000-0000-00002E000000}"/>
    <cellStyle name="Percentual" xfId="45" xr:uid="{00000000-0005-0000-0000-00002F000000}"/>
    <cellStyle name="Ponto" xfId="46" xr:uid="{00000000-0005-0000-0000-000030000000}"/>
    <cellStyle name="Porcentagem 3" xfId="55" xr:uid="{00000000-0005-0000-0000-000032000000}"/>
    <cellStyle name="Separador de m" xfId="47" xr:uid="{00000000-0005-0000-0000-000033000000}"/>
    <cellStyle name="Separador de milhares 2" xfId="48" xr:uid="{00000000-0005-0000-0000-000034000000}"/>
    <cellStyle name="Separador de milhares 2 2" xfId="49" xr:uid="{00000000-0005-0000-0000-000035000000}"/>
    <cellStyle name="Separador de milhares 2 2 2" xfId="62" xr:uid="{E4EFB4B8-7233-4035-B5EF-F68344820C70}"/>
    <cellStyle name="Separador de milhares 2 3" xfId="57" xr:uid="{00000000-0005-0000-0000-000036000000}"/>
    <cellStyle name="Separador de milhares 2 3 2" xfId="65" xr:uid="{1468D3EA-3C25-47FD-9724-0D492F91DD4D}"/>
    <cellStyle name="Separador de milhares 2 4" xfId="61" xr:uid="{95B1AEA0-2F3D-4E01-80DE-13F126FD2CF2}"/>
    <cellStyle name="Separador de milhares 3" xfId="56" xr:uid="{00000000-0005-0000-0000-000037000000}"/>
    <cellStyle name="Separador de milhares 3 2" xfId="64" xr:uid="{2A384580-ADFB-4A2E-94A2-63D04BCFEA19}"/>
    <cellStyle name="Title" xfId="50" xr:uid="{00000000-0005-0000-0000-000038000000}"/>
    <cellStyle name="Titulo1" xfId="51" xr:uid="{00000000-0005-0000-0000-000039000000}"/>
    <cellStyle name="Titulo2" xfId="52" xr:uid="{00000000-0005-0000-0000-00003A000000}"/>
    <cellStyle name="Vírgula" xfId="58" builtinId="3"/>
    <cellStyle name="Vírgula 2" xfId="66" xr:uid="{853D232E-5EC1-464D-9F35-2106BF40C3A0}"/>
    <cellStyle name="Warning Text" xfId="53" xr:uid="{00000000-0005-0000-0000-00003C000000}"/>
  </cellStyles>
  <dxfs count="48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68"/>
  <sheetViews>
    <sheetView tabSelected="1" topLeftCell="A328" zoomScaleNormal="100" workbookViewId="0">
      <selection activeCell="E227" sqref="E227"/>
    </sheetView>
  </sheetViews>
  <sheetFormatPr defaultRowHeight="14.4"/>
  <cols>
    <col min="1" max="1" width="12.88671875" customWidth="1"/>
    <col min="2" max="2" width="61.5546875" customWidth="1"/>
    <col min="3" max="3" width="10.109375" customWidth="1"/>
    <col min="4" max="4" width="10.33203125" style="51" customWidth="1"/>
    <col min="5" max="5" width="15.33203125" customWidth="1"/>
    <col min="6" max="6" width="13" customWidth="1"/>
    <col min="7" max="7" width="13.6640625" customWidth="1"/>
    <col min="8" max="8" width="13" customWidth="1"/>
    <col min="9" max="9" width="10.6640625" customWidth="1"/>
    <col min="10" max="11" width="11.88671875" customWidth="1"/>
    <col min="12" max="12" width="15.6640625" customWidth="1"/>
    <col min="13" max="13" width="14.44140625" customWidth="1"/>
    <col min="14" max="14" width="17.33203125" customWidth="1"/>
  </cols>
  <sheetData>
    <row r="1" spans="1:13" ht="28.2" customHeight="1">
      <c r="A1" s="229" t="s">
        <v>206</v>
      </c>
      <c r="B1" s="230"/>
      <c r="C1" s="230"/>
      <c r="D1" s="230"/>
      <c r="E1" s="230"/>
      <c r="F1" s="230"/>
      <c r="G1" s="230"/>
      <c r="H1" s="230"/>
      <c r="I1" s="230"/>
      <c r="J1" s="230"/>
      <c r="K1" s="231"/>
    </row>
    <row r="2" spans="1:13" ht="18" customHeight="1">
      <c r="A2" s="232"/>
      <c r="B2" s="189"/>
      <c r="C2" s="189"/>
      <c r="D2" s="189"/>
      <c r="E2" s="189"/>
      <c r="F2" s="189"/>
      <c r="G2" s="189"/>
      <c r="H2" s="189"/>
      <c r="I2" s="189"/>
      <c r="J2" s="189"/>
      <c r="K2" s="233"/>
    </row>
    <row r="3" spans="1:13" ht="25.2" customHeight="1">
      <c r="A3" s="234" t="s">
        <v>273</v>
      </c>
      <c r="B3" s="203"/>
      <c r="C3" s="203"/>
      <c r="D3" s="203"/>
      <c r="E3" s="203"/>
      <c r="F3" s="203"/>
      <c r="G3" s="203"/>
      <c r="H3" s="203"/>
      <c r="I3" s="203"/>
      <c r="J3" s="203"/>
      <c r="K3" s="235"/>
    </row>
    <row r="4" spans="1:13" ht="22.5" customHeight="1">
      <c r="A4" s="185" t="s">
        <v>0</v>
      </c>
      <c r="B4" s="187" t="s">
        <v>1</v>
      </c>
      <c r="C4" s="204" t="s">
        <v>275</v>
      </c>
      <c r="D4" s="205"/>
      <c r="E4" s="205"/>
      <c r="F4" s="205"/>
      <c r="G4" s="205"/>
      <c r="H4" s="205"/>
      <c r="I4" s="205"/>
      <c r="J4" s="205"/>
      <c r="K4" s="236"/>
      <c r="L4" s="190"/>
      <c r="M4" s="190"/>
    </row>
    <row r="5" spans="1:13" ht="6" customHeight="1">
      <c r="A5" s="186"/>
      <c r="B5" s="188"/>
      <c r="C5" s="206"/>
      <c r="D5" s="207"/>
      <c r="E5" s="207"/>
      <c r="F5" s="207"/>
      <c r="G5" s="207"/>
      <c r="H5" s="207"/>
      <c r="I5" s="207"/>
      <c r="J5" s="207"/>
      <c r="K5" s="237"/>
      <c r="L5" s="190"/>
      <c r="M5" s="190"/>
    </row>
    <row r="6" spans="1:13">
      <c r="A6" s="251">
        <v>1</v>
      </c>
      <c r="B6" s="118" t="s">
        <v>205</v>
      </c>
      <c r="C6" s="252"/>
      <c r="D6" s="253"/>
      <c r="E6" s="254"/>
      <c r="F6" s="254"/>
      <c r="G6" s="255"/>
      <c r="H6" s="256" t="s">
        <v>6</v>
      </c>
      <c r="I6" s="257"/>
      <c r="J6" s="258"/>
      <c r="K6" s="259"/>
    </row>
    <row r="7" spans="1:13">
      <c r="A7" s="251"/>
      <c r="B7" s="260"/>
      <c r="C7" s="261"/>
      <c r="D7" s="262"/>
      <c r="E7" s="263"/>
      <c r="F7" s="263"/>
      <c r="G7" s="264"/>
      <c r="H7" s="256"/>
      <c r="I7" s="265"/>
      <c r="J7" s="266"/>
      <c r="K7" s="259"/>
    </row>
    <row r="8" spans="1:13">
      <c r="A8" s="238" t="s">
        <v>207</v>
      </c>
      <c r="B8" s="118" t="s">
        <v>208</v>
      </c>
      <c r="C8" s="97"/>
      <c r="D8" s="98"/>
      <c r="E8" s="99"/>
      <c r="F8" s="263"/>
      <c r="G8" s="264"/>
      <c r="H8" s="256"/>
      <c r="I8" s="265"/>
      <c r="J8" s="266"/>
      <c r="K8" s="259"/>
    </row>
    <row r="9" spans="1:13">
      <c r="A9" s="239"/>
      <c r="B9" s="101"/>
      <c r="C9" s="97"/>
      <c r="D9" s="98"/>
      <c r="E9" s="99"/>
      <c r="F9" s="263"/>
      <c r="G9" s="264"/>
      <c r="H9" s="256"/>
      <c r="I9" s="265"/>
      <c r="J9" s="266"/>
      <c r="K9" s="259"/>
    </row>
    <row r="10" spans="1:13" ht="26.4">
      <c r="A10" s="238" t="s">
        <v>188</v>
      </c>
      <c r="B10" s="118" t="s">
        <v>18</v>
      </c>
      <c r="C10" s="103" t="s">
        <v>9</v>
      </c>
      <c r="D10" s="267" t="s">
        <v>2</v>
      </c>
      <c r="E10" s="268" t="s">
        <v>19</v>
      </c>
      <c r="F10" s="263"/>
      <c r="G10" s="264"/>
      <c r="H10" s="256"/>
      <c r="I10" s="265"/>
      <c r="J10" s="266"/>
      <c r="K10" s="259"/>
    </row>
    <row r="11" spans="1:13">
      <c r="A11" s="269"/>
      <c r="B11" s="105" t="s">
        <v>20</v>
      </c>
      <c r="C11" s="97"/>
      <c r="D11" s="249">
        <v>1</v>
      </c>
      <c r="E11" s="98">
        <v>420</v>
      </c>
      <c r="F11" s="263"/>
      <c r="G11" s="264"/>
      <c r="H11" s="256"/>
      <c r="I11" s="265"/>
      <c r="J11" s="266"/>
      <c r="K11" s="259"/>
    </row>
    <row r="12" spans="1:13">
      <c r="A12" s="239"/>
      <c r="B12" s="105" t="s">
        <v>21</v>
      </c>
      <c r="C12" s="97"/>
      <c r="D12" s="98"/>
      <c r="E12" s="99"/>
      <c r="F12" s="263"/>
      <c r="G12" s="264"/>
      <c r="H12" s="256"/>
      <c r="I12" s="265"/>
      <c r="J12" s="266"/>
      <c r="K12" s="259"/>
    </row>
    <row r="13" spans="1:13">
      <c r="A13" s="239"/>
      <c r="B13" s="105"/>
      <c r="C13" s="97"/>
      <c r="D13" s="98"/>
      <c r="E13" s="99"/>
      <c r="F13" s="263"/>
      <c r="G13" s="264"/>
      <c r="H13" s="256"/>
      <c r="I13" s="265"/>
      <c r="J13" s="266"/>
      <c r="K13" s="259"/>
    </row>
    <row r="14" spans="1:13" ht="52.8">
      <c r="A14" s="240" t="s">
        <v>17</v>
      </c>
      <c r="B14" s="118" t="s">
        <v>133</v>
      </c>
      <c r="C14" s="109" t="s">
        <v>134</v>
      </c>
      <c r="D14" s="109" t="s">
        <v>2</v>
      </c>
      <c r="E14" s="109" t="s">
        <v>209</v>
      </c>
      <c r="F14" s="109"/>
      <c r="G14" s="248"/>
      <c r="H14" s="256"/>
      <c r="I14" s="265"/>
      <c r="J14" s="266"/>
      <c r="K14" s="259"/>
    </row>
    <row r="15" spans="1:13">
      <c r="A15" s="241"/>
      <c r="B15" s="119"/>
      <c r="C15" s="109"/>
      <c r="D15" s="249">
        <v>40</v>
      </c>
      <c r="E15" s="249">
        <v>3</v>
      </c>
      <c r="F15" s="250"/>
      <c r="G15" s="250">
        <f>D15*E15</f>
        <v>120</v>
      </c>
      <c r="H15" s="256"/>
      <c r="I15" s="265"/>
      <c r="J15" s="266"/>
      <c r="K15" s="259"/>
    </row>
    <row r="16" spans="1:13">
      <c r="A16" s="241"/>
      <c r="B16" s="109"/>
      <c r="C16" s="109"/>
      <c r="D16" s="109"/>
      <c r="E16" s="109"/>
      <c r="F16" s="109"/>
      <c r="G16" s="248">
        <f>SUM(G15:G15)</f>
        <v>120</v>
      </c>
      <c r="H16" s="256"/>
      <c r="I16" s="265"/>
      <c r="J16" s="266"/>
      <c r="K16" s="259"/>
    </row>
    <row r="17" spans="1:13" ht="39.6">
      <c r="A17" s="240" t="s">
        <v>189</v>
      </c>
      <c r="B17" s="357" t="s">
        <v>141</v>
      </c>
      <c r="C17" s="270" t="s">
        <v>9</v>
      </c>
      <c r="D17" s="109" t="s">
        <v>2</v>
      </c>
      <c r="E17" s="109" t="s">
        <v>210</v>
      </c>
      <c r="F17" s="109"/>
      <c r="G17" s="248"/>
      <c r="H17" s="256"/>
      <c r="I17" s="265"/>
      <c r="J17" s="266"/>
      <c r="K17" s="259"/>
    </row>
    <row r="18" spans="1:13">
      <c r="A18" s="241"/>
      <c r="B18" s="271"/>
      <c r="C18" s="109"/>
      <c r="D18" s="249">
        <v>40</v>
      </c>
      <c r="E18" s="249">
        <v>3</v>
      </c>
      <c r="F18" s="250"/>
      <c r="G18" s="250">
        <f>D18*E18</f>
        <v>120</v>
      </c>
      <c r="H18" s="256"/>
      <c r="I18" s="265"/>
      <c r="J18" s="266"/>
      <c r="K18" s="259"/>
    </row>
    <row r="19" spans="1:13">
      <c r="A19" s="241"/>
      <c r="B19" s="271"/>
      <c r="C19" s="109"/>
      <c r="D19" s="109"/>
      <c r="E19" s="109"/>
      <c r="F19" s="109"/>
      <c r="G19" s="248">
        <f>SUM(G18:G18)</f>
        <v>120</v>
      </c>
      <c r="H19" s="256"/>
      <c r="I19" s="265"/>
      <c r="J19" s="266"/>
      <c r="K19" s="259"/>
    </row>
    <row r="20" spans="1:13">
      <c r="A20" s="241"/>
      <c r="B20" s="271"/>
      <c r="C20" s="176"/>
      <c r="D20" s="176"/>
      <c r="E20" s="176"/>
      <c r="F20" s="176"/>
      <c r="G20" s="272"/>
      <c r="H20" s="256"/>
      <c r="I20" s="265"/>
      <c r="J20" s="266"/>
      <c r="K20" s="259"/>
    </row>
    <row r="21" spans="1:13" ht="46.8" customHeight="1">
      <c r="A21" s="240" t="s">
        <v>232</v>
      </c>
      <c r="B21" s="118" t="s">
        <v>231</v>
      </c>
      <c r="C21" s="176" t="s">
        <v>233</v>
      </c>
      <c r="D21" s="109" t="s">
        <v>2</v>
      </c>
      <c r="E21" s="109" t="s">
        <v>210</v>
      </c>
      <c r="F21" s="176"/>
      <c r="G21" s="273">
        <f>D22*E22</f>
        <v>2</v>
      </c>
      <c r="H21" s="256"/>
      <c r="I21" s="265"/>
      <c r="J21" s="266"/>
      <c r="K21" s="259"/>
    </row>
    <row r="22" spans="1:13">
      <c r="A22" s="240"/>
      <c r="B22" s="271"/>
      <c r="C22" s="176"/>
      <c r="D22" s="176" t="s">
        <v>234</v>
      </c>
      <c r="E22" s="176" t="s">
        <v>22</v>
      </c>
      <c r="F22" s="176"/>
      <c r="G22" s="248">
        <f>SUM(G21:G21)</f>
        <v>2</v>
      </c>
      <c r="H22" s="256"/>
      <c r="I22" s="265"/>
      <c r="J22" s="266"/>
      <c r="K22" s="259"/>
    </row>
    <row r="23" spans="1:13">
      <c r="A23" s="241"/>
      <c r="B23" s="271"/>
      <c r="C23" s="176"/>
      <c r="D23" s="176"/>
      <c r="E23" s="176"/>
      <c r="F23" s="176"/>
      <c r="G23" s="272"/>
      <c r="H23" s="256"/>
      <c r="I23" s="265"/>
      <c r="J23" s="266"/>
      <c r="K23" s="259"/>
    </row>
    <row r="24" spans="1:13" ht="79.2">
      <c r="A24" s="240" t="s">
        <v>236</v>
      </c>
      <c r="B24" s="118" t="s">
        <v>235</v>
      </c>
      <c r="C24" s="176" t="s">
        <v>237</v>
      </c>
      <c r="D24" s="109" t="s">
        <v>2</v>
      </c>
      <c r="E24" s="176" t="s">
        <v>209</v>
      </c>
      <c r="F24" s="176"/>
      <c r="G24" s="273">
        <v>4</v>
      </c>
      <c r="H24" s="256"/>
      <c r="I24" s="265"/>
      <c r="J24" s="266"/>
      <c r="K24" s="259"/>
    </row>
    <row r="25" spans="1:13">
      <c r="A25" s="241"/>
      <c r="B25" s="271"/>
      <c r="C25" s="176"/>
      <c r="D25" s="176" t="s">
        <v>234</v>
      </c>
      <c r="E25" s="176" t="s">
        <v>241</v>
      </c>
      <c r="F25" s="176"/>
      <c r="G25" s="248">
        <f>D25*E25</f>
        <v>4</v>
      </c>
      <c r="H25" s="256"/>
      <c r="I25" s="265"/>
      <c r="J25" s="266"/>
      <c r="K25" s="259"/>
    </row>
    <row r="26" spans="1:13">
      <c r="A26" s="239"/>
      <c r="B26" s="105"/>
      <c r="C26" s="106"/>
      <c r="D26" s="107"/>
      <c r="E26" s="108"/>
      <c r="F26" s="263"/>
      <c r="G26" s="264"/>
      <c r="H26" s="256"/>
      <c r="I26" s="265"/>
      <c r="J26" s="266"/>
      <c r="K26" s="259"/>
    </row>
    <row r="27" spans="1:13">
      <c r="A27" s="238" t="s">
        <v>22</v>
      </c>
      <c r="B27" s="118" t="s">
        <v>23</v>
      </c>
      <c r="C27" s="106"/>
      <c r="D27" s="107"/>
      <c r="E27" s="108"/>
      <c r="F27" s="263"/>
      <c r="G27" s="264"/>
      <c r="H27" s="256"/>
      <c r="I27" s="265"/>
      <c r="J27" s="266"/>
      <c r="K27" s="259"/>
    </row>
    <row r="28" spans="1:13">
      <c r="A28" s="251"/>
      <c r="B28" s="260"/>
      <c r="C28" s="261"/>
      <c r="D28" s="262"/>
      <c r="E28" s="263"/>
      <c r="F28" s="263"/>
      <c r="G28" s="264"/>
      <c r="H28" s="256"/>
      <c r="I28" s="265"/>
      <c r="J28" s="266"/>
      <c r="K28" s="259"/>
    </row>
    <row r="29" spans="1:13" ht="26.4" customHeight="1">
      <c r="A29" s="274" t="s">
        <v>7</v>
      </c>
      <c r="B29" s="177" t="s">
        <v>15</v>
      </c>
      <c r="C29" s="243" t="s">
        <v>2</v>
      </c>
      <c r="D29" s="243" t="s">
        <v>93</v>
      </c>
      <c r="E29" s="243" t="s">
        <v>10</v>
      </c>
      <c r="F29" s="243" t="s">
        <v>11</v>
      </c>
      <c r="G29" s="243" t="s">
        <v>12</v>
      </c>
      <c r="H29" s="275" t="s">
        <v>13</v>
      </c>
      <c r="I29" s="243" t="s">
        <v>14</v>
      </c>
      <c r="J29" s="243" t="s">
        <v>16</v>
      </c>
      <c r="K29" s="276" t="s">
        <v>213</v>
      </c>
      <c r="L29" s="9"/>
      <c r="M29" s="4"/>
    </row>
    <row r="30" spans="1:13" ht="20.399999999999999" customHeight="1">
      <c r="A30" s="277"/>
      <c r="B30" s="178"/>
      <c r="C30" s="245"/>
      <c r="D30" s="245"/>
      <c r="E30" s="245"/>
      <c r="F30" s="245"/>
      <c r="G30" s="245"/>
      <c r="H30" s="275"/>
      <c r="I30" s="245"/>
      <c r="J30" s="245"/>
      <c r="K30" s="278"/>
      <c r="M30" s="4"/>
    </row>
    <row r="31" spans="1:13">
      <c r="A31" s="279"/>
      <c r="B31" s="247" t="s">
        <v>212</v>
      </c>
      <c r="C31" s="249">
        <v>8</v>
      </c>
      <c r="D31" s="249">
        <v>0.4</v>
      </c>
      <c r="E31" s="249">
        <v>3</v>
      </c>
      <c r="F31" s="249">
        <v>3</v>
      </c>
      <c r="G31" s="249">
        <v>0.05</v>
      </c>
      <c r="H31" s="280">
        <f>C31*D31*D31*3.14*E31</f>
        <v>12.057600000000001</v>
      </c>
      <c r="I31" s="281">
        <f>C31*D31*D31*3.14*F31</f>
        <v>12.057600000000001</v>
      </c>
      <c r="J31" s="282">
        <f>C31*D31*D31*3.14*G31</f>
        <v>0.20096000000000003</v>
      </c>
      <c r="K31" s="283">
        <f>C31*D31*D31*3.14</f>
        <v>4.0192000000000005</v>
      </c>
      <c r="M31" s="4"/>
    </row>
    <row r="32" spans="1:13">
      <c r="A32" s="279"/>
      <c r="B32" s="247" t="s">
        <v>211</v>
      </c>
      <c r="C32" s="249">
        <v>4</v>
      </c>
      <c r="D32" s="249">
        <v>0.3</v>
      </c>
      <c r="E32" s="249">
        <v>2</v>
      </c>
      <c r="F32" s="249">
        <v>2</v>
      </c>
      <c r="G32" s="249">
        <v>0.05</v>
      </c>
      <c r="H32" s="280">
        <f t="shared" ref="H32" si="0">C32*D32*D32*3.14*E32</f>
        <v>2.2608000000000001</v>
      </c>
      <c r="I32" s="281">
        <f t="shared" ref="I32" si="1">C32*D32*D32*3.14*F32</f>
        <v>2.2608000000000001</v>
      </c>
      <c r="J32" s="282">
        <f t="shared" ref="J32" si="2">C32*D32*D32*3.14*G32</f>
        <v>5.6520000000000008E-2</v>
      </c>
      <c r="K32" s="283">
        <f t="shared" ref="K32" si="3">C32*D32*D32*3.14</f>
        <v>1.1304000000000001</v>
      </c>
      <c r="M32" s="4"/>
    </row>
    <row r="33" spans="1:13" ht="33.6" customHeight="1">
      <c r="A33" s="279"/>
      <c r="B33" s="247"/>
      <c r="C33" s="249" t="s">
        <v>2</v>
      </c>
      <c r="D33" s="249"/>
      <c r="E33" s="284" t="s">
        <v>90</v>
      </c>
      <c r="F33" s="249"/>
      <c r="G33" s="249"/>
      <c r="H33" s="280"/>
      <c r="I33" s="281"/>
      <c r="J33" s="282"/>
      <c r="K33" s="283"/>
      <c r="M33" s="4"/>
    </row>
    <row r="34" spans="1:13">
      <c r="A34" s="279"/>
      <c r="B34" s="247" t="s">
        <v>89</v>
      </c>
      <c r="C34" s="249">
        <v>8</v>
      </c>
      <c r="D34" s="249"/>
      <c r="E34" s="249">
        <v>0.6</v>
      </c>
      <c r="F34" s="249"/>
      <c r="G34" s="249"/>
      <c r="H34" s="280">
        <f>C34*E34</f>
        <v>4.8</v>
      </c>
      <c r="I34" s="281">
        <f>C34*E34</f>
        <v>4.8</v>
      </c>
      <c r="J34" s="282">
        <v>0.2</v>
      </c>
      <c r="K34" s="283">
        <v>3</v>
      </c>
      <c r="M34" s="4"/>
    </row>
    <row r="35" spans="1:13">
      <c r="A35" s="279"/>
      <c r="B35" s="247" t="s">
        <v>214</v>
      </c>
      <c r="C35" s="249">
        <v>8</v>
      </c>
      <c r="D35" s="249"/>
      <c r="E35" s="249">
        <v>0.35</v>
      </c>
      <c r="F35" s="249"/>
      <c r="G35" s="249"/>
      <c r="H35" s="280">
        <f>C35*E35</f>
        <v>2.8</v>
      </c>
      <c r="I35" s="281">
        <f>C35*E35</f>
        <v>2.8</v>
      </c>
      <c r="J35" s="282">
        <v>0.2</v>
      </c>
      <c r="K35" s="283">
        <v>3</v>
      </c>
      <c r="M35" s="4"/>
    </row>
    <row r="36" spans="1:13">
      <c r="A36" s="279"/>
      <c r="B36" s="285"/>
      <c r="C36" s="286"/>
      <c r="D36" s="287"/>
      <c r="E36" s="254"/>
      <c r="F36" s="254"/>
      <c r="G36" s="288"/>
      <c r="H36" s="289">
        <f>SUM(H31:H35)</f>
        <v>21.918400000000002</v>
      </c>
      <c r="I36" s="290">
        <f>SUM(I31:I35)</f>
        <v>21.918400000000002</v>
      </c>
      <c r="J36" s="291">
        <f>SUM(J31:J35)</f>
        <v>0.65748000000000006</v>
      </c>
      <c r="K36" s="292">
        <f>SUM(K31:K35)</f>
        <v>11.1496</v>
      </c>
      <c r="M36" s="4"/>
    </row>
    <row r="37" spans="1:13">
      <c r="A37" s="279"/>
      <c r="B37" s="285"/>
      <c r="C37" s="286"/>
      <c r="D37" s="287"/>
      <c r="E37" s="254"/>
      <c r="F37" s="254"/>
      <c r="G37" s="293"/>
      <c r="H37" s="256"/>
      <c r="I37" s="255"/>
      <c r="J37" s="291"/>
      <c r="K37" s="292"/>
      <c r="M37" s="4"/>
    </row>
    <row r="38" spans="1:13" ht="10.199999999999999" customHeight="1">
      <c r="A38" s="241"/>
      <c r="B38" s="177" t="s">
        <v>72</v>
      </c>
      <c r="C38" s="243" t="s">
        <v>3</v>
      </c>
      <c r="D38" s="243" t="s">
        <v>4</v>
      </c>
      <c r="E38" s="243" t="s">
        <v>5</v>
      </c>
      <c r="F38" s="243" t="s">
        <v>24</v>
      </c>
      <c r="G38" s="243" t="s">
        <v>14</v>
      </c>
      <c r="H38" s="243" t="s">
        <v>25</v>
      </c>
      <c r="I38" s="243" t="s">
        <v>35</v>
      </c>
      <c r="J38" s="244" t="s">
        <v>102</v>
      </c>
      <c r="K38" s="292"/>
      <c r="M38" s="4"/>
    </row>
    <row r="39" spans="1:13" ht="42.6" customHeight="1">
      <c r="A39" s="241"/>
      <c r="B39" s="178"/>
      <c r="C39" s="245"/>
      <c r="D39" s="245"/>
      <c r="E39" s="245"/>
      <c r="F39" s="245"/>
      <c r="G39" s="245"/>
      <c r="H39" s="245"/>
      <c r="I39" s="245"/>
      <c r="J39" s="246"/>
      <c r="K39" s="292"/>
      <c r="M39" s="4"/>
    </row>
    <row r="40" spans="1:13">
      <c r="A40" s="241"/>
      <c r="B40" s="247" t="s">
        <v>26</v>
      </c>
      <c r="C40" s="294">
        <v>6</v>
      </c>
      <c r="D40" s="281">
        <v>0.4</v>
      </c>
      <c r="E40" s="281">
        <v>0.2</v>
      </c>
      <c r="F40" s="281">
        <f>2*C40*D40</f>
        <v>4.8000000000000007</v>
      </c>
      <c r="G40" s="281">
        <f t="shared" ref="G40:G47" si="4">C40*D40*E40</f>
        <v>0.48000000000000009</v>
      </c>
      <c r="H40" s="281">
        <f>(C40*0.3*0.05)</f>
        <v>0.09</v>
      </c>
      <c r="I40" s="255">
        <f>C40*0.3</f>
        <v>1.7999999999999998</v>
      </c>
      <c r="J40" s="282">
        <f>C40*D40*0.5</f>
        <v>1.2000000000000002</v>
      </c>
      <c r="K40" s="292"/>
      <c r="M40" s="4"/>
    </row>
    <row r="41" spans="1:13">
      <c r="A41" s="241"/>
      <c r="B41" s="247" t="s">
        <v>27</v>
      </c>
      <c r="C41" s="294">
        <v>6</v>
      </c>
      <c r="D41" s="281">
        <v>0.4</v>
      </c>
      <c r="E41" s="281">
        <v>0.2</v>
      </c>
      <c r="F41" s="281">
        <f>2*C41*D41</f>
        <v>4.8000000000000007</v>
      </c>
      <c r="G41" s="281">
        <f t="shared" si="4"/>
        <v>0.48000000000000009</v>
      </c>
      <c r="H41" s="281">
        <f t="shared" ref="H41:H47" si="5">(C41*0.3*0.05)</f>
        <v>0.09</v>
      </c>
      <c r="I41" s="255">
        <f>C41*0.3</f>
        <v>1.7999999999999998</v>
      </c>
      <c r="J41" s="282">
        <f t="shared" ref="J41:J48" si="6">C41*D41*0.5</f>
        <v>1.2000000000000002</v>
      </c>
      <c r="K41" s="292"/>
      <c r="M41" s="4"/>
    </row>
    <row r="42" spans="1:13">
      <c r="A42" s="241"/>
      <c r="B42" s="247" t="s">
        <v>28</v>
      </c>
      <c r="C42" s="294">
        <v>3.3</v>
      </c>
      <c r="D42" s="281">
        <v>0.4</v>
      </c>
      <c r="E42" s="281">
        <v>0.2</v>
      </c>
      <c r="F42" s="281">
        <f>2*C42*D42</f>
        <v>2.64</v>
      </c>
      <c r="G42" s="281">
        <f t="shared" si="4"/>
        <v>0.26400000000000001</v>
      </c>
      <c r="H42" s="281">
        <f t="shared" si="5"/>
        <v>4.9499999999999995E-2</v>
      </c>
      <c r="I42" s="255">
        <f t="shared" ref="I42:I47" si="7">C42*0.3</f>
        <v>0.98999999999999988</v>
      </c>
      <c r="J42" s="282">
        <f t="shared" si="6"/>
        <v>0.66</v>
      </c>
      <c r="K42" s="292"/>
      <c r="M42" s="4"/>
    </row>
    <row r="43" spans="1:13">
      <c r="A43" s="241"/>
      <c r="B43" s="247" t="s">
        <v>29</v>
      </c>
      <c r="C43" s="294">
        <v>3.3</v>
      </c>
      <c r="D43" s="281">
        <v>0.4</v>
      </c>
      <c r="E43" s="281">
        <v>0.2</v>
      </c>
      <c r="F43" s="281">
        <f>2*C43*D43</f>
        <v>2.64</v>
      </c>
      <c r="G43" s="281">
        <f t="shared" si="4"/>
        <v>0.26400000000000001</v>
      </c>
      <c r="H43" s="281">
        <f t="shared" si="5"/>
        <v>4.9499999999999995E-2</v>
      </c>
      <c r="I43" s="255">
        <f t="shared" si="7"/>
        <v>0.98999999999999988</v>
      </c>
      <c r="J43" s="282">
        <f t="shared" si="6"/>
        <v>0.66</v>
      </c>
      <c r="K43" s="292"/>
      <c r="M43" s="4"/>
    </row>
    <row r="44" spans="1:13">
      <c r="A44" s="241"/>
      <c r="B44" s="247" t="s">
        <v>30</v>
      </c>
      <c r="C44" s="294">
        <v>2</v>
      </c>
      <c r="D44" s="281">
        <v>0.3</v>
      </c>
      <c r="E44" s="281">
        <v>0.2</v>
      </c>
      <c r="F44" s="281">
        <f>2*C44*D44</f>
        <v>1.2</v>
      </c>
      <c r="G44" s="281">
        <f t="shared" si="4"/>
        <v>0.12</v>
      </c>
      <c r="H44" s="281">
        <f t="shared" si="5"/>
        <v>0.03</v>
      </c>
      <c r="I44" s="255">
        <f t="shared" si="7"/>
        <v>0.6</v>
      </c>
      <c r="J44" s="282">
        <f t="shared" si="6"/>
        <v>0.3</v>
      </c>
      <c r="K44" s="292"/>
      <c r="M44" s="4"/>
    </row>
    <row r="45" spans="1:13">
      <c r="A45" s="241"/>
      <c r="B45" s="247" t="s">
        <v>31</v>
      </c>
      <c r="C45" s="294">
        <v>1.8</v>
      </c>
      <c r="D45" s="281">
        <v>0.3</v>
      </c>
      <c r="E45" s="281">
        <v>0.2</v>
      </c>
      <c r="F45" s="281">
        <f>C45*(D45+D45+E45)</f>
        <v>1.4400000000000002</v>
      </c>
      <c r="G45" s="281">
        <f t="shared" si="4"/>
        <v>0.10800000000000001</v>
      </c>
      <c r="H45" s="281">
        <f t="shared" si="5"/>
        <v>2.7000000000000003E-2</v>
      </c>
      <c r="I45" s="255">
        <f t="shared" si="7"/>
        <v>0.54</v>
      </c>
      <c r="J45" s="282">
        <f t="shared" si="6"/>
        <v>0.27</v>
      </c>
      <c r="K45" s="292"/>
      <c r="M45" s="4"/>
    </row>
    <row r="46" spans="1:13">
      <c r="A46" s="241"/>
      <c r="B46" s="247" t="s">
        <v>91</v>
      </c>
      <c r="C46" s="295">
        <v>1</v>
      </c>
      <c r="D46" s="281">
        <v>0.5</v>
      </c>
      <c r="E46" s="296">
        <v>0.5</v>
      </c>
      <c r="F46" s="281">
        <f>C46*(D46+D46+E46)</f>
        <v>1.5</v>
      </c>
      <c r="G46" s="281">
        <f t="shared" si="4"/>
        <v>0.25</v>
      </c>
      <c r="H46" s="281">
        <f t="shared" si="5"/>
        <v>1.4999999999999999E-2</v>
      </c>
      <c r="I46" s="255">
        <f t="shared" si="7"/>
        <v>0.3</v>
      </c>
      <c r="J46" s="282">
        <f t="shared" si="6"/>
        <v>0.25</v>
      </c>
      <c r="K46" s="292"/>
      <c r="M46" s="4"/>
    </row>
    <row r="47" spans="1:13">
      <c r="A47" s="241"/>
      <c r="B47" s="247" t="s">
        <v>99</v>
      </c>
      <c r="C47" s="295">
        <v>3</v>
      </c>
      <c r="D47" s="281">
        <v>0.5</v>
      </c>
      <c r="E47" s="296">
        <v>0.2</v>
      </c>
      <c r="F47" s="281">
        <f t="shared" ref="F47" si="8">C47*(D47+D47+E47)</f>
        <v>3.5999999999999996</v>
      </c>
      <c r="G47" s="281">
        <f t="shared" si="4"/>
        <v>0.30000000000000004</v>
      </c>
      <c r="H47" s="281">
        <f t="shared" si="5"/>
        <v>4.4999999999999998E-2</v>
      </c>
      <c r="I47" s="255">
        <f t="shared" si="7"/>
        <v>0.89999999999999991</v>
      </c>
      <c r="J47" s="282">
        <f t="shared" si="6"/>
        <v>0.75</v>
      </c>
      <c r="K47" s="292"/>
      <c r="M47" s="4"/>
    </row>
    <row r="48" spans="1:13">
      <c r="A48" s="241"/>
      <c r="B48" s="247" t="s">
        <v>100</v>
      </c>
      <c r="C48" s="295">
        <v>3</v>
      </c>
      <c r="D48" s="281">
        <v>0.5</v>
      </c>
      <c r="E48" s="296">
        <v>0.2</v>
      </c>
      <c r="F48" s="281">
        <f t="shared" ref="F48:F49" si="9">C48*(D48+D48+E48)</f>
        <v>3.5999999999999996</v>
      </c>
      <c r="G48" s="281">
        <f t="shared" ref="G48:G49" si="10">C48*D48*E48</f>
        <v>0.30000000000000004</v>
      </c>
      <c r="H48" s="281">
        <f t="shared" ref="H48:H49" si="11">(C48*0.3*0.05)</f>
        <v>4.4999999999999998E-2</v>
      </c>
      <c r="I48" s="255">
        <f t="shared" ref="I48:I49" si="12">C48*0.3</f>
        <v>0.89999999999999991</v>
      </c>
      <c r="J48" s="282">
        <f t="shared" si="6"/>
        <v>0.75</v>
      </c>
      <c r="K48" s="292"/>
      <c r="M48" s="4"/>
    </row>
    <row r="49" spans="1:13">
      <c r="A49" s="241"/>
      <c r="B49" s="247" t="s">
        <v>111</v>
      </c>
      <c r="C49" s="295">
        <v>6</v>
      </c>
      <c r="D49" s="281">
        <v>0.5</v>
      </c>
      <c r="E49" s="296">
        <v>0.2</v>
      </c>
      <c r="F49" s="281">
        <f t="shared" si="9"/>
        <v>7.1999999999999993</v>
      </c>
      <c r="G49" s="281">
        <f t="shared" si="10"/>
        <v>0.60000000000000009</v>
      </c>
      <c r="H49" s="281">
        <f t="shared" si="11"/>
        <v>0.09</v>
      </c>
      <c r="I49" s="255">
        <f t="shared" si="12"/>
        <v>1.7999999999999998</v>
      </c>
      <c r="J49" s="282">
        <f t="shared" ref="J49:J50" si="13">C49*D49*0.5</f>
        <v>1.5</v>
      </c>
      <c r="K49" s="292"/>
      <c r="M49" s="4"/>
    </row>
    <row r="50" spans="1:13">
      <c r="A50" s="241"/>
      <c r="B50" s="247" t="s">
        <v>112</v>
      </c>
      <c r="C50" s="295">
        <v>6</v>
      </c>
      <c r="D50" s="281">
        <v>0.5</v>
      </c>
      <c r="E50" s="296">
        <v>0.2</v>
      </c>
      <c r="F50" s="281">
        <f t="shared" ref="F50" si="14">C50*(D50+D50+E50)</f>
        <v>7.1999999999999993</v>
      </c>
      <c r="G50" s="281">
        <f t="shared" ref="G50" si="15">C50*D50*E50</f>
        <v>0.60000000000000009</v>
      </c>
      <c r="H50" s="281">
        <f t="shared" ref="H50" si="16">(C50*0.3*0.05)</f>
        <v>0.09</v>
      </c>
      <c r="I50" s="255">
        <f t="shared" ref="I50" si="17">C50*0.3</f>
        <v>1.7999999999999998</v>
      </c>
      <c r="J50" s="282">
        <f t="shared" si="13"/>
        <v>1.5</v>
      </c>
      <c r="K50" s="292"/>
      <c r="M50" s="4"/>
    </row>
    <row r="51" spans="1:13">
      <c r="A51" s="240"/>
      <c r="B51" s="267"/>
      <c r="C51" s="297"/>
      <c r="D51" s="298"/>
      <c r="E51" s="298"/>
      <c r="F51" s="298">
        <f>SUM(F40:F50)</f>
        <v>40.620000000000005</v>
      </c>
      <c r="G51" s="298">
        <f>SUM(G40:G50)</f>
        <v>3.766</v>
      </c>
      <c r="H51" s="298">
        <f>SUM(H40:H50)</f>
        <v>0.62099999999999989</v>
      </c>
      <c r="I51" s="290">
        <f>SUM(I40:I50)</f>
        <v>12.420000000000002</v>
      </c>
      <c r="J51" s="291">
        <f>SUM(J40:J50)</f>
        <v>9.0400000000000009</v>
      </c>
      <c r="K51" s="292"/>
      <c r="M51" s="4"/>
    </row>
    <row r="52" spans="1:13">
      <c r="A52" s="241"/>
      <c r="B52" s="247"/>
      <c r="C52" s="250"/>
      <c r="D52" s="281"/>
      <c r="E52" s="281"/>
      <c r="F52" s="281"/>
      <c r="G52" s="281"/>
      <c r="H52" s="281"/>
      <c r="I52" s="255"/>
      <c r="J52" s="291"/>
      <c r="K52" s="292"/>
      <c r="M52" s="4"/>
    </row>
    <row r="53" spans="1:13">
      <c r="A53" s="240" t="s">
        <v>32</v>
      </c>
      <c r="B53" s="118" t="s">
        <v>95</v>
      </c>
      <c r="C53" s="109"/>
      <c r="D53" s="109"/>
      <c r="E53" s="254"/>
      <c r="F53" s="254"/>
      <c r="G53" s="293"/>
      <c r="H53" s="256"/>
      <c r="I53" s="255"/>
      <c r="J53" s="291"/>
      <c r="K53" s="292"/>
      <c r="M53" s="4"/>
    </row>
    <row r="54" spans="1:13">
      <c r="A54" s="241"/>
      <c r="B54" s="119" t="s">
        <v>96</v>
      </c>
      <c r="C54" s="109"/>
      <c r="D54" s="109" t="s">
        <v>2</v>
      </c>
      <c r="E54" s="254"/>
      <c r="F54" s="254"/>
      <c r="G54" s="299">
        <f>H36</f>
        <v>21.918400000000002</v>
      </c>
      <c r="H54" s="256"/>
      <c r="I54" s="255"/>
      <c r="J54" s="291"/>
      <c r="K54" s="292"/>
      <c r="M54" s="4"/>
    </row>
    <row r="55" spans="1:13">
      <c r="A55" s="279"/>
      <c r="B55" s="285"/>
      <c r="C55" s="286"/>
      <c r="D55" s="287"/>
      <c r="E55" s="254"/>
      <c r="F55" s="254"/>
      <c r="G55" s="293"/>
      <c r="H55" s="256"/>
      <c r="I55" s="255"/>
      <c r="J55" s="291"/>
      <c r="K55" s="292"/>
      <c r="M55" s="4"/>
    </row>
    <row r="56" spans="1:13">
      <c r="A56" s="240" t="s">
        <v>33</v>
      </c>
      <c r="B56" s="118" t="s">
        <v>101</v>
      </c>
      <c r="C56" s="109"/>
      <c r="D56" s="109"/>
      <c r="E56" s="254"/>
      <c r="F56" s="254"/>
      <c r="G56" s="293"/>
      <c r="H56" s="256"/>
      <c r="I56" s="255"/>
      <c r="J56" s="291"/>
      <c r="K56" s="292"/>
      <c r="M56" s="4"/>
    </row>
    <row r="57" spans="1:13">
      <c r="A57" s="241"/>
      <c r="B57" s="119" t="s">
        <v>96</v>
      </c>
      <c r="C57" s="109"/>
      <c r="D57" s="109" t="s">
        <v>2</v>
      </c>
      <c r="E57" s="254"/>
      <c r="F57" s="254"/>
      <c r="G57" s="299"/>
      <c r="H57" s="256"/>
      <c r="I57" s="255"/>
      <c r="J57" s="291"/>
      <c r="K57" s="292"/>
      <c r="M57" s="4"/>
    </row>
    <row r="58" spans="1:13">
      <c r="A58" s="279"/>
      <c r="B58" s="285"/>
      <c r="C58" s="286"/>
      <c r="D58" s="287"/>
      <c r="E58" s="254"/>
      <c r="F58" s="254"/>
      <c r="G58" s="297">
        <f>J51</f>
        <v>9.0400000000000009</v>
      </c>
      <c r="H58" s="256"/>
      <c r="I58" s="255"/>
      <c r="J58" s="291"/>
      <c r="K58" s="292"/>
      <c r="M58" s="4"/>
    </row>
    <row r="59" spans="1:13">
      <c r="A59" s="279"/>
      <c r="B59" s="285"/>
      <c r="C59" s="286"/>
      <c r="D59" s="287"/>
      <c r="E59" s="254"/>
      <c r="F59" s="254"/>
      <c r="G59" s="293"/>
      <c r="H59" s="256"/>
      <c r="I59" s="255"/>
      <c r="J59" s="291"/>
      <c r="K59" s="292"/>
      <c r="M59" s="4"/>
    </row>
    <row r="60" spans="1:13">
      <c r="A60" s="240" t="s">
        <v>39</v>
      </c>
      <c r="B60" s="118" t="s">
        <v>34</v>
      </c>
      <c r="C60" s="286"/>
      <c r="D60" s="287" t="s">
        <v>37</v>
      </c>
      <c r="E60" s="254"/>
      <c r="F60" s="254"/>
      <c r="G60" s="293"/>
      <c r="H60" s="256"/>
      <c r="I60" s="255"/>
      <c r="J60" s="291"/>
      <c r="K60" s="292"/>
      <c r="M60" s="4"/>
    </row>
    <row r="61" spans="1:13">
      <c r="A61" s="279"/>
      <c r="B61" s="300" t="s">
        <v>36</v>
      </c>
      <c r="C61" s="286"/>
      <c r="D61" s="287">
        <v>1</v>
      </c>
      <c r="E61" s="254"/>
      <c r="F61" s="254"/>
      <c r="G61" s="250">
        <f>K36</f>
        <v>11.1496</v>
      </c>
      <c r="H61" s="256"/>
      <c r="I61" s="255"/>
      <c r="J61" s="291"/>
      <c r="K61" s="292"/>
      <c r="M61" s="4"/>
    </row>
    <row r="62" spans="1:13">
      <c r="A62" s="279"/>
      <c r="B62" s="300" t="s">
        <v>38</v>
      </c>
      <c r="C62" s="286"/>
      <c r="D62" s="287"/>
      <c r="E62" s="254"/>
      <c r="F62" s="254"/>
      <c r="G62" s="301">
        <f>I51</f>
        <v>12.420000000000002</v>
      </c>
      <c r="H62" s="256"/>
      <c r="I62" s="255"/>
      <c r="J62" s="291"/>
      <c r="K62" s="292"/>
      <c r="M62" s="4"/>
    </row>
    <row r="63" spans="1:13">
      <c r="A63" s="279"/>
      <c r="B63" s="285"/>
      <c r="C63" s="286"/>
      <c r="D63" s="287"/>
      <c r="E63" s="254"/>
      <c r="F63" s="254"/>
      <c r="G63" s="297">
        <f>SUM(G61:G62)</f>
        <v>23.569600000000001</v>
      </c>
      <c r="H63" s="256"/>
      <c r="I63" s="255"/>
      <c r="J63" s="291"/>
      <c r="K63" s="292"/>
      <c r="M63" s="4"/>
    </row>
    <row r="64" spans="1:13">
      <c r="A64" s="279"/>
      <c r="B64" s="285"/>
      <c r="C64" s="286"/>
      <c r="D64" s="287"/>
      <c r="E64" s="254"/>
      <c r="F64" s="254"/>
      <c r="G64" s="293"/>
      <c r="H64" s="256"/>
      <c r="I64" s="255"/>
      <c r="J64" s="291"/>
      <c r="K64" s="292"/>
      <c r="M64" s="4"/>
    </row>
    <row r="65" spans="1:13">
      <c r="A65" s="240" t="s">
        <v>43</v>
      </c>
      <c r="B65" s="118" t="s">
        <v>40</v>
      </c>
      <c r="C65" s="109"/>
      <c r="D65" s="109" t="s">
        <v>37</v>
      </c>
      <c r="E65" s="109" t="s">
        <v>82</v>
      </c>
      <c r="F65" s="109" t="s">
        <v>42</v>
      </c>
      <c r="G65" s="109" t="s">
        <v>8</v>
      </c>
      <c r="H65" s="256"/>
      <c r="I65" s="255"/>
      <c r="J65" s="291"/>
      <c r="K65" s="292"/>
      <c r="M65" s="4"/>
    </row>
    <row r="66" spans="1:13">
      <c r="A66" s="241"/>
      <c r="B66" s="119" t="s">
        <v>41</v>
      </c>
      <c r="C66" s="109"/>
      <c r="D66" s="249">
        <v>1</v>
      </c>
      <c r="E66" s="249">
        <v>5.6</v>
      </c>
      <c r="F66" s="250">
        <v>2.9</v>
      </c>
      <c r="G66" s="250">
        <v>0.4</v>
      </c>
      <c r="H66" s="250">
        <f>D66*E66*F66*G66</f>
        <v>6.4959999999999996</v>
      </c>
      <c r="I66" s="255"/>
      <c r="J66" s="291"/>
      <c r="K66" s="292"/>
      <c r="M66" s="4"/>
    </row>
    <row r="67" spans="1:13">
      <c r="A67" s="241"/>
      <c r="B67" s="247" t="s">
        <v>97</v>
      </c>
      <c r="C67" s="109"/>
      <c r="D67" s="249">
        <v>1</v>
      </c>
      <c r="E67" s="249">
        <v>6</v>
      </c>
      <c r="F67" s="250">
        <v>2.2999999999999998</v>
      </c>
      <c r="G67" s="250">
        <v>0.3</v>
      </c>
      <c r="H67" s="250">
        <f t="shared" ref="H67" si="18">D67*E67*F67*G67</f>
        <v>4.1399999999999997</v>
      </c>
      <c r="I67" s="255"/>
      <c r="J67" s="291"/>
      <c r="K67" s="292"/>
      <c r="M67" s="4"/>
    </row>
    <row r="68" spans="1:13">
      <c r="A68" s="241"/>
      <c r="B68" s="247" t="s">
        <v>97</v>
      </c>
      <c r="C68" s="109"/>
      <c r="D68" s="249">
        <v>1</v>
      </c>
      <c r="E68" s="249">
        <v>6</v>
      </c>
      <c r="F68" s="250">
        <v>1.3</v>
      </c>
      <c r="G68" s="250">
        <v>0.3</v>
      </c>
      <c r="H68" s="250">
        <f t="shared" ref="H68:H71" si="19">D68*E68*F68*G68</f>
        <v>2.3400000000000003</v>
      </c>
      <c r="I68" s="255"/>
      <c r="J68" s="291"/>
      <c r="K68" s="292"/>
      <c r="M68" s="4"/>
    </row>
    <row r="69" spans="1:13">
      <c r="A69" s="241"/>
      <c r="B69" s="247" t="s">
        <v>97</v>
      </c>
      <c r="C69" s="109"/>
      <c r="D69" s="249">
        <v>2</v>
      </c>
      <c r="E69" s="249">
        <v>4</v>
      </c>
      <c r="F69" s="250">
        <v>2.2999999999999998</v>
      </c>
      <c r="G69" s="250">
        <v>0.3</v>
      </c>
      <c r="H69" s="250">
        <f t="shared" si="19"/>
        <v>5.52</v>
      </c>
      <c r="I69" s="255"/>
      <c r="J69" s="291"/>
      <c r="K69" s="292"/>
      <c r="M69" s="4"/>
    </row>
    <row r="70" spans="1:13">
      <c r="A70" s="241"/>
      <c r="B70" s="247" t="s">
        <v>97</v>
      </c>
      <c r="C70" s="109"/>
      <c r="D70" s="249">
        <v>1</v>
      </c>
      <c r="E70" s="249">
        <v>6</v>
      </c>
      <c r="F70" s="250">
        <v>3.3</v>
      </c>
      <c r="G70" s="250">
        <v>0.3</v>
      </c>
      <c r="H70" s="250">
        <f t="shared" si="19"/>
        <v>5.9399999999999986</v>
      </c>
      <c r="I70" s="255"/>
      <c r="J70" s="291"/>
      <c r="K70" s="292"/>
      <c r="M70" s="4"/>
    </row>
    <row r="71" spans="1:13">
      <c r="A71" s="241"/>
      <c r="B71" s="247" t="s">
        <v>97</v>
      </c>
      <c r="C71" s="109"/>
      <c r="D71" s="249">
        <v>2</v>
      </c>
      <c r="E71" s="249">
        <v>20</v>
      </c>
      <c r="F71" s="250">
        <v>1.5</v>
      </c>
      <c r="G71" s="250">
        <v>0.3</v>
      </c>
      <c r="H71" s="250">
        <f t="shared" si="19"/>
        <v>18</v>
      </c>
      <c r="I71" s="255"/>
      <c r="J71" s="291"/>
      <c r="K71" s="292"/>
      <c r="M71" s="4"/>
    </row>
    <row r="72" spans="1:13">
      <c r="A72" s="241"/>
      <c r="B72" s="247" t="s">
        <v>103</v>
      </c>
      <c r="C72" s="109"/>
      <c r="D72" s="249"/>
      <c r="E72" s="249"/>
      <c r="F72" s="250"/>
      <c r="G72" s="250"/>
      <c r="H72" s="250">
        <f>J51-G51</f>
        <v>5.2740000000000009</v>
      </c>
      <c r="I72" s="255"/>
      <c r="J72" s="291"/>
      <c r="K72" s="292"/>
      <c r="M72" s="4"/>
    </row>
    <row r="73" spans="1:13">
      <c r="A73" s="241"/>
      <c r="B73" s="119"/>
      <c r="C73" s="109"/>
      <c r="D73" s="249"/>
      <c r="E73" s="249"/>
      <c r="F73" s="250"/>
      <c r="G73" s="250"/>
      <c r="H73" s="297">
        <f>SUM(H66:H72)</f>
        <v>47.709999999999994</v>
      </c>
      <c r="I73" s="255"/>
      <c r="J73" s="291"/>
      <c r="K73" s="292"/>
      <c r="M73" s="4"/>
    </row>
    <row r="74" spans="1:13">
      <c r="A74" s="241"/>
      <c r="B74" s="119"/>
      <c r="C74" s="109"/>
      <c r="D74" s="249"/>
      <c r="E74" s="249"/>
      <c r="F74" s="250"/>
      <c r="G74" s="250"/>
      <c r="H74" s="256"/>
      <c r="I74" s="255"/>
      <c r="J74" s="291"/>
      <c r="K74" s="292"/>
      <c r="M74" s="4"/>
    </row>
    <row r="75" spans="1:13" ht="26.4">
      <c r="A75" s="240" t="s">
        <v>190</v>
      </c>
      <c r="B75" s="118" t="s">
        <v>44</v>
      </c>
      <c r="C75" s="109" t="s">
        <v>52</v>
      </c>
      <c r="D75" s="109" t="s">
        <v>184</v>
      </c>
      <c r="E75" s="109" t="s">
        <v>2</v>
      </c>
      <c r="F75" s="109"/>
      <c r="G75" s="250"/>
      <c r="H75" s="256"/>
      <c r="I75" s="255"/>
      <c r="J75" s="291"/>
      <c r="K75" s="292"/>
      <c r="M75" s="4"/>
    </row>
    <row r="76" spans="1:13">
      <c r="A76" s="241"/>
      <c r="B76" s="119" t="s">
        <v>45</v>
      </c>
      <c r="C76" s="109"/>
      <c r="D76" s="253">
        <v>1</v>
      </c>
      <c r="E76" s="109" t="s">
        <v>221</v>
      </c>
      <c r="F76" s="109"/>
      <c r="G76" s="250"/>
      <c r="H76" s="302">
        <f>D76*E76</f>
        <v>47.11</v>
      </c>
      <c r="I76" s="255"/>
      <c r="J76" s="291"/>
      <c r="K76" s="292"/>
      <c r="M76" s="4"/>
    </row>
    <row r="77" spans="1:13">
      <c r="A77" s="241"/>
      <c r="B77" s="119" t="s">
        <v>183</v>
      </c>
      <c r="C77" s="109"/>
      <c r="D77" s="253">
        <v>1</v>
      </c>
      <c r="E77" s="174" t="s">
        <v>185</v>
      </c>
      <c r="F77" s="250"/>
      <c r="G77" s="250"/>
      <c r="H77" s="303">
        <f>D77*E77</f>
        <v>25</v>
      </c>
      <c r="I77" s="255"/>
      <c r="J77" s="291"/>
      <c r="K77" s="292"/>
      <c r="M77" s="4"/>
    </row>
    <row r="78" spans="1:13">
      <c r="A78" s="241"/>
      <c r="B78" s="119"/>
      <c r="C78" s="109"/>
      <c r="D78" s="249"/>
      <c r="E78" s="249"/>
      <c r="F78" s="250"/>
      <c r="G78" s="250"/>
      <c r="H78" s="289">
        <f>SUM(H76:H77)</f>
        <v>72.11</v>
      </c>
      <c r="I78" s="255"/>
      <c r="J78" s="291"/>
      <c r="K78" s="292"/>
      <c r="M78" s="4"/>
    </row>
    <row r="79" spans="1:13" ht="26.4">
      <c r="A79" s="240" t="s">
        <v>46</v>
      </c>
      <c r="B79" s="118" t="s">
        <v>47</v>
      </c>
      <c r="C79" s="112" t="s">
        <v>9</v>
      </c>
      <c r="D79" s="109"/>
      <c r="E79" s="249"/>
      <c r="F79" s="250"/>
      <c r="G79" s="250"/>
      <c r="H79" s="256"/>
      <c r="I79" s="255"/>
      <c r="J79" s="291"/>
      <c r="K79" s="292"/>
      <c r="M79" s="4"/>
    </row>
    <row r="80" spans="1:13">
      <c r="A80" s="241"/>
      <c r="B80" s="119" t="s">
        <v>48</v>
      </c>
      <c r="C80" s="109"/>
      <c r="D80" s="109" t="s">
        <v>2</v>
      </c>
      <c r="E80" s="254"/>
      <c r="F80" s="254"/>
      <c r="G80" s="293"/>
      <c r="H80" s="289">
        <f>F51</f>
        <v>40.620000000000005</v>
      </c>
      <c r="I80" s="255"/>
      <c r="J80" s="291"/>
      <c r="K80" s="292"/>
      <c r="M80" s="4"/>
    </row>
    <row r="81" spans="1:13">
      <c r="A81" s="241"/>
      <c r="B81" s="119" t="s">
        <v>49</v>
      </c>
      <c r="C81" s="109"/>
      <c r="D81" s="109"/>
      <c r="E81" s="254"/>
      <c r="F81" s="254"/>
      <c r="G81" s="293"/>
      <c r="H81" s="289"/>
      <c r="I81" s="255"/>
      <c r="J81" s="291"/>
      <c r="K81" s="292"/>
      <c r="M81" s="4"/>
    </row>
    <row r="82" spans="1:13">
      <c r="A82" s="279"/>
      <c r="B82" s="285"/>
      <c r="C82" s="286"/>
      <c r="D82" s="287"/>
      <c r="E82" s="254"/>
      <c r="F82" s="254"/>
      <c r="G82" s="293"/>
      <c r="H82" s="256"/>
      <c r="I82" s="255"/>
      <c r="J82" s="291"/>
      <c r="K82" s="292"/>
      <c r="M82" s="4"/>
    </row>
    <row r="83" spans="1:13" ht="26.4">
      <c r="A83" s="240" t="s">
        <v>50</v>
      </c>
      <c r="B83" s="118" t="s">
        <v>51</v>
      </c>
      <c r="C83" s="109" t="s">
        <v>52</v>
      </c>
      <c r="D83" s="109"/>
      <c r="E83" s="254"/>
      <c r="F83" s="254"/>
      <c r="G83" s="293"/>
      <c r="H83" s="256"/>
      <c r="I83" s="255"/>
      <c r="J83" s="291"/>
      <c r="K83" s="292"/>
      <c r="M83" s="4"/>
    </row>
    <row r="84" spans="1:13">
      <c r="A84" s="240"/>
      <c r="B84" s="119" t="s">
        <v>53</v>
      </c>
      <c r="C84" s="109"/>
      <c r="D84" s="109" t="s">
        <v>2</v>
      </c>
      <c r="E84" s="254"/>
      <c r="F84" s="254"/>
      <c r="G84" s="293"/>
      <c r="H84" s="303">
        <f>J36</f>
        <v>0.65748000000000006</v>
      </c>
      <c r="I84" s="255"/>
      <c r="J84" s="291"/>
      <c r="K84" s="292"/>
      <c r="M84" s="4"/>
    </row>
    <row r="85" spans="1:13">
      <c r="A85" s="241"/>
      <c r="B85" s="119" t="s">
        <v>54</v>
      </c>
      <c r="C85" s="109"/>
      <c r="D85" s="109" t="s">
        <v>2</v>
      </c>
      <c r="E85" s="254"/>
      <c r="F85" s="254"/>
      <c r="G85" s="293"/>
      <c r="H85" s="303">
        <f>H51</f>
        <v>0.62099999999999989</v>
      </c>
      <c r="I85" s="255"/>
      <c r="J85" s="291"/>
      <c r="K85" s="292"/>
      <c r="M85" s="4"/>
    </row>
    <row r="86" spans="1:13">
      <c r="A86" s="241"/>
      <c r="B86" s="119" t="s">
        <v>21</v>
      </c>
      <c r="C86" s="109"/>
      <c r="D86" s="109"/>
      <c r="E86" s="254"/>
      <c r="F86" s="254"/>
      <c r="G86" s="293"/>
      <c r="H86" s="289">
        <f>SUM(H84:H85)</f>
        <v>1.2784800000000001</v>
      </c>
      <c r="I86" s="255"/>
      <c r="J86" s="291"/>
      <c r="K86" s="292"/>
      <c r="M86" s="4"/>
    </row>
    <row r="87" spans="1:13">
      <c r="A87" s="279"/>
      <c r="B87" s="285"/>
      <c r="C87" s="286"/>
      <c r="D87" s="287"/>
      <c r="E87" s="254"/>
      <c r="F87" s="254"/>
      <c r="G87" s="293"/>
      <c r="H87" s="256"/>
      <c r="I87" s="255"/>
      <c r="J87" s="291"/>
      <c r="K87" s="292"/>
      <c r="M87" s="4"/>
    </row>
    <row r="88" spans="1:13" ht="39.6">
      <c r="A88" s="240" t="s">
        <v>55</v>
      </c>
      <c r="B88" s="86" t="s">
        <v>98</v>
      </c>
      <c r="C88" s="124" t="s">
        <v>56</v>
      </c>
      <c r="D88" s="304" t="s">
        <v>57</v>
      </c>
      <c r="E88" s="304" t="s">
        <v>58</v>
      </c>
      <c r="F88" s="304" t="s">
        <v>59</v>
      </c>
      <c r="G88" s="305" t="s">
        <v>60</v>
      </c>
      <c r="H88" s="127" t="s">
        <v>6</v>
      </c>
      <c r="I88" s="255"/>
      <c r="J88" s="291"/>
      <c r="K88" s="292"/>
      <c r="M88" s="4"/>
    </row>
    <row r="89" spans="1:13">
      <c r="A89" s="240"/>
      <c r="B89" s="105" t="s">
        <v>215</v>
      </c>
      <c r="C89" s="124"/>
      <c r="D89" s="98">
        <v>8</v>
      </c>
      <c r="E89" s="99">
        <v>8</v>
      </c>
      <c r="F89" s="99">
        <v>3</v>
      </c>
      <c r="G89" s="128">
        <v>1</v>
      </c>
      <c r="H89" s="128">
        <f t="shared" ref="H89:H90" si="20">D89*E89*F89*G89</f>
        <v>192</v>
      </c>
      <c r="I89" s="255"/>
      <c r="J89" s="291"/>
      <c r="K89" s="292"/>
      <c r="M89" s="4"/>
    </row>
    <row r="90" spans="1:13">
      <c r="A90" s="240"/>
      <c r="B90" s="105" t="s">
        <v>104</v>
      </c>
      <c r="C90" s="97"/>
      <c r="D90" s="98">
        <v>8</v>
      </c>
      <c r="E90" s="99">
        <v>20</v>
      </c>
      <c r="F90" s="99">
        <v>3</v>
      </c>
      <c r="G90" s="128">
        <v>0.24</v>
      </c>
      <c r="H90" s="128">
        <f t="shared" si="20"/>
        <v>115.19999999999999</v>
      </c>
      <c r="I90" s="255"/>
      <c r="J90" s="291"/>
      <c r="K90" s="292"/>
      <c r="M90" s="4"/>
    </row>
    <row r="91" spans="1:13">
      <c r="A91" s="239"/>
      <c r="B91" s="105" t="s">
        <v>105</v>
      </c>
      <c r="C91" s="97"/>
      <c r="D91" s="98">
        <v>8</v>
      </c>
      <c r="E91" s="99">
        <v>16</v>
      </c>
      <c r="F91" s="99">
        <v>4</v>
      </c>
      <c r="G91" s="128">
        <v>0.64</v>
      </c>
      <c r="H91" s="128">
        <f t="shared" ref="H91:H101" si="21">D91*E91*F91*G91</f>
        <v>327.68</v>
      </c>
      <c r="I91" s="255"/>
      <c r="J91" s="291"/>
      <c r="K91" s="292"/>
      <c r="M91" s="4"/>
    </row>
    <row r="92" spans="1:13">
      <c r="A92" s="239"/>
      <c r="B92" s="105" t="s">
        <v>216</v>
      </c>
      <c r="C92" s="97"/>
      <c r="D92" s="98">
        <v>8</v>
      </c>
      <c r="E92" s="99">
        <v>10</v>
      </c>
      <c r="F92" s="99">
        <v>2.4</v>
      </c>
      <c r="G92" s="128">
        <v>1</v>
      </c>
      <c r="H92" s="128">
        <f t="shared" si="21"/>
        <v>192</v>
      </c>
      <c r="I92" s="255"/>
      <c r="J92" s="291"/>
      <c r="K92" s="292"/>
      <c r="M92" s="4"/>
    </row>
    <row r="93" spans="1:13">
      <c r="A93" s="239"/>
      <c r="B93" s="105" t="s">
        <v>104</v>
      </c>
      <c r="C93" s="97"/>
      <c r="D93" s="98">
        <v>8</v>
      </c>
      <c r="E93" s="99">
        <v>10</v>
      </c>
      <c r="F93" s="99">
        <v>2.4</v>
      </c>
      <c r="G93" s="128">
        <v>0.24</v>
      </c>
      <c r="H93" s="128">
        <f t="shared" si="21"/>
        <v>46.08</v>
      </c>
      <c r="I93" s="255"/>
      <c r="J93" s="291"/>
      <c r="K93" s="292"/>
      <c r="M93" s="4"/>
    </row>
    <row r="94" spans="1:13">
      <c r="A94" s="239"/>
      <c r="B94" s="105" t="s">
        <v>109</v>
      </c>
      <c r="C94" s="97"/>
      <c r="D94" s="98">
        <v>4</v>
      </c>
      <c r="E94" s="99">
        <v>6</v>
      </c>
      <c r="F94" s="99">
        <v>2.4</v>
      </c>
      <c r="G94" s="128">
        <v>0.64</v>
      </c>
      <c r="H94" s="128">
        <f t="shared" ref="H94:H95" si="22">D94*E94*F94*G94</f>
        <v>36.863999999999997</v>
      </c>
      <c r="I94" s="255"/>
      <c r="J94" s="291"/>
      <c r="K94" s="292"/>
      <c r="M94" s="4"/>
    </row>
    <row r="95" spans="1:13">
      <c r="A95" s="239"/>
      <c r="B95" s="105" t="s">
        <v>61</v>
      </c>
      <c r="C95" s="97"/>
      <c r="D95" s="98">
        <v>4</v>
      </c>
      <c r="E95" s="99">
        <v>18</v>
      </c>
      <c r="F95" s="99">
        <v>2.4</v>
      </c>
      <c r="G95" s="128">
        <v>0.16</v>
      </c>
      <c r="H95" s="128">
        <f t="shared" si="22"/>
        <v>27.647999999999996</v>
      </c>
      <c r="I95" s="255"/>
      <c r="J95" s="291"/>
      <c r="K95" s="292"/>
      <c r="M95" s="4"/>
    </row>
    <row r="96" spans="1:13">
      <c r="A96" s="241"/>
      <c r="B96" s="105" t="s">
        <v>106</v>
      </c>
      <c r="C96" s="97"/>
      <c r="D96" s="98">
        <v>2</v>
      </c>
      <c r="E96" s="99">
        <v>4</v>
      </c>
      <c r="F96" s="99">
        <v>6.4</v>
      </c>
      <c r="G96" s="128">
        <v>0.64</v>
      </c>
      <c r="H96" s="128">
        <f t="shared" si="21"/>
        <v>32.768000000000001</v>
      </c>
      <c r="I96" s="255"/>
      <c r="J96" s="291"/>
      <c r="K96" s="292"/>
      <c r="M96" s="4"/>
    </row>
    <row r="97" spans="1:13">
      <c r="A97" s="241"/>
      <c r="B97" s="105" t="s">
        <v>61</v>
      </c>
      <c r="C97" s="97"/>
      <c r="D97" s="98">
        <v>2</v>
      </c>
      <c r="E97" s="99">
        <v>40</v>
      </c>
      <c r="F97" s="99">
        <v>1</v>
      </c>
      <c r="G97" s="128">
        <v>0.16</v>
      </c>
      <c r="H97" s="128">
        <f t="shared" si="21"/>
        <v>12.8</v>
      </c>
      <c r="I97" s="255"/>
      <c r="J97" s="291"/>
      <c r="K97" s="292"/>
      <c r="M97" s="4"/>
    </row>
    <row r="98" spans="1:13">
      <c r="A98" s="241"/>
      <c r="B98" s="105" t="s">
        <v>107</v>
      </c>
      <c r="C98" s="97"/>
      <c r="D98" s="98">
        <v>6</v>
      </c>
      <c r="E98" s="99">
        <v>4</v>
      </c>
      <c r="F98" s="99">
        <v>4</v>
      </c>
      <c r="G98" s="128">
        <v>0.64</v>
      </c>
      <c r="H98" s="128">
        <f t="shared" si="21"/>
        <v>61.44</v>
      </c>
      <c r="I98" s="255"/>
      <c r="J98" s="291"/>
      <c r="K98" s="292"/>
      <c r="M98" s="4"/>
    </row>
    <row r="99" spans="1:13">
      <c r="A99" s="241"/>
      <c r="B99" s="105" t="s">
        <v>61</v>
      </c>
      <c r="C99" s="97"/>
      <c r="D99" s="98">
        <v>6</v>
      </c>
      <c r="E99" s="99">
        <v>22</v>
      </c>
      <c r="F99" s="99">
        <v>1</v>
      </c>
      <c r="G99" s="128">
        <v>0.16</v>
      </c>
      <c r="H99" s="128">
        <f t="shared" si="21"/>
        <v>21.12</v>
      </c>
      <c r="I99" s="255"/>
      <c r="J99" s="291"/>
      <c r="K99" s="292"/>
      <c r="M99" s="4"/>
    </row>
    <row r="100" spans="1:13">
      <c r="A100" s="241"/>
      <c r="B100" s="105" t="s">
        <v>108</v>
      </c>
      <c r="C100" s="97"/>
      <c r="D100" s="98">
        <v>2</v>
      </c>
      <c r="E100" s="99">
        <v>4</v>
      </c>
      <c r="F100" s="99">
        <v>2.4</v>
      </c>
      <c r="G100" s="128">
        <v>0.64</v>
      </c>
      <c r="H100" s="128">
        <f t="shared" si="21"/>
        <v>12.288</v>
      </c>
      <c r="I100" s="255"/>
      <c r="J100" s="291"/>
      <c r="K100" s="292"/>
      <c r="M100" s="4"/>
    </row>
    <row r="101" spans="1:13">
      <c r="A101" s="241"/>
      <c r="B101" s="105" t="s">
        <v>61</v>
      </c>
      <c r="C101" s="97"/>
      <c r="D101" s="98">
        <v>2</v>
      </c>
      <c r="E101" s="99">
        <v>8</v>
      </c>
      <c r="F101" s="99">
        <v>1</v>
      </c>
      <c r="G101" s="128">
        <v>0.16</v>
      </c>
      <c r="H101" s="128">
        <f t="shared" si="21"/>
        <v>2.56</v>
      </c>
      <c r="I101" s="255"/>
      <c r="J101" s="291"/>
      <c r="K101" s="292"/>
      <c r="M101" s="4"/>
    </row>
    <row r="102" spans="1:13">
      <c r="A102" s="241"/>
      <c r="B102" s="105" t="s">
        <v>110</v>
      </c>
      <c r="C102" s="97"/>
      <c r="D102" s="98">
        <v>2</v>
      </c>
      <c r="E102" s="99">
        <v>4</v>
      </c>
      <c r="F102" s="99">
        <v>6.4</v>
      </c>
      <c r="G102" s="128">
        <v>0.64</v>
      </c>
      <c r="H102" s="128">
        <f t="shared" ref="H102:H103" si="23">D102*E102*F102*G102</f>
        <v>32.768000000000001</v>
      </c>
      <c r="I102" s="255"/>
      <c r="J102" s="291"/>
      <c r="K102" s="292"/>
      <c r="M102" s="4"/>
    </row>
    <row r="103" spans="1:13">
      <c r="A103" s="241"/>
      <c r="B103" s="105" t="s">
        <v>61</v>
      </c>
      <c r="C103" s="97"/>
      <c r="D103" s="98">
        <v>2</v>
      </c>
      <c r="E103" s="99">
        <v>40</v>
      </c>
      <c r="F103" s="99">
        <v>1</v>
      </c>
      <c r="G103" s="128">
        <v>0.16</v>
      </c>
      <c r="H103" s="128">
        <f t="shared" si="23"/>
        <v>12.8</v>
      </c>
      <c r="I103" s="255"/>
      <c r="J103" s="291"/>
      <c r="K103" s="292"/>
      <c r="M103" s="4"/>
    </row>
    <row r="104" spans="1:13">
      <c r="A104" s="241"/>
      <c r="B104" s="86" t="s">
        <v>6</v>
      </c>
      <c r="C104" s="97"/>
      <c r="D104" s="98"/>
      <c r="E104" s="99"/>
      <c r="F104" s="99"/>
      <c r="G104" s="128"/>
      <c r="H104" s="129">
        <f>SUM(H89:H103)</f>
        <v>1126.0159999999998</v>
      </c>
      <c r="I104" s="255"/>
      <c r="J104" s="291"/>
      <c r="K104" s="292"/>
      <c r="M104" s="4"/>
    </row>
    <row r="105" spans="1:13">
      <c r="A105" s="279"/>
      <c r="B105" s="285"/>
      <c r="C105" s="286"/>
      <c r="D105" s="287"/>
      <c r="E105" s="254"/>
      <c r="F105" s="254"/>
      <c r="G105" s="293"/>
      <c r="H105" s="256"/>
      <c r="I105" s="255"/>
      <c r="J105" s="291"/>
      <c r="K105" s="292"/>
      <c r="M105" s="4"/>
    </row>
    <row r="106" spans="1:13" ht="39.6">
      <c r="A106" s="240" t="s">
        <v>62</v>
      </c>
      <c r="B106" s="118" t="s">
        <v>63</v>
      </c>
      <c r="C106" s="109"/>
      <c r="D106" s="109"/>
      <c r="E106" s="254"/>
      <c r="F106" s="254"/>
      <c r="G106" s="293"/>
      <c r="H106" s="256"/>
      <c r="I106" s="255"/>
      <c r="J106" s="291"/>
      <c r="K106" s="292"/>
      <c r="M106" s="4"/>
    </row>
    <row r="107" spans="1:13">
      <c r="A107" s="241"/>
      <c r="B107" s="119" t="s">
        <v>53</v>
      </c>
      <c r="C107" s="109"/>
      <c r="D107" s="109" t="s">
        <v>2</v>
      </c>
      <c r="E107" s="254"/>
      <c r="F107" s="254"/>
      <c r="G107" s="293"/>
      <c r="H107" s="306">
        <f>I36</f>
        <v>21.918400000000002</v>
      </c>
      <c r="I107" s="255"/>
      <c r="J107" s="291"/>
      <c r="K107" s="292"/>
      <c r="M107" s="4"/>
    </row>
    <row r="108" spans="1:13">
      <c r="A108" s="241"/>
      <c r="B108" s="119" t="s">
        <v>54</v>
      </c>
      <c r="C108" s="109"/>
      <c r="D108" s="109" t="s">
        <v>2</v>
      </c>
      <c r="E108" s="254"/>
      <c r="F108" s="254"/>
      <c r="G108" s="293"/>
      <c r="H108" s="307">
        <f>G51</f>
        <v>3.766</v>
      </c>
      <c r="I108" s="255"/>
      <c r="J108" s="291"/>
      <c r="K108" s="292"/>
      <c r="M108" s="4"/>
    </row>
    <row r="109" spans="1:13">
      <c r="A109" s="241"/>
      <c r="B109" s="119" t="s">
        <v>21</v>
      </c>
      <c r="C109" s="109" t="s">
        <v>52</v>
      </c>
      <c r="D109" s="109"/>
      <c r="E109" s="254"/>
      <c r="F109" s="254"/>
      <c r="G109" s="293"/>
      <c r="H109" s="308">
        <f>SUM(H107:H108)</f>
        <v>25.684400000000004</v>
      </c>
      <c r="I109" s="255"/>
      <c r="J109" s="291"/>
      <c r="K109" s="292"/>
      <c r="M109" s="4"/>
    </row>
    <row r="110" spans="1:13">
      <c r="A110" s="279"/>
      <c r="B110" s="285"/>
      <c r="C110" s="286"/>
      <c r="D110" s="287"/>
      <c r="E110" s="254"/>
      <c r="F110" s="254"/>
      <c r="G110" s="293"/>
      <c r="H110" s="256"/>
      <c r="I110" s="255"/>
      <c r="J110" s="291"/>
      <c r="K110" s="292"/>
      <c r="M110" s="4"/>
    </row>
    <row r="111" spans="1:13" ht="26.4">
      <c r="A111" s="240" t="s">
        <v>64</v>
      </c>
      <c r="B111" s="118" t="s">
        <v>65</v>
      </c>
      <c r="C111" s="103" t="s">
        <v>9</v>
      </c>
      <c r="D111" s="267" t="s">
        <v>2</v>
      </c>
      <c r="E111" s="268" t="s">
        <v>19</v>
      </c>
      <c r="F111" s="254"/>
      <c r="G111" s="293"/>
      <c r="H111" s="256"/>
      <c r="I111" s="255"/>
      <c r="J111" s="291"/>
      <c r="K111" s="292"/>
      <c r="M111" s="4"/>
    </row>
    <row r="112" spans="1:13">
      <c r="A112" s="241"/>
      <c r="B112" s="105" t="s">
        <v>20</v>
      </c>
      <c r="C112" s="97"/>
      <c r="D112" s="249">
        <v>1</v>
      </c>
      <c r="E112" s="98">
        <v>18</v>
      </c>
      <c r="F112" s="254"/>
      <c r="G112" s="293"/>
      <c r="H112" s="309">
        <f>D112*E112</f>
        <v>18</v>
      </c>
      <c r="I112" s="255"/>
      <c r="J112" s="291"/>
      <c r="K112" s="292"/>
      <c r="M112" s="4"/>
    </row>
    <row r="113" spans="1:13">
      <c r="A113" s="241"/>
      <c r="B113" s="105" t="s">
        <v>21</v>
      </c>
      <c r="C113" s="109"/>
      <c r="D113" s="109"/>
      <c r="E113" s="109"/>
      <c r="F113" s="254"/>
      <c r="G113" s="293"/>
      <c r="H113" s="256"/>
      <c r="I113" s="255"/>
      <c r="J113" s="291"/>
      <c r="K113" s="292"/>
      <c r="M113" s="4"/>
    </row>
    <row r="114" spans="1:13">
      <c r="A114" s="279"/>
      <c r="B114" s="285"/>
      <c r="C114" s="286"/>
      <c r="D114" s="287"/>
      <c r="E114" s="254"/>
      <c r="F114" s="254"/>
      <c r="G114" s="293"/>
      <c r="H114" s="256"/>
      <c r="I114" s="255"/>
      <c r="J114" s="291"/>
      <c r="K114" s="292"/>
      <c r="M114" s="4"/>
    </row>
    <row r="115" spans="1:13" ht="66">
      <c r="A115" s="240" t="s">
        <v>66</v>
      </c>
      <c r="B115" s="118" t="s">
        <v>67</v>
      </c>
      <c r="C115" s="109" t="s">
        <v>68</v>
      </c>
      <c r="D115" s="109" t="s">
        <v>69</v>
      </c>
      <c r="E115" s="109" t="s">
        <v>70</v>
      </c>
      <c r="F115" s="109"/>
      <c r="G115" s="293"/>
      <c r="H115" s="256"/>
      <c r="I115" s="255"/>
      <c r="J115" s="291"/>
      <c r="K115" s="292"/>
      <c r="M115" s="4"/>
    </row>
    <row r="116" spans="1:13">
      <c r="A116" s="241"/>
      <c r="B116" s="247" t="s">
        <v>71</v>
      </c>
      <c r="C116" s="294">
        <v>6</v>
      </c>
      <c r="D116" s="281">
        <v>1</v>
      </c>
      <c r="E116" s="281"/>
      <c r="F116" s="281">
        <f>C116*D116</f>
        <v>6</v>
      </c>
      <c r="G116" s="293"/>
      <c r="H116" s="256"/>
      <c r="I116" s="255"/>
      <c r="J116" s="291"/>
      <c r="K116" s="292"/>
      <c r="M116" s="4"/>
    </row>
    <row r="117" spans="1:13">
      <c r="A117" s="241"/>
      <c r="B117" s="247" t="s">
        <v>27</v>
      </c>
      <c r="C117" s="294">
        <v>6</v>
      </c>
      <c r="D117" s="281">
        <v>1</v>
      </c>
      <c r="E117" s="281"/>
      <c r="F117" s="281">
        <f t="shared" ref="F117:F121" si="24">C117*D117</f>
        <v>6</v>
      </c>
      <c r="G117" s="293"/>
      <c r="H117" s="256"/>
      <c r="I117" s="255"/>
      <c r="J117" s="291"/>
      <c r="K117" s="292"/>
      <c r="M117" s="4"/>
    </row>
    <row r="118" spans="1:13">
      <c r="A118" s="241"/>
      <c r="B118" s="247" t="s">
        <v>28</v>
      </c>
      <c r="C118" s="294">
        <v>3</v>
      </c>
      <c r="D118" s="281">
        <v>0.8</v>
      </c>
      <c r="E118" s="281"/>
      <c r="F118" s="281">
        <f t="shared" si="24"/>
        <v>2.4000000000000004</v>
      </c>
      <c r="G118" s="293"/>
      <c r="H118" s="256"/>
      <c r="I118" s="255"/>
      <c r="J118" s="291"/>
      <c r="K118" s="292"/>
      <c r="M118" s="4"/>
    </row>
    <row r="119" spans="1:13">
      <c r="A119" s="241"/>
      <c r="B119" s="247" t="s">
        <v>29</v>
      </c>
      <c r="C119" s="294">
        <v>3</v>
      </c>
      <c r="D119" s="281">
        <v>0.8</v>
      </c>
      <c r="E119" s="281"/>
      <c r="F119" s="281">
        <f t="shared" si="24"/>
        <v>2.4000000000000004</v>
      </c>
      <c r="G119" s="293"/>
      <c r="H119" s="256"/>
      <c r="I119" s="255"/>
      <c r="J119" s="291"/>
      <c r="K119" s="292"/>
      <c r="M119" s="4"/>
    </row>
    <row r="120" spans="1:13">
      <c r="A120" s="240"/>
      <c r="B120" s="247" t="s">
        <v>30</v>
      </c>
      <c r="C120" s="294">
        <v>2</v>
      </c>
      <c r="D120" s="281">
        <v>1</v>
      </c>
      <c r="E120" s="281"/>
      <c r="F120" s="281">
        <f t="shared" si="24"/>
        <v>2</v>
      </c>
      <c r="G120" s="293"/>
      <c r="H120" s="256"/>
      <c r="I120" s="255"/>
      <c r="J120" s="291"/>
      <c r="K120" s="292"/>
      <c r="M120" s="4"/>
    </row>
    <row r="121" spans="1:13">
      <c r="A121" s="241"/>
      <c r="B121" s="247" t="s">
        <v>31</v>
      </c>
      <c r="C121" s="294">
        <v>2</v>
      </c>
      <c r="D121" s="281">
        <v>0.8</v>
      </c>
      <c r="E121" s="281"/>
      <c r="F121" s="281">
        <f t="shared" si="24"/>
        <v>1.6</v>
      </c>
      <c r="G121" s="293"/>
      <c r="H121" s="256"/>
      <c r="I121" s="255"/>
      <c r="J121" s="291"/>
      <c r="K121" s="292"/>
      <c r="M121" s="4"/>
    </row>
    <row r="122" spans="1:13">
      <c r="A122" s="279"/>
      <c r="B122" s="285"/>
      <c r="C122" s="286"/>
      <c r="D122" s="287"/>
      <c r="E122" s="254"/>
      <c r="F122" s="310">
        <f>SUM(F116:F121)</f>
        <v>20.400000000000002</v>
      </c>
      <c r="G122" s="293"/>
      <c r="H122" s="256"/>
      <c r="I122" s="255"/>
      <c r="J122" s="291"/>
      <c r="K122" s="292"/>
      <c r="M122" s="4"/>
    </row>
    <row r="123" spans="1:13">
      <c r="A123" s="311"/>
      <c r="B123" s="312"/>
      <c r="C123" s="313"/>
      <c r="D123" s="314"/>
      <c r="E123" s="315"/>
      <c r="F123" s="315"/>
      <c r="G123" s="315"/>
      <c r="H123" s="256"/>
      <c r="I123" s="316"/>
      <c r="J123" s="291"/>
      <c r="K123" s="317"/>
      <c r="M123" s="4"/>
    </row>
    <row r="124" spans="1:13" ht="26.4">
      <c r="A124" s="241"/>
      <c r="B124" s="112" t="s">
        <v>114</v>
      </c>
      <c r="C124" s="109"/>
      <c r="D124" s="109"/>
      <c r="E124" s="109"/>
      <c r="F124" s="109"/>
      <c r="G124" s="109"/>
      <c r="H124" s="289"/>
      <c r="I124" s="318"/>
      <c r="J124" s="291"/>
      <c r="K124" s="319"/>
      <c r="L124" s="9"/>
      <c r="M124" s="4"/>
    </row>
    <row r="125" spans="1:13" ht="14.4" customHeight="1">
      <c r="A125" s="241"/>
      <c r="B125" s="183" t="s">
        <v>1</v>
      </c>
      <c r="C125" s="243" t="s">
        <v>37</v>
      </c>
      <c r="D125" s="243" t="s">
        <v>4</v>
      </c>
      <c r="E125" s="243" t="s">
        <v>117</v>
      </c>
      <c r="F125" s="243" t="s">
        <v>94</v>
      </c>
      <c r="G125" s="243" t="s">
        <v>14</v>
      </c>
      <c r="H125" s="289"/>
      <c r="I125" s="318"/>
      <c r="J125" s="291"/>
      <c r="K125" s="319"/>
      <c r="L125" s="9"/>
      <c r="M125" s="4"/>
    </row>
    <row r="126" spans="1:13">
      <c r="A126" s="241"/>
      <c r="B126" s="183"/>
      <c r="C126" s="245"/>
      <c r="D126" s="245"/>
      <c r="E126" s="245"/>
      <c r="F126" s="245"/>
      <c r="G126" s="245"/>
      <c r="H126" s="289"/>
      <c r="I126" s="318"/>
      <c r="J126" s="291"/>
      <c r="K126" s="319"/>
      <c r="L126" s="9"/>
      <c r="M126" s="4"/>
    </row>
    <row r="127" spans="1:13">
      <c r="A127" s="241"/>
      <c r="B127" s="247" t="s">
        <v>92</v>
      </c>
      <c r="C127" s="250">
        <v>1</v>
      </c>
      <c r="D127" s="281">
        <v>6</v>
      </c>
      <c r="E127" s="281">
        <v>0.2</v>
      </c>
      <c r="F127" s="250">
        <f>C127*D127</f>
        <v>6</v>
      </c>
      <c r="G127" s="250">
        <f>C127*D127*E127*E127*3.14</f>
        <v>0.75360000000000016</v>
      </c>
      <c r="H127" s="289"/>
      <c r="I127" s="318"/>
      <c r="J127" s="291"/>
      <c r="K127" s="319"/>
      <c r="L127" s="9"/>
      <c r="M127" s="4"/>
    </row>
    <row r="128" spans="1:13">
      <c r="A128" s="279"/>
      <c r="B128" s="247" t="s">
        <v>92</v>
      </c>
      <c r="C128" s="250">
        <v>1</v>
      </c>
      <c r="D128" s="281">
        <v>6</v>
      </c>
      <c r="E128" s="281">
        <v>0.2</v>
      </c>
      <c r="F128" s="250">
        <f t="shared" ref="F128:F134" si="25">C128*D128</f>
        <v>6</v>
      </c>
      <c r="G128" s="250">
        <f t="shared" ref="G128:G134" si="26">C128*D128*E128*E128*3.14</f>
        <v>0.75360000000000016</v>
      </c>
      <c r="H128" s="289"/>
      <c r="I128" s="318"/>
      <c r="J128" s="291"/>
      <c r="K128" s="319"/>
      <c r="L128" s="9"/>
      <c r="M128" s="4"/>
    </row>
    <row r="129" spans="1:14">
      <c r="A129" s="279"/>
      <c r="B129" s="247" t="s">
        <v>92</v>
      </c>
      <c r="C129" s="250">
        <v>1</v>
      </c>
      <c r="D129" s="281">
        <v>6</v>
      </c>
      <c r="E129" s="281">
        <v>0.2</v>
      </c>
      <c r="F129" s="250">
        <f t="shared" si="25"/>
        <v>6</v>
      </c>
      <c r="G129" s="250">
        <f t="shared" si="26"/>
        <v>0.75360000000000016</v>
      </c>
      <c r="H129" s="289"/>
      <c r="I129" s="318"/>
      <c r="J129" s="291"/>
      <c r="K129" s="319"/>
      <c r="L129" s="9"/>
      <c r="M129" s="4"/>
    </row>
    <row r="130" spans="1:14">
      <c r="A130" s="279"/>
      <c r="B130" s="247" t="s">
        <v>92</v>
      </c>
      <c r="C130" s="250">
        <v>1</v>
      </c>
      <c r="D130" s="281">
        <v>6</v>
      </c>
      <c r="E130" s="281">
        <v>0.2</v>
      </c>
      <c r="F130" s="250">
        <f t="shared" si="25"/>
        <v>6</v>
      </c>
      <c r="G130" s="250">
        <f t="shared" si="26"/>
        <v>0.75360000000000016</v>
      </c>
      <c r="H130" s="289"/>
      <c r="I130" s="318"/>
      <c r="J130" s="291"/>
      <c r="K130" s="319"/>
      <c r="L130" s="9"/>
      <c r="M130" s="4"/>
    </row>
    <row r="131" spans="1:14">
      <c r="A131" s="279"/>
      <c r="B131" s="247" t="s">
        <v>92</v>
      </c>
      <c r="C131" s="250">
        <v>1</v>
      </c>
      <c r="D131" s="281">
        <v>6</v>
      </c>
      <c r="E131" s="281">
        <v>0.2</v>
      </c>
      <c r="F131" s="250">
        <f t="shared" si="25"/>
        <v>6</v>
      </c>
      <c r="G131" s="250">
        <f t="shared" si="26"/>
        <v>0.75360000000000016</v>
      </c>
      <c r="H131" s="289"/>
      <c r="I131" s="290"/>
      <c r="J131" s="291"/>
      <c r="K131" s="292"/>
      <c r="M131" s="4"/>
      <c r="N131" s="5"/>
    </row>
    <row r="132" spans="1:14">
      <c r="A132" s="279"/>
      <c r="B132" s="247" t="s">
        <v>92</v>
      </c>
      <c r="C132" s="250">
        <v>1</v>
      </c>
      <c r="D132" s="281">
        <v>6</v>
      </c>
      <c r="E132" s="281">
        <v>0.2</v>
      </c>
      <c r="F132" s="250">
        <f t="shared" si="25"/>
        <v>6</v>
      </c>
      <c r="G132" s="250">
        <f t="shared" si="26"/>
        <v>0.75360000000000016</v>
      </c>
      <c r="H132" s="256"/>
      <c r="I132" s="290"/>
      <c r="J132" s="291"/>
      <c r="K132" s="292"/>
      <c r="M132" s="4"/>
      <c r="N132" s="5"/>
    </row>
    <row r="133" spans="1:14">
      <c r="A133" s="279"/>
      <c r="B133" s="247" t="s">
        <v>92</v>
      </c>
      <c r="C133" s="250">
        <v>1</v>
      </c>
      <c r="D133" s="281">
        <v>6</v>
      </c>
      <c r="E133" s="281">
        <v>0.2</v>
      </c>
      <c r="F133" s="250">
        <f t="shared" si="25"/>
        <v>6</v>
      </c>
      <c r="G133" s="250">
        <f t="shared" si="26"/>
        <v>0.75360000000000016</v>
      </c>
      <c r="H133" s="289"/>
      <c r="I133" s="290"/>
      <c r="J133" s="291"/>
      <c r="K133" s="292"/>
      <c r="L133" s="9"/>
      <c r="M133" s="4"/>
      <c r="N133" s="5"/>
    </row>
    <row r="134" spans="1:14">
      <c r="A134" s="279"/>
      <c r="B134" s="247" t="s">
        <v>92</v>
      </c>
      <c r="C134" s="250">
        <v>1</v>
      </c>
      <c r="D134" s="281">
        <v>6</v>
      </c>
      <c r="E134" s="281">
        <v>0.2</v>
      </c>
      <c r="F134" s="250">
        <f t="shared" si="25"/>
        <v>6</v>
      </c>
      <c r="G134" s="250">
        <f t="shared" si="26"/>
        <v>0.75360000000000016</v>
      </c>
      <c r="H134" s="289"/>
      <c r="I134" s="290"/>
      <c r="J134" s="291"/>
      <c r="K134" s="292"/>
      <c r="M134" s="4"/>
      <c r="N134" s="5"/>
    </row>
    <row r="135" spans="1:14">
      <c r="A135" s="279"/>
      <c r="B135" s="247"/>
      <c r="C135" s="250"/>
      <c r="D135" s="281"/>
      <c r="E135" s="281"/>
      <c r="F135" s="297">
        <f>SUM(F127:F134)</f>
        <v>48</v>
      </c>
      <c r="G135" s="297">
        <f>SUM(G127:G134)</f>
        <v>6.0288000000000022</v>
      </c>
      <c r="H135" s="289"/>
      <c r="I135" s="290"/>
      <c r="J135" s="291"/>
      <c r="K135" s="292"/>
      <c r="M135" s="4"/>
      <c r="N135" s="5"/>
    </row>
    <row r="136" spans="1:14">
      <c r="A136" s="279"/>
      <c r="B136" s="247"/>
      <c r="C136" s="250"/>
      <c r="D136" s="281"/>
      <c r="E136" s="281"/>
      <c r="F136" s="250"/>
      <c r="G136" s="250"/>
      <c r="H136" s="256"/>
      <c r="I136" s="290"/>
      <c r="J136" s="291"/>
      <c r="K136" s="292"/>
      <c r="M136" s="4"/>
      <c r="N136" s="5"/>
    </row>
    <row r="137" spans="1:14">
      <c r="A137" s="241"/>
      <c r="B137" s="183" t="s">
        <v>1</v>
      </c>
      <c r="C137" s="243" t="s">
        <v>3</v>
      </c>
      <c r="D137" s="243" t="s">
        <v>4</v>
      </c>
      <c r="E137" s="243" t="s">
        <v>116</v>
      </c>
      <c r="F137" s="243" t="s">
        <v>94</v>
      </c>
      <c r="G137" s="243" t="s">
        <v>14</v>
      </c>
      <c r="H137" s="303"/>
      <c r="I137" s="290"/>
      <c r="J137" s="291"/>
      <c r="K137" s="292"/>
      <c r="M137" s="4"/>
      <c r="N137" s="5"/>
    </row>
    <row r="138" spans="1:14">
      <c r="A138" s="241"/>
      <c r="B138" s="183"/>
      <c r="C138" s="245"/>
      <c r="D138" s="245"/>
      <c r="E138" s="245"/>
      <c r="F138" s="245"/>
      <c r="G138" s="245"/>
      <c r="H138" s="303"/>
      <c r="I138" s="290"/>
      <c r="J138" s="291"/>
      <c r="K138" s="292"/>
      <c r="M138" s="4"/>
      <c r="N138" s="5"/>
    </row>
    <row r="139" spans="1:14">
      <c r="A139" s="279"/>
      <c r="B139" s="247" t="s">
        <v>115</v>
      </c>
      <c r="C139" s="250">
        <v>0.3</v>
      </c>
      <c r="D139" s="281">
        <v>6</v>
      </c>
      <c r="E139" s="281">
        <v>0.2</v>
      </c>
      <c r="F139" s="250">
        <f t="shared" ref="F139:F141" si="27">(2*E139*D139)+(2*C139*D139)</f>
        <v>6</v>
      </c>
      <c r="G139" s="250">
        <f t="shared" ref="G139:G141" si="28">C139*D139*E139</f>
        <v>0.36</v>
      </c>
      <c r="H139" s="320"/>
      <c r="I139" s="290"/>
      <c r="J139" s="291"/>
      <c r="K139" s="292"/>
      <c r="M139" s="4"/>
      <c r="N139" s="5"/>
    </row>
    <row r="140" spans="1:14">
      <c r="A140" s="279"/>
      <c r="B140" s="247" t="s">
        <v>115</v>
      </c>
      <c r="C140" s="250">
        <v>0.3</v>
      </c>
      <c r="D140" s="281">
        <v>2.6</v>
      </c>
      <c r="E140" s="281">
        <v>0.2</v>
      </c>
      <c r="F140" s="250">
        <f t="shared" si="27"/>
        <v>2.6</v>
      </c>
      <c r="G140" s="250">
        <f t="shared" si="28"/>
        <v>0.15600000000000003</v>
      </c>
      <c r="H140" s="320"/>
      <c r="I140" s="290"/>
      <c r="J140" s="291"/>
      <c r="K140" s="292"/>
      <c r="M140" s="4"/>
      <c r="N140" s="5"/>
    </row>
    <row r="141" spans="1:14">
      <c r="A141" s="279"/>
      <c r="B141" s="247" t="s">
        <v>115</v>
      </c>
      <c r="C141" s="250">
        <v>0.3</v>
      </c>
      <c r="D141" s="281">
        <v>2.6</v>
      </c>
      <c r="E141" s="281">
        <v>0.2</v>
      </c>
      <c r="F141" s="250">
        <f t="shared" si="27"/>
        <v>2.6</v>
      </c>
      <c r="G141" s="250">
        <f t="shared" si="28"/>
        <v>0.15600000000000003</v>
      </c>
      <c r="H141" s="320"/>
      <c r="I141" s="290"/>
      <c r="J141" s="291"/>
      <c r="K141" s="292"/>
      <c r="M141" s="4"/>
      <c r="N141" s="5"/>
    </row>
    <row r="142" spans="1:14">
      <c r="A142" s="279"/>
      <c r="B142" s="285"/>
      <c r="C142" s="286"/>
      <c r="D142" s="287"/>
      <c r="E142" s="254"/>
      <c r="F142" s="321">
        <f>SUM(F139:F141)</f>
        <v>11.2</v>
      </c>
      <c r="G142" s="297">
        <f>SUM(G139:G141)</f>
        <v>0.67200000000000004</v>
      </c>
      <c r="H142" s="303"/>
      <c r="I142" s="316"/>
      <c r="J142" s="291"/>
      <c r="K142" s="319"/>
      <c r="M142" s="4"/>
      <c r="N142" s="5"/>
    </row>
    <row r="143" spans="1:14">
      <c r="A143" s="322"/>
      <c r="B143" s="168"/>
      <c r="C143" s="286"/>
      <c r="D143" s="323"/>
      <c r="E143" s="324"/>
      <c r="F143" s="324"/>
      <c r="G143" s="325"/>
      <c r="H143" s="303"/>
      <c r="I143" s="316"/>
      <c r="J143" s="291"/>
      <c r="K143" s="319"/>
      <c r="M143" s="4"/>
      <c r="N143" s="5"/>
    </row>
    <row r="144" spans="1:14" ht="14.4" customHeight="1">
      <c r="A144" s="274"/>
      <c r="B144" s="183" t="s">
        <v>118</v>
      </c>
      <c r="C144" s="243" t="s">
        <v>3</v>
      </c>
      <c r="D144" s="243" t="s">
        <v>4</v>
      </c>
      <c r="E144" s="243" t="s">
        <v>5</v>
      </c>
      <c r="F144" s="243" t="s">
        <v>24</v>
      </c>
      <c r="G144" s="243" t="s">
        <v>14</v>
      </c>
      <c r="H144" s="243"/>
      <c r="I144" s="243"/>
      <c r="J144" s="291"/>
      <c r="K144" s="319"/>
      <c r="M144" s="4"/>
      <c r="N144" s="5"/>
    </row>
    <row r="145" spans="1:14" ht="25.2" customHeight="1">
      <c r="A145" s="277"/>
      <c r="B145" s="183"/>
      <c r="C145" s="245"/>
      <c r="D145" s="245"/>
      <c r="E145" s="245"/>
      <c r="F145" s="245"/>
      <c r="G145" s="245"/>
      <c r="H145" s="245"/>
      <c r="I145" s="245"/>
      <c r="J145" s="291"/>
      <c r="K145" s="319"/>
      <c r="M145" s="4"/>
      <c r="N145" s="5"/>
    </row>
    <row r="146" spans="1:14">
      <c r="A146" s="322"/>
      <c r="B146" s="247" t="s">
        <v>119</v>
      </c>
      <c r="C146" s="294">
        <v>5.4</v>
      </c>
      <c r="D146" s="281">
        <v>0.5</v>
      </c>
      <c r="E146" s="281">
        <v>0.2</v>
      </c>
      <c r="F146" s="281">
        <f t="shared" ref="F146:F154" si="29">2*C146*D146</f>
        <v>5.4</v>
      </c>
      <c r="G146" s="281">
        <f t="shared" ref="G146:G150" si="30">C146*D146*E146</f>
        <v>0.54</v>
      </c>
      <c r="H146" s="281"/>
      <c r="I146" s="255"/>
      <c r="J146" s="291"/>
      <c r="K146" s="319"/>
      <c r="M146" s="4"/>
      <c r="N146" s="5"/>
    </row>
    <row r="147" spans="1:14">
      <c r="A147" s="322"/>
      <c r="B147" s="247" t="s">
        <v>120</v>
      </c>
      <c r="C147" s="294">
        <v>5.4</v>
      </c>
      <c r="D147" s="281">
        <v>0.5</v>
      </c>
      <c r="E147" s="281">
        <v>0.2</v>
      </c>
      <c r="F147" s="281">
        <f t="shared" si="29"/>
        <v>5.4</v>
      </c>
      <c r="G147" s="281">
        <f t="shared" si="30"/>
        <v>0.54</v>
      </c>
      <c r="H147" s="281"/>
      <c r="I147" s="255"/>
      <c r="J147" s="291"/>
      <c r="K147" s="319"/>
      <c r="M147" s="4"/>
      <c r="N147" s="5"/>
    </row>
    <row r="148" spans="1:14">
      <c r="A148" s="322"/>
      <c r="B148" s="247" t="s">
        <v>121</v>
      </c>
      <c r="C148" s="294">
        <v>3</v>
      </c>
      <c r="D148" s="281">
        <v>0.5</v>
      </c>
      <c r="E148" s="281">
        <v>0.2</v>
      </c>
      <c r="F148" s="281">
        <f t="shared" si="29"/>
        <v>3</v>
      </c>
      <c r="G148" s="281">
        <f t="shared" si="30"/>
        <v>0.30000000000000004</v>
      </c>
      <c r="H148" s="281"/>
      <c r="I148" s="255"/>
      <c r="J148" s="291"/>
      <c r="K148" s="319"/>
      <c r="M148" s="4"/>
      <c r="N148" s="5"/>
    </row>
    <row r="149" spans="1:14">
      <c r="A149" s="322"/>
      <c r="B149" s="247" t="s">
        <v>122</v>
      </c>
      <c r="C149" s="294">
        <v>3</v>
      </c>
      <c r="D149" s="281">
        <v>0.5</v>
      </c>
      <c r="E149" s="281">
        <v>0.2</v>
      </c>
      <c r="F149" s="281">
        <f t="shared" si="29"/>
        <v>3</v>
      </c>
      <c r="G149" s="281">
        <f t="shared" si="30"/>
        <v>0.30000000000000004</v>
      </c>
      <c r="H149" s="281"/>
      <c r="I149" s="255"/>
      <c r="J149" s="291"/>
      <c r="K149" s="319"/>
      <c r="M149" s="4"/>
      <c r="N149" s="5"/>
    </row>
    <row r="150" spans="1:14">
      <c r="A150" s="322"/>
      <c r="B150" s="247" t="s">
        <v>167</v>
      </c>
      <c r="C150" s="294">
        <v>5</v>
      </c>
      <c r="D150" s="281">
        <v>0.3</v>
      </c>
      <c r="E150" s="281">
        <v>0.2</v>
      </c>
      <c r="F150" s="281">
        <f t="shared" si="29"/>
        <v>3</v>
      </c>
      <c r="G150" s="281">
        <f t="shared" si="30"/>
        <v>0.30000000000000004</v>
      </c>
      <c r="H150" s="281"/>
      <c r="I150" s="255"/>
      <c r="J150" s="291"/>
      <c r="K150" s="319"/>
      <c r="M150" s="4"/>
      <c r="N150" s="5"/>
    </row>
    <row r="151" spans="1:14">
      <c r="A151" s="322"/>
      <c r="B151" s="247" t="s">
        <v>168</v>
      </c>
      <c r="C151" s="294">
        <v>5.4</v>
      </c>
      <c r="D151" s="281">
        <v>0.5</v>
      </c>
      <c r="E151" s="281">
        <v>0.2</v>
      </c>
      <c r="F151" s="281">
        <f t="shared" si="29"/>
        <v>5.4</v>
      </c>
      <c r="G151" s="281">
        <f t="shared" ref="G151:G152" si="31">C151*D151*E151</f>
        <v>0.54</v>
      </c>
      <c r="H151" s="281"/>
      <c r="I151" s="255"/>
      <c r="J151" s="291"/>
      <c r="K151" s="319"/>
      <c r="M151" s="4"/>
      <c r="N151" s="5"/>
    </row>
    <row r="152" spans="1:14">
      <c r="A152" s="322"/>
      <c r="B152" s="247" t="s">
        <v>169</v>
      </c>
      <c r="C152" s="294">
        <v>5.4</v>
      </c>
      <c r="D152" s="281">
        <v>0.6</v>
      </c>
      <c r="E152" s="281">
        <v>0.25</v>
      </c>
      <c r="F152" s="281">
        <f t="shared" si="29"/>
        <v>6.48</v>
      </c>
      <c r="G152" s="281">
        <f t="shared" si="31"/>
        <v>0.81</v>
      </c>
      <c r="H152" s="281"/>
      <c r="I152" s="255"/>
      <c r="J152" s="291"/>
      <c r="K152" s="319"/>
      <c r="M152" s="4"/>
      <c r="N152" s="5"/>
    </row>
    <row r="153" spans="1:14">
      <c r="A153" s="322"/>
      <c r="B153" s="247" t="s">
        <v>170</v>
      </c>
      <c r="C153" s="294">
        <v>5.4</v>
      </c>
      <c r="D153" s="281">
        <v>0.6</v>
      </c>
      <c r="E153" s="281">
        <v>0.25</v>
      </c>
      <c r="F153" s="281">
        <f t="shared" si="29"/>
        <v>6.48</v>
      </c>
      <c r="G153" s="281">
        <f t="shared" ref="G153:G154" si="32">C153*D153*E153</f>
        <v>0.81</v>
      </c>
      <c r="H153" s="281"/>
      <c r="I153" s="255"/>
      <c r="J153" s="291"/>
      <c r="K153" s="319"/>
      <c r="M153" s="4"/>
      <c r="N153" s="5"/>
    </row>
    <row r="154" spans="1:14">
      <c r="A154" s="322"/>
      <c r="B154" s="247" t="s">
        <v>171</v>
      </c>
      <c r="C154" s="294">
        <v>5.4</v>
      </c>
      <c r="D154" s="281">
        <v>0.6</v>
      </c>
      <c r="E154" s="281">
        <v>0.25</v>
      </c>
      <c r="F154" s="281">
        <f t="shared" si="29"/>
        <v>6.48</v>
      </c>
      <c r="G154" s="281">
        <f t="shared" si="32"/>
        <v>0.81</v>
      </c>
      <c r="H154" s="281"/>
      <c r="I154" s="255"/>
      <c r="J154" s="291"/>
      <c r="K154" s="319"/>
      <c r="M154" s="4"/>
      <c r="N154" s="5"/>
    </row>
    <row r="155" spans="1:14">
      <c r="A155" s="322"/>
      <c r="B155" s="267"/>
      <c r="C155" s="297"/>
      <c r="D155" s="298"/>
      <c r="E155" s="298"/>
      <c r="F155" s="298">
        <f>SUM(F146:F154)</f>
        <v>44.64</v>
      </c>
      <c r="G155" s="298">
        <f>SUM(G146:G154)</f>
        <v>4.9500000000000011</v>
      </c>
      <c r="H155" s="298"/>
      <c r="I155" s="290"/>
      <c r="J155" s="291"/>
      <c r="K155" s="319"/>
      <c r="M155" s="4"/>
      <c r="N155" s="5"/>
    </row>
    <row r="156" spans="1:14">
      <c r="A156" s="322"/>
      <c r="B156" s="119"/>
      <c r="C156" s="286"/>
      <c r="D156" s="323"/>
      <c r="E156" s="324"/>
      <c r="F156" s="324"/>
      <c r="G156" s="325"/>
      <c r="H156" s="303"/>
      <c r="I156" s="316"/>
      <c r="J156" s="291"/>
      <c r="K156" s="319"/>
      <c r="M156" s="4"/>
      <c r="N156" s="5"/>
    </row>
    <row r="157" spans="1:14" ht="27.6">
      <c r="A157" s="322" t="s">
        <v>191</v>
      </c>
      <c r="B157" s="326" t="s">
        <v>182</v>
      </c>
      <c r="C157" s="327" t="s">
        <v>81</v>
      </c>
      <c r="D157" s="112" t="s">
        <v>2</v>
      </c>
      <c r="E157" s="328" t="s">
        <v>8</v>
      </c>
      <c r="F157" s="328"/>
      <c r="G157" s="329" t="str">
        <f>F137</f>
        <v>AREA DE FORMA M.L.</v>
      </c>
      <c r="H157" s="303"/>
      <c r="I157" s="316"/>
      <c r="J157" s="291"/>
      <c r="K157" s="319"/>
      <c r="M157" s="4"/>
      <c r="N157" s="5"/>
    </row>
    <row r="158" spans="1:14">
      <c r="A158" s="322"/>
      <c r="B158" s="119" t="s">
        <v>217</v>
      </c>
      <c r="C158" s="109"/>
      <c r="D158" s="330">
        <v>8</v>
      </c>
      <c r="E158" s="249">
        <v>6</v>
      </c>
      <c r="F158" s="249"/>
      <c r="G158" s="248">
        <f>D158*E158</f>
        <v>48</v>
      </c>
      <c r="H158" s="303"/>
      <c r="I158" s="316"/>
      <c r="J158" s="291"/>
      <c r="K158" s="319"/>
      <c r="M158" s="4"/>
      <c r="N158" s="5"/>
    </row>
    <row r="159" spans="1:14">
      <c r="A159" s="322"/>
      <c r="B159" s="267"/>
      <c r="C159" s="286"/>
      <c r="D159" s="323"/>
      <c r="E159" s="324"/>
      <c r="F159" s="324"/>
      <c r="G159" s="325"/>
      <c r="H159" s="303"/>
      <c r="I159" s="316"/>
      <c r="J159" s="291"/>
      <c r="K159" s="319"/>
      <c r="M159" s="4"/>
      <c r="N159" s="5"/>
    </row>
    <row r="160" spans="1:14">
      <c r="A160" s="322"/>
      <c r="B160" s="119"/>
      <c r="C160" s="286"/>
      <c r="D160" s="323"/>
      <c r="E160" s="324"/>
      <c r="F160" s="324"/>
      <c r="G160" s="325"/>
      <c r="H160" s="303"/>
      <c r="I160" s="316"/>
      <c r="J160" s="291"/>
      <c r="K160" s="319"/>
      <c r="M160" s="4"/>
      <c r="N160" s="5"/>
    </row>
    <row r="161" spans="1:14">
      <c r="A161" s="322"/>
      <c r="B161" s="267"/>
      <c r="C161" s="286"/>
      <c r="D161" s="323"/>
      <c r="E161" s="324"/>
      <c r="F161" s="324"/>
      <c r="G161" s="325"/>
      <c r="H161" s="303"/>
      <c r="I161" s="316"/>
      <c r="J161" s="291"/>
      <c r="K161" s="319"/>
      <c r="M161" s="4"/>
      <c r="N161" s="5"/>
    </row>
    <row r="162" spans="1:14" ht="26.4">
      <c r="A162" s="240" t="s">
        <v>192</v>
      </c>
      <c r="B162" s="118" t="s">
        <v>187</v>
      </c>
      <c r="C162" s="112" t="s">
        <v>9</v>
      </c>
      <c r="D162" s="109"/>
      <c r="E162" s="324"/>
      <c r="F162" s="324"/>
      <c r="G162" s="112" t="s">
        <v>21</v>
      </c>
      <c r="H162" s="303"/>
      <c r="I162" s="316"/>
      <c r="J162" s="291"/>
      <c r="K162" s="319"/>
      <c r="M162" s="4"/>
      <c r="N162" s="5"/>
    </row>
    <row r="163" spans="1:14">
      <c r="A163" s="241"/>
      <c r="B163" s="119" t="s">
        <v>83</v>
      </c>
      <c r="C163" s="109"/>
      <c r="D163" s="109" t="s">
        <v>2</v>
      </c>
      <c r="E163" s="324"/>
      <c r="F163" s="324"/>
      <c r="G163" s="331">
        <f>F142</f>
        <v>11.2</v>
      </c>
      <c r="H163" s="303"/>
      <c r="I163" s="316"/>
      <c r="J163" s="291"/>
      <c r="K163" s="319"/>
      <c r="M163" s="4"/>
      <c r="N163" s="5"/>
    </row>
    <row r="164" spans="1:14">
      <c r="A164" s="241"/>
      <c r="B164" s="119" t="s">
        <v>87</v>
      </c>
      <c r="C164" s="109"/>
      <c r="D164" s="109" t="s">
        <v>2</v>
      </c>
      <c r="E164" s="324"/>
      <c r="F164" s="324"/>
      <c r="G164" s="331">
        <f>F155</f>
        <v>44.64</v>
      </c>
      <c r="H164" s="303"/>
      <c r="I164" s="316"/>
      <c r="J164" s="291"/>
      <c r="K164" s="319"/>
      <c r="M164" s="4"/>
      <c r="N164" s="5"/>
    </row>
    <row r="165" spans="1:14">
      <c r="A165" s="241"/>
      <c r="B165" s="119" t="s">
        <v>49</v>
      </c>
      <c r="C165" s="109"/>
      <c r="D165" s="109"/>
      <c r="E165" s="324"/>
      <c r="F165" s="324"/>
      <c r="G165" s="329">
        <f>SUM(G163:G164)</f>
        <v>55.84</v>
      </c>
      <c r="H165" s="303"/>
      <c r="I165" s="316"/>
      <c r="J165" s="291"/>
      <c r="K165" s="319"/>
      <c r="M165" s="4"/>
      <c r="N165" s="5"/>
    </row>
    <row r="166" spans="1:14">
      <c r="A166" s="322"/>
      <c r="B166" s="168"/>
      <c r="C166" s="286"/>
      <c r="D166" s="323"/>
      <c r="E166" s="324"/>
      <c r="F166" s="324"/>
      <c r="G166" s="325"/>
      <c r="H166" s="303"/>
      <c r="I166" s="316"/>
      <c r="J166" s="291"/>
      <c r="K166" s="319"/>
      <c r="M166" s="4"/>
      <c r="N166" s="5"/>
    </row>
    <row r="167" spans="1:14" ht="39.6">
      <c r="A167" s="240" t="s">
        <v>193</v>
      </c>
      <c r="B167" s="118" t="s">
        <v>123</v>
      </c>
      <c r="C167" s="109" t="s">
        <v>52</v>
      </c>
      <c r="D167" s="109"/>
      <c r="E167" s="254"/>
      <c r="F167" s="254"/>
      <c r="G167" s="112" t="s">
        <v>21</v>
      </c>
      <c r="H167" s="256"/>
      <c r="I167" s="316"/>
      <c r="J167" s="291"/>
      <c r="K167" s="319"/>
      <c r="M167" s="4"/>
      <c r="N167" s="5"/>
    </row>
    <row r="168" spans="1:14">
      <c r="A168" s="241"/>
      <c r="B168" s="119" t="s">
        <v>84</v>
      </c>
      <c r="C168" s="109"/>
      <c r="D168" s="109" t="s">
        <v>2</v>
      </c>
      <c r="E168" s="254"/>
      <c r="F168" s="254"/>
      <c r="G168" s="250">
        <f>G135</f>
        <v>6.0288000000000022</v>
      </c>
      <c r="H168" s="306"/>
      <c r="I168" s="316"/>
      <c r="J168" s="291"/>
      <c r="K168" s="319"/>
      <c r="M168" s="4"/>
      <c r="N168" s="5"/>
    </row>
    <row r="169" spans="1:14">
      <c r="A169" s="241"/>
      <c r="B169" s="119" t="s">
        <v>84</v>
      </c>
      <c r="C169" s="109"/>
      <c r="D169" s="109" t="s">
        <v>2</v>
      </c>
      <c r="E169" s="254"/>
      <c r="F169" s="254"/>
      <c r="G169" s="250">
        <f>G142</f>
        <v>0.67200000000000004</v>
      </c>
      <c r="H169" s="306"/>
      <c r="I169" s="316"/>
      <c r="J169" s="291"/>
      <c r="K169" s="319"/>
      <c r="M169" s="4"/>
      <c r="N169" s="5"/>
    </row>
    <row r="170" spans="1:14">
      <c r="A170" s="241"/>
      <c r="B170" s="119" t="s">
        <v>85</v>
      </c>
      <c r="C170" s="109"/>
      <c r="D170" s="109" t="s">
        <v>2</v>
      </c>
      <c r="E170" s="254"/>
      <c r="F170" s="254"/>
      <c r="G170" s="250">
        <f>G155</f>
        <v>4.9500000000000011</v>
      </c>
      <c r="H170" s="307"/>
      <c r="I170" s="316"/>
      <c r="J170" s="291"/>
      <c r="K170" s="319"/>
      <c r="M170" s="4"/>
      <c r="N170" s="5"/>
    </row>
    <row r="171" spans="1:14">
      <c r="A171" s="241"/>
      <c r="B171" s="119" t="s">
        <v>86</v>
      </c>
      <c r="C171" s="109"/>
      <c r="D171" s="109" t="s">
        <v>2</v>
      </c>
      <c r="E171" s="254"/>
      <c r="F171" s="254"/>
      <c r="G171" s="297">
        <f>SUM(G168:G170)</f>
        <v>11.650800000000004</v>
      </c>
      <c r="H171" s="307"/>
      <c r="I171" s="316"/>
      <c r="J171" s="291"/>
      <c r="K171" s="319"/>
      <c r="M171" s="4"/>
      <c r="N171" s="5"/>
    </row>
    <row r="172" spans="1:14">
      <c r="A172" s="241"/>
      <c r="B172" s="119" t="s">
        <v>21</v>
      </c>
      <c r="C172" s="332"/>
      <c r="D172" s="109"/>
      <c r="E172" s="254"/>
      <c r="F172" s="254"/>
      <c r="G172" s="293"/>
      <c r="H172" s="308"/>
      <c r="I172" s="316"/>
      <c r="J172" s="291"/>
      <c r="K172" s="319"/>
      <c r="M172" s="4"/>
      <c r="N172" s="5"/>
    </row>
    <row r="173" spans="1:14">
      <c r="A173" s="322"/>
      <c r="B173" s="168"/>
      <c r="C173" s="286"/>
      <c r="D173" s="323"/>
      <c r="E173" s="324"/>
      <c r="F173" s="324"/>
      <c r="G173" s="325"/>
      <c r="H173" s="303"/>
      <c r="I173" s="316"/>
      <c r="J173" s="291"/>
      <c r="K173" s="319"/>
      <c r="M173" s="4"/>
      <c r="N173" s="5"/>
    </row>
    <row r="174" spans="1:14" ht="52.8">
      <c r="A174" s="240" t="s">
        <v>194</v>
      </c>
      <c r="B174" s="86" t="s">
        <v>88</v>
      </c>
      <c r="C174" s="124" t="s">
        <v>56</v>
      </c>
      <c r="D174" s="304" t="s">
        <v>156</v>
      </c>
      <c r="E174" s="304" t="s">
        <v>58</v>
      </c>
      <c r="F174" s="304" t="s">
        <v>59</v>
      </c>
      <c r="G174" s="305" t="s">
        <v>60</v>
      </c>
      <c r="H174" s="127" t="s">
        <v>6</v>
      </c>
      <c r="I174" s="316"/>
      <c r="J174" s="291"/>
      <c r="K174" s="319"/>
      <c r="M174" s="4"/>
      <c r="N174" s="5"/>
    </row>
    <row r="175" spans="1:14">
      <c r="A175" s="240"/>
      <c r="B175" s="105" t="s">
        <v>113</v>
      </c>
      <c r="C175" s="97"/>
      <c r="D175" s="98">
        <v>8</v>
      </c>
      <c r="E175" s="99">
        <v>10</v>
      </c>
      <c r="F175" s="99">
        <v>6</v>
      </c>
      <c r="G175" s="128">
        <v>1</v>
      </c>
      <c r="H175" s="128">
        <f t="shared" ref="H175:H195" si="33">D175*E175*F175*G175</f>
        <v>480</v>
      </c>
      <c r="I175" s="316"/>
      <c r="J175" s="291"/>
      <c r="K175" s="319"/>
      <c r="M175" s="4"/>
      <c r="N175" s="5"/>
    </row>
    <row r="176" spans="1:14">
      <c r="A176" s="240"/>
      <c r="B176" s="105" t="s">
        <v>104</v>
      </c>
      <c r="C176" s="97"/>
      <c r="D176" s="98">
        <v>8</v>
      </c>
      <c r="E176" s="99">
        <v>40</v>
      </c>
      <c r="F176" s="99">
        <v>2</v>
      </c>
      <c r="G176" s="128">
        <v>0.24</v>
      </c>
      <c r="H176" s="128">
        <f t="shared" si="33"/>
        <v>153.6</v>
      </c>
      <c r="I176" s="316"/>
      <c r="J176" s="291"/>
      <c r="K176" s="319"/>
      <c r="M176" s="4"/>
      <c r="N176" s="5"/>
    </row>
    <row r="177" spans="1:14">
      <c r="A177" s="241"/>
      <c r="B177" s="105" t="s">
        <v>157</v>
      </c>
      <c r="C177" s="97"/>
      <c r="D177" s="98">
        <v>1</v>
      </c>
      <c r="E177" s="99">
        <v>4</v>
      </c>
      <c r="F177" s="99">
        <v>6.4</v>
      </c>
      <c r="G177" s="128">
        <v>0.64</v>
      </c>
      <c r="H177" s="128">
        <f t="shared" si="33"/>
        <v>16.384</v>
      </c>
      <c r="I177" s="316"/>
      <c r="J177" s="291"/>
      <c r="K177" s="319"/>
      <c r="M177" s="4"/>
      <c r="N177" s="5"/>
    </row>
    <row r="178" spans="1:14">
      <c r="A178" s="241"/>
      <c r="B178" s="105" t="s">
        <v>61</v>
      </c>
      <c r="C178" s="97"/>
      <c r="D178" s="98">
        <v>1</v>
      </c>
      <c r="E178" s="99">
        <v>40</v>
      </c>
      <c r="F178" s="99">
        <v>1.3</v>
      </c>
      <c r="G178" s="128">
        <v>0.16</v>
      </c>
      <c r="H178" s="128">
        <f t="shared" si="33"/>
        <v>8.32</v>
      </c>
      <c r="I178" s="316"/>
      <c r="J178" s="291"/>
      <c r="K178" s="319"/>
      <c r="M178" s="4"/>
      <c r="N178" s="5"/>
    </row>
    <row r="179" spans="1:14">
      <c r="A179" s="241"/>
      <c r="B179" s="105" t="s">
        <v>158</v>
      </c>
      <c r="C179" s="97"/>
      <c r="D179" s="98">
        <v>1</v>
      </c>
      <c r="E179" s="99">
        <v>2</v>
      </c>
      <c r="F179" s="99">
        <v>6.4</v>
      </c>
      <c r="G179" s="128">
        <v>0.64</v>
      </c>
      <c r="H179" s="128">
        <f t="shared" ref="H179" si="34">D179*E179*F179*G179</f>
        <v>8.1920000000000002</v>
      </c>
      <c r="I179" s="316"/>
      <c r="J179" s="291"/>
      <c r="K179" s="319"/>
      <c r="M179" s="4"/>
      <c r="N179" s="5"/>
    </row>
    <row r="180" spans="1:14">
      <c r="A180" s="241"/>
      <c r="B180" s="105" t="s">
        <v>159</v>
      </c>
      <c r="C180" s="97"/>
      <c r="D180" s="98">
        <v>1</v>
      </c>
      <c r="E180" s="99">
        <v>6</v>
      </c>
      <c r="F180" s="99">
        <v>6.4</v>
      </c>
      <c r="G180" s="128">
        <v>1</v>
      </c>
      <c r="H180" s="128">
        <f t="shared" ref="H180:H181" si="35">D180*E180*F180*G180</f>
        <v>38.400000000000006</v>
      </c>
      <c r="I180" s="316"/>
      <c r="J180" s="291"/>
      <c r="K180" s="319"/>
      <c r="M180" s="4"/>
      <c r="N180" s="5"/>
    </row>
    <row r="181" spans="1:14">
      <c r="A181" s="241"/>
      <c r="B181" s="105" t="s">
        <v>61</v>
      </c>
      <c r="C181" s="97"/>
      <c r="D181" s="98">
        <v>1</v>
      </c>
      <c r="E181" s="99">
        <v>40</v>
      </c>
      <c r="F181" s="99">
        <v>1.3</v>
      </c>
      <c r="G181" s="128">
        <v>0.16</v>
      </c>
      <c r="H181" s="128">
        <f t="shared" si="35"/>
        <v>8.32</v>
      </c>
      <c r="I181" s="316"/>
      <c r="J181" s="291"/>
      <c r="K181" s="319"/>
      <c r="M181" s="4"/>
      <c r="N181" s="5"/>
    </row>
    <row r="182" spans="1:14">
      <c r="A182" s="241"/>
      <c r="B182" s="105" t="s">
        <v>172</v>
      </c>
      <c r="C182" s="97"/>
      <c r="D182" s="98">
        <v>1</v>
      </c>
      <c r="E182" s="99">
        <v>4</v>
      </c>
      <c r="F182" s="99">
        <v>3</v>
      </c>
      <c r="G182" s="128">
        <v>0.64</v>
      </c>
      <c r="H182" s="128">
        <f t="shared" si="33"/>
        <v>7.68</v>
      </c>
      <c r="I182" s="316"/>
      <c r="J182" s="291"/>
      <c r="K182" s="319"/>
      <c r="M182" s="4"/>
      <c r="N182" s="5"/>
    </row>
    <row r="183" spans="1:14">
      <c r="A183" s="241"/>
      <c r="B183" s="105" t="s">
        <v>61</v>
      </c>
      <c r="C183" s="97"/>
      <c r="D183" s="98">
        <v>1</v>
      </c>
      <c r="E183" s="99">
        <v>22</v>
      </c>
      <c r="F183" s="99">
        <v>1.3</v>
      </c>
      <c r="G183" s="128">
        <v>0.16</v>
      </c>
      <c r="H183" s="128">
        <f t="shared" si="33"/>
        <v>4.5760000000000005</v>
      </c>
      <c r="I183" s="316"/>
      <c r="J183" s="291"/>
      <c r="K183" s="319"/>
      <c r="M183" s="4"/>
      <c r="N183" s="5"/>
    </row>
    <row r="184" spans="1:14">
      <c r="A184" s="241"/>
      <c r="B184" s="105" t="s">
        <v>173</v>
      </c>
      <c r="C184" s="97"/>
      <c r="D184" s="98">
        <v>1</v>
      </c>
      <c r="E184" s="99">
        <v>4</v>
      </c>
      <c r="F184" s="99">
        <v>3</v>
      </c>
      <c r="G184" s="128">
        <v>0.64</v>
      </c>
      <c r="H184" s="128">
        <f t="shared" si="33"/>
        <v>7.68</v>
      </c>
      <c r="I184" s="316"/>
      <c r="J184" s="291"/>
      <c r="K184" s="319"/>
      <c r="M184" s="4"/>
      <c r="N184" s="5"/>
    </row>
    <row r="185" spans="1:14">
      <c r="A185" s="241"/>
      <c r="B185" s="105" t="s">
        <v>61</v>
      </c>
      <c r="C185" s="97"/>
      <c r="D185" s="98">
        <v>1</v>
      </c>
      <c r="E185" s="99">
        <v>40</v>
      </c>
      <c r="F185" s="99">
        <v>1.3</v>
      </c>
      <c r="G185" s="128">
        <v>0.16</v>
      </c>
      <c r="H185" s="128">
        <f t="shared" si="33"/>
        <v>8.32</v>
      </c>
      <c r="I185" s="316"/>
      <c r="J185" s="291"/>
      <c r="K185" s="319"/>
      <c r="M185" s="4"/>
      <c r="N185" s="5"/>
    </row>
    <row r="186" spans="1:14">
      <c r="A186" s="241"/>
      <c r="B186" s="105" t="s">
        <v>174</v>
      </c>
      <c r="C186" s="97"/>
      <c r="D186" s="98">
        <v>1</v>
      </c>
      <c r="E186" s="99">
        <v>4</v>
      </c>
      <c r="F186" s="99">
        <v>6</v>
      </c>
      <c r="G186" s="128">
        <v>0.64</v>
      </c>
      <c r="H186" s="128">
        <f t="shared" ref="H186:H187" si="36">D186*E186*F186*G186</f>
        <v>15.36</v>
      </c>
      <c r="I186" s="316"/>
      <c r="J186" s="291"/>
      <c r="K186" s="319"/>
      <c r="M186" s="4"/>
      <c r="N186" s="5"/>
    </row>
    <row r="187" spans="1:14">
      <c r="A187" s="241"/>
      <c r="B187" s="105" t="s">
        <v>61</v>
      </c>
      <c r="C187" s="97"/>
      <c r="D187" s="98">
        <v>1</v>
      </c>
      <c r="E187" s="99">
        <v>40</v>
      </c>
      <c r="F187" s="99">
        <v>1.3</v>
      </c>
      <c r="G187" s="128">
        <v>0.16</v>
      </c>
      <c r="H187" s="128">
        <f t="shared" si="36"/>
        <v>8.32</v>
      </c>
      <c r="I187" s="316"/>
      <c r="J187" s="291"/>
      <c r="K187" s="319"/>
      <c r="M187" s="4"/>
      <c r="N187" s="5"/>
    </row>
    <row r="188" spans="1:14">
      <c r="A188" s="241"/>
      <c r="B188" s="105" t="s">
        <v>164</v>
      </c>
      <c r="C188" s="97"/>
      <c r="D188" s="98">
        <v>1</v>
      </c>
      <c r="E188" s="99">
        <v>4</v>
      </c>
      <c r="F188" s="99">
        <v>6.4</v>
      </c>
      <c r="G188" s="128">
        <v>0.64</v>
      </c>
      <c r="H188" s="128">
        <f t="shared" ref="H188:H192" si="37">D188*E188*F188*G188</f>
        <v>16.384</v>
      </c>
      <c r="I188" s="316"/>
      <c r="J188" s="291"/>
      <c r="K188" s="319"/>
      <c r="M188" s="4"/>
      <c r="N188" s="5"/>
    </row>
    <row r="189" spans="1:14">
      <c r="A189" s="241"/>
      <c r="B189" s="105" t="s">
        <v>61</v>
      </c>
      <c r="C189" s="97"/>
      <c r="D189" s="98">
        <v>1</v>
      </c>
      <c r="E189" s="99">
        <v>40</v>
      </c>
      <c r="F189" s="99">
        <v>1.3</v>
      </c>
      <c r="G189" s="128">
        <v>0.16</v>
      </c>
      <c r="H189" s="128">
        <f t="shared" si="37"/>
        <v>8.32</v>
      </c>
      <c r="I189" s="316"/>
      <c r="J189" s="291"/>
      <c r="K189" s="319"/>
      <c r="M189" s="4"/>
      <c r="N189" s="5"/>
    </row>
    <row r="190" spans="1:14">
      <c r="A190" s="241"/>
      <c r="B190" s="105" t="s">
        <v>165</v>
      </c>
      <c r="C190" s="97"/>
      <c r="D190" s="98">
        <v>1</v>
      </c>
      <c r="E190" s="99">
        <v>2</v>
      </c>
      <c r="F190" s="99">
        <v>6.4</v>
      </c>
      <c r="G190" s="128">
        <v>0.64</v>
      </c>
      <c r="H190" s="128">
        <f t="shared" si="37"/>
        <v>8.1920000000000002</v>
      </c>
      <c r="I190" s="316"/>
      <c r="J190" s="291"/>
      <c r="K190" s="319"/>
      <c r="M190" s="4"/>
      <c r="N190" s="5"/>
    </row>
    <row r="191" spans="1:14">
      <c r="A191" s="241"/>
      <c r="B191" s="105" t="s">
        <v>166</v>
      </c>
      <c r="C191" s="97"/>
      <c r="D191" s="98">
        <v>1</v>
      </c>
      <c r="E191" s="99">
        <v>6</v>
      </c>
      <c r="F191" s="99">
        <v>6.4</v>
      </c>
      <c r="G191" s="128">
        <v>1</v>
      </c>
      <c r="H191" s="128">
        <f t="shared" si="37"/>
        <v>38.400000000000006</v>
      </c>
      <c r="I191" s="316"/>
      <c r="J191" s="291"/>
      <c r="K191" s="319"/>
      <c r="M191" s="4"/>
      <c r="N191" s="5"/>
    </row>
    <row r="192" spans="1:14">
      <c r="A192" s="241"/>
      <c r="B192" s="105" t="s">
        <v>61</v>
      </c>
      <c r="C192" s="97"/>
      <c r="D192" s="98">
        <v>1</v>
      </c>
      <c r="E192" s="99">
        <v>40</v>
      </c>
      <c r="F192" s="99">
        <v>1.5</v>
      </c>
      <c r="G192" s="128">
        <v>0.16</v>
      </c>
      <c r="H192" s="128">
        <f t="shared" si="37"/>
        <v>9.6</v>
      </c>
      <c r="I192" s="316"/>
      <c r="J192" s="291"/>
      <c r="K192" s="319"/>
      <c r="M192" s="4"/>
      <c r="N192" s="5"/>
    </row>
    <row r="193" spans="1:14">
      <c r="A193" s="241"/>
      <c r="B193" s="105" t="s">
        <v>160</v>
      </c>
      <c r="C193" s="97"/>
      <c r="D193" s="98">
        <v>1</v>
      </c>
      <c r="E193" s="99">
        <v>2</v>
      </c>
      <c r="F193" s="99">
        <v>6.4</v>
      </c>
      <c r="G193" s="128">
        <v>0.64</v>
      </c>
      <c r="H193" s="128">
        <f t="shared" si="33"/>
        <v>8.1920000000000002</v>
      </c>
      <c r="I193" s="316"/>
      <c r="J193" s="291"/>
      <c r="K193" s="319"/>
      <c r="M193" s="4"/>
      <c r="N193" s="5"/>
    </row>
    <row r="194" spans="1:14">
      <c r="A194" s="241"/>
      <c r="B194" s="105" t="s">
        <v>161</v>
      </c>
      <c r="C194" s="97"/>
      <c r="D194" s="98">
        <v>1</v>
      </c>
      <c r="E194" s="99">
        <v>6</v>
      </c>
      <c r="F194" s="99">
        <v>6.4</v>
      </c>
      <c r="G194" s="128">
        <v>1</v>
      </c>
      <c r="H194" s="128">
        <f t="shared" si="33"/>
        <v>38.400000000000006</v>
      </c>
      <c r="I194" s="316"/>
      <c r="J194" s="291"/>
      <c r="K194" s="319"/>
      <c r="M194" s="4"/>
      <c r="N194" s="5"/>
    </row>
    <row r="195" spans="1:14">
      <c r="A195" s="241"/>
      <c r="B195" s="105" t="s">
        <v>61</v>
      </c>
      <c r="C195" s="97"/>
      <c r="D195" s="98">
        <v>1</v>
      </c>
      <c r="E195" s="99">
        <v>40</v>
      </c>
      <c r="F195" s="99">
        <v>1.5</v>
      </c>
      <c r="G195" s="128">
        <v>0.16</v>
      </c>
      <c r="H195" s="128">
        <f t="shared" si="33"/>
        <v>9.6</v>
      </c>
      <c r="I195" s="316"/>
      <c r="J195" s="291"/>
      <c r="K195" s="319"/>
      <c r="M195" s="4"/>
      <c r="N195" s="5"/>
    </row>
    <row r="196" spans="1:14">
      <c r="A196" s="241"/>
      <c r="B196" s="105" t="s">
        <v>162</v>
      </c>
      <c r="C196" s="97"/>
      <c r="D196" s="98">
        <v>1</v>
      </c>
      <c r="E196" s="99">
        <v>2</v>
      </c>
      <c r="F196" s="99">
        <v>6.4</v>
      </c>
      <c r="G196" s="128">
        <v>0.64</v>
      </c>
      <c r="H196" s="128">
        <f t="shared" ref="H196:H198" si="38">D196*E196*F196*G196</f>
        <v>8.1920000000000002</v>
      </c>
      <c r="I196" s="316"/>
      <c r="J196" s="291"/>
      <c r="K196" s="319"/>
      <c r="M196" s="4"/>
      <c r="N196" s="5"/>
    </row>
    <row r="197" spans="1:14">
      <c r="A197" s="241"/>
      <c r="B197" s="105" t="s">
        <v>163</v>
      </c>
      <c r="C197" s="97"/>
      <c r="D197" s="98">
        <v>1</v>
      </c>
      <c r="E197" s="99">
        <v>6</v>
      </c>
      <c r="F197" s="99">
        <v>6.4</v>
      </c>
      <c r="G197" s="128">
        <v>1</v>
      </c>
      <c r="H197" s="128">
        <f t="shared" si="38"/>
        <v>38.400000000000006</v>
      </c>
      <c r="I197" s="316"/>
      <c r="J197" s="291"/>
      <c r="K197" s="319"/>
      <c r="M197" s="4"/>
      <c r="N197" s="5"/>
    </row>
    <row r="198" spans="1:14">
      <c r="A198" s="241"/>
      <c r="B198" s="105" t="s">
        <v>61</v>
      </c>
      <c r="C198" s="97"/>
      <c r="D198" s="98">
        <v>1</v>
      </c>
      <c r="E198" s="99">
        <v>40</v>
      </c>
      <c r="F198" s="99">
        <v>1.5</v>
      </c>
      <c r="G198" s="128">
        <v>0.16</v>
      </c>
      <c r="H198" s="128">
        <f t="shared" si="38"/>
        <v>9.6</v>
      </c>
      <c r="I198" s="316"/>
      <c r="J198" s="291"/>
      <c r="K198" s="319"/>
      <c r="M198" s="4"/>
      <c r="N198" s="5"/>
    </row>
    <row r="199" spans="1:14">
      <c r="A199" s="279"/>
      <c r="B199" s="86" t="s">
        <v>6</v>
      </c>
      <c r="C199" s="97"/>
      <c r="D199" s="98"/>
      <c r="E199" s="99"/>
      <c r="F199" s="99"/>
      <c r="G199" s="128"/>
      <c r="H199" s="129">
        <f>SUM(H175:H198)</f>
        <v>958.43200000000024</v>
      </c>
      <c r="I199" s="290"/>
      <c r="J199" s="291"/>
      <c r="K199" s="292"/>
      <c r="L199" s="9"/>
      <c r="M199" s="4"/>
      <c r="N199" s="5"/>
    </row>
    <row r="200" spans="1:14">
      <c r="A200" s="322"/>
      <c r="B200" s="168"/>
      <c r="C200" s="333"/>
      <c r="D200" s="334"/>
      <c r="E200" s="325"/>
      <c r="F200" s="325"/>
      <c r="G200" s="335"/>
      <c r="H200" s="303"/>
      <c r="I200" s="316"/>
      <c r="J200" s="291"/>
      <c r="K200" s="319"/>
      <c r="M200" s="4"/>
      <c r="N200" s="5"/>
    </row>
    <row r="201" spans="1:14" ht="62.4" customHeight="1">
      <c r="A201" s="240" t="s">
        <v>175</v>
      </c>
      <c r="B201" s="147" t="s">
        <v>176</v>
      </c>
      <c r="C201" s="112" t="s">
        <v>68</v>
      </c>
      <c r="D201" s="112" t="s">
        <v>69</v>
      </c>
      <c r="E201" s="112" t="s">
        <v>70</v>
      </c>
      <c r="F201" s="325"/>
      <c r="G201" s="112" t="s">
        <v>21</v>
      </c>
      <c r="H201" s="303"/>
      <c r="I201" s="316"/>
      <c r="J201" s="291"/>
      <c r="K201" s="319"/>
      <c r="M201" s="4"/>
      <c r="N201" s="5"/>
    </row>
    <row r="202" spans="1:14">
      <c r="A202" s="241"/>
      <c r="B202" s="247" t="s">
        <v>148</v>
      </c>
      <c r="C202" s="294">
        <v>2.6</v>
      </c>
      <c r="D202" s="281">
        <v>1</v>
      </c>
      <c r="E202" s="281"/>
      <c r="F202" s="325"/>
      <c r="G202" s="281">
        <f t="shared" ref="G202:G207" si="39">C202*D202</f>
        <v>2.6</v>
      </c>
      <c r="H202" s="303"/>
      <c r="I202" s="316"/>
      <c r="J202" s="291"/>
      <c r="K202" s="319"/>
      <c r="M202" s="4"/>
      <c r="N202" s="5"/>
    </row>
    <row r="203" spans="1:14">
      <c r="A203" s="241"/>
      <c r="B203" s="247" t="s">
        <v>74</v>
      </c>
      <c r="C203" s="294">
        <v>5.4</v>
      </c>
      <c r="D203" s="281">
        <v>1</v>
      </c>
      <c r="E203" s="281"/>
      <c r="F203" s="325"/>
      <c r="G203" s="281">
        <f t="shared" si="39"/>
        <v>5.4</v>
      </c>
      <c r="H203" s="303"/>
      <c r="I203" s="316"/>
      <c r="J203" s="291"/>
      <c r="K203" s="319"/>
      <c r="M203" s="4"/>
      <c r="N203" s="5"/>
    </row>
    <row r="204" spans="1:14">
      <c r="A204" s="241"/>
      <c r="B204" s="247" t="s">
        <v>75</v>
      </c>
      <c r="C204" s="294">
        <v>1.2</v>
      </c>
      <c r="D204" s="281">
        <v>1</v>
      </c>
      <c r="E204" s="281"/>
      <c r="F204" s="325"/>
      <c r="G204" s="281">
        <f t="shared" si="39"/>
        <v>1.2</v>
      </c>
      <c r="H204" s="303"/>
      <c r="I204" s="316"/>
      <c r="J204" s="291"/>
      <c r="K204" s="319"/>
      <c r="M204" s="4"/>
      <c r="N204" s="5"/>
    </row>
    <row r="205" spans="1:14">
      <c r="A205" s="241"/>
      <c r="B205" s="247" t="s">
        <v>76</v>
      </c>
      <c r="C205" s="294">
        <v>2.6</v>
      </c>
      <c r="D205" s="281">
        <v>1</v>
      </c>
      <c r="E205" s="281"/>
      <c r="F205" s="325"/>
      <c r="G205" s="281">
        <f t="shared" si="39"/>
        <v>2.6</v>
      </c>
      <c r="H205" s="303"/>
      <c r="I205" s="316"/>
      <c r="J205" s="291"/>
      <c r="K205" s="319"/>
      <c r="M205" s="4"/>
      <c r="N205" s="5"/>
    </row>
    <row r="206" spans="1:14">
      <c r="A206" s="241"/>
      <c r="B206" s="247" t="s">
        <v>77</v>
      </c>
      <c r="C206" s="294">
        <v>5.4</v>
      </c>
      <c r="D206" s="281">
        <v>1</v>
      </c>
      <c r="E206" s="281"/>
      <c r="F206" s="325"/>
      <c r="G206" s="281">
        <f t="shared" si="39"/>
        <v>5.4</v>
      </c>
      <c r="H206" s="303"/>
      <c r="I206" s="316"/>
      <c r="J206" s="291"/>
      <c r="K206" s="319"/>
      <c r="M206" s="4"/>
      <c r="N206" s="5"/>
    </row>
    <row r="207" spans="1:14">
      <c r="A207" s="240"/>
      <c r="B207" s="247" t="s">
        <v>78</v>
      </c>
      <c r="C207" s="294">
        <v>2.6</v>
      </c>
      <c r="D207" s="281">
        <v>1</v>
      </c>
      <c r="E207" s="281"/>
      <c r="F207" s="325"/>
      <c r="G207" s="281">
        <f t="shared" si="39"/>
        <v>2.6</v>
      </c>
      <c r="H207" s="303"/>
      <c r="I207" s="316"/>
      <c r="J207" s="291"/>
      <c r="K207" s="319"/>
      <c r="M207" s="4"/>
      <c r="N207" s="5"/>
    </row>
    <row r="208" spans="1:14">
      <c r="A208" s="241"/>
      <c r="B208" s="336" t="s">
        <v>149</v>
      </c>
      <c r="C208" s="337"/>
      <c r="D208" s="338"/>
      <c r="E208" s="339"/>
      <c r="F208" s="325"/>
      <c r="G208" s="340">
        <f>SUM(G202:G207)</f>
        <v>19.8</v>
      </c>
      <c r="H208" s="303"/>
      <c r="I208" s="316"/>
      <c r="J208" s="291"/>
      <c r="K208" s="319"/>
      <c r="M208" s="4"/>
      <c r="N208" s="5"/>
    </row>
    <row r="209" spans="1:14">
      <c r="A209" s="322"/>
      <c r="B209" s="168"/>
      <c r="C209" s="333"/>
      <c r="D209" s="334"/>
      <c r="E209" s="325"/>
      <c r="F209" s="325"/>
      <c r="G209" s="335"/>
      <c r="H209" s="303"/>
      <c r="I209" s="316"/>
      <c r="J209" s="291"/>
      <c r="K209" s="319"/>
      <c r="M209" s="4"/>
      <c r="N209" s="5"/>
    </row>
    <row r="210" spans="1:14">
      <c r="A210" s="322"/>
      <c r="B210" s="168"/>
      <c r="C210" s="333"/>
      <c r="D210" s="334"/>
      <c r="E210" s="325"/>
      <c r="F210" s="325"/>
      <c r="G210" s="335"/>
      <c r="H210" s="303"/>
      <c r="I210" s="316"/>
      <c r="J210" s="291"/>
      <c r="K210" s="319"/>
      <c r="M210" s="4"/>
      <c r="N210" s="5"/>
    </row>
    <row r="211" spans="1:14">
      <c r="A211" s="274" t="s">
        <v>142</v>
      </c>
      <c r="B211" s="183" t="s">
        <v>186</v>
      </c>
      <c r="C211" s="243" t="s">
        <v>3</v>
      </c>
      <c r="D211" s="243" t="s">
        <v>4</v>
      </c>
      <c r="E211" s="243"/>
      <c r="F211" s="243"/>
      <c r="G211" s="243" t="s">
        <v>218</v>
      </c>
      <c r="H211" s="303"/>
      <c r="I211" s="290"/>
      <c r="J211" s="291"/>
      <c r="K211" s="292"/>
      <c r="M211" s="4"/>
      <c r="N211" s="5"/>
    </row>
    <row r="212" spans="1:14">
      <c r="A212" s="277"/>
      <c r="B212" s="183"/>
      <c r="C212" s="245"/>
      <c r="D212" s="245"/>
      <c r="E212" s="245"/>
      <c r="F212" s="245"/>
      <c r="G212" s="245"/>
      <c r="H212" s="303"/>
      <c r="I212" s="290"/>
      <c r="J212" s="291"/>
      <c r="K212" s="292"/>
      <c r="M212" s="4"/>
      <c r="N212" s="5"/>
    </row>
    <row r="213" spans="1:14">
      <c r="A213" s="322"/>
      <c r="B213" s="247" t="s">
        <v>73</v>
      </c>
      <c r="C213" s="294">
        <v>5.5</v>
      </c>
      <c r="D213" s="281">
        <v>2.8</v>
      </c>
      <c r="E213" s="281"/>
      <c r="F213" s="281"/>
      <c r="G213" s="281">
        <f>C213*D213</f>
        <v>15.399999999999999</v>
      </c>
      <c r="H213" s="303"/>
      <c r="I213" s="290"/>
      <c r="J213" s="291"/>
      <c r="K213" s="292"/>
      <c r="M213" s="4"/>
      <c r="N213" s="5"/>
    </row>
    <row r="214" spans="1:14">
      <c r="A214" s="322"/>
      <c r="B214" s="247" t="s">
        <v>74</v>
      </c>
      <c r="C214" s="294">
        <v>5.5</v>
      </c>
      <c r="D214" s="281">
        <v>2.8</v>
      </c>
      <c r="E214" s="281"/>
      <c r="F214" s="281"/>
      <c r="G214" s="281">
        <f t="shared" ref="G214:G216" si="40">C214*D214</f>
        <v>15.399999999999999</v>
      </c>
      <c r="H214" s="303"/>
      <c r="I214" s="290"/>
      <c r="J214" s="291"/>
      <c r="K214" s="292"/>
      <c r="M214" s="4"/>
      <c r="N214" s="5"/>
    </row>
    <row r="215" spans="1:14">
      <c r="A215" s="322"/>
      <c r="B215" s="247" t="s">
        <v>75</v>
      </c>
      <c r="C215" s="294">
        <v>1.8</v>
      </c>
      <c r="D215" s="281">
        <v>2.8</v>
      </c>
      <c r="E215" s="281"/>
      <c r="F215" s="281"/>
      <c r="G215" s="281">
        <f t="shared" si="40"/>
        <v>5.04</v>
      </c>
      <c r="H215" s="303"/>
      <c r="I215" s="290"/>
      <c r="J215" s="291"/>
      <c r="K215" s="292"/>
      <c r="M215" s="4"/>
      <c r="N215" s="5"/>
    </row>
    <row r="216" spans="1:14">
      <c r="A216" s="322"/>
      <c r="B216" s="247" t="s">
        <v>76</v>
      </c>
      <c r="C216" s="294">
        <v>2</v>
      </c>
      <c r="D216" s="281">
        <v>2.8</v>
      </c>
      <c r="E216" s="281"/>
      <c r="F216" s="281"/>
      <c r="G216" s="281">
        <f t="shared" si="40"/>
        <v>5.6</v>
      </c>
      <c r="H216" s="303"/>
      <c r="I216" s="290"/>
      <c r="J216" s="291"/>
      <c r="K216" s="292"/>
      <c r="M216" s="4"/>
      <c r="N216" s="5"/>
    </row>
    <row r="217" spans="1:14">
      <c r="A217" s="322"/>
      <c r="B217" s="267"/>
      <c r="C217" s="297"/>
      <c r="D217" s="298"/>
      <c r="E217" s="298"/>
      <c r="F217" s="298"/>
      <c r="G217" s="298">
        <f>SUM(G213:G216)</f>
        <v>41.44</v>
      </c>
      <c r="H217" s="303"/>
      <c r="I217" s="316"/>
      <c r="J217" s="291"/>
      <c r="K217" s="319"/>
      <c r="M217" s="4"/>
      <c r="N217" s="5"/>
    </row>
    <row r="218" spans="1:14">
      <c r="A218" s="322"/>
      <c r="B218" s="168"/>
      <c r="C218" s="333"/>
      <c r="D218" s="334"/>
      <c r="E218" s="325"/>
      <c r="F218" s="325"/>
      <c r="G218" s="335"/>
      <c r="H218" s="303"/>
      <c r="I218" s="316"/>
      <c r="J218" s="291"/>
      <c r="K218" s="319"/>
      <c r="M218" s="4"/>
      <c r="N218" s="5"/>
    </row>
    <row r="219" spans="1:14" ht="73.8" customHeight="1">
      <c r="A219" s="322" t="s">
        <v>146</v>
      </c>
      <c r="B219" s="138" t="s">
        <v>154</v>
      </c>
      <c r="C219" s="103" t="s">
        <v>9</v>
      </c>
      <c r="D219" s="341" t="s">
        <v>2</v>
      </c>
      <c r="E219" s="268" t="s">
        <v>19</v>
      </c>
      <c r="F219" s="254"/>
      <c r="G219" s="112" t="s">
        <v>21</v>
      </c>
      <c r="H219" s="256"/>
      <c r="I219" s="316"/>
      <c r="J219" s="291"/>
      <c r="K219" s="319"/>
      <c r="M219" s="4"/>
      <c r="N219" s="5"/>
    </row>
    <row r="220" spans="1:14">
      <c r="A220" s="322"/>
      <c r="B220" s="168" t="s">
        <v>124</v>
      </c>
      <c r="C220" s="97"/>
      <c r="D220" s="249">
        <v>1</v>
      </c>
      <c r="E220" s="98">
        <v>16.25</v>
      </c>
      <c r="F220" s="254"/>
      <c r="G220" s="309">
        <f>D220*E220</f>
        <v>16.25</v>
      </c>
      <c r="H220" s="256"/>
      <c r="I220" s="316"/>
      <c r="J220" s="291"/>
      <c r="K220" s="319"/>
      <c r="M220" s="4"/>
      <c r="N220" s="5"/>
    </row>
    <row r="221" spans="1:14">
      <c r="A221" s="322"/>
      <c r="B221" s="168"/>
      <c r="C221" s="109"/>
      <c r="D221" s="109"/>
      <c r="E221" s="109"/>
      <c r="F221" s="254"/>
      <c r="G221" s="256"/>
      <c r="H221" s="256"/>
      <c r="I221" s="316"/>
      <c r="J221" s="291"/>
      <c r="K221" s="319"/>
      <c r="M221" s="4"/>
      <c r="N221" s="5"/>
    </row>
    <row r="222" spans="1:14">
      <c r="A222" s="322"/>
      <c r="B222" s="168"/>
      <c r="C222" s="333"/>
      <c r="D222" s="334"/>
      <c r="E222" s="325"/>
      <c r="F222" s="325"/>
      <c r="G222" s="303"/>
      <c r="H222" s="256"/>
      <c r="I222" s="316"/>
      <c r="J222" s="291"/>
      <c r="K222" s="319"/>
      <c r="M222" s="4"/>
      <c r="N222" s="5"/>
    </row>
    <row r="223" spans="1:14" ht="26.4">
      <c r="A223" s="322" t="s">
        <v>150</v>
      </c>
      <c r="B223" s="169" t="s">
        <v>125</v>
      </c>
      <c r="C223" s="103" t="s">
        <v>9</v>
      </c>
      <c r="D223" s="341" t="s">
        <v>2</v>
      </c>
      <c r="E223" s="268" t="s">
        <v>19</v>
      </c>
      <c r="F223" s="254"/>
      <c r="G223" s="112" t="s">
        <v>21</v>
      </c>
      <c r="H223" s="256"/>
      <c r="I223" s="316"/>
      <c r="J223" s="291"/>
      <c r="K223" s="319"/>
      <c r="M223" s="4"/>
      <c r="N223" s="5"/>
    </row>
    <row r="224" spans="1:14">
      <c r="A224" s="322"/>
      <c r="B224" s="170"/>
      <c r="C224" s="97"/>
      <c r="D224" s="249">
        <v>1</v>
      </c>
      <c r="E224" s="98">
        <v>11.76</v>
      </c>
      <c r="F224" s="254"/>
      <c r="G224" s="309">
        <f>D224*E224</f>
        <v>11.76</v>
      </c>
      <c r="H224" s="256"/>
      <c r="I224" s="316"/>
      <c r="J224" s="291"/>
      <c r="K224" s="319"/>
      <c r="M224" s="4"/>
      <c r="N224" s="5"/>
    </row>
    <row r="225" spans="1:14">
      <c r="A225" s="322"/>
      <c r="B225" s="170"/>
      <c r="C225" s="333"/>
      <c r="D225" s="334"/>
      <c r="E225" s="325"/>
      <c r="F225" s="325"/>
      <c r="G225" s="303"/>
      <c r="H225" s="256"/>
      <c r="I225" s="316"/>
      <c r="J225" s="291"/>
      <c r="K225" s="319"/>
      <c r="M225" s="4"/>
      <c r="N225" s="5"/>
    </row>
    <row r="226" spans="1:14" ht="39.6">
      <c r="A226" s="322" t="s">
        <v>195</v>
      </c>
      <c r="B226" s="242" t="s">
        <v>79</v>
      </c>
      <c r="C226" s="103" t="s">
        <v>56</v>
      </c>
      <c r="D226" s="341" t="s">
        <v>2</v>
      </c>
      <c r="E226" s="268" t="s">
        <v>19</v>
      </c>
      <c r="F226" s="254"/>
      <c r="G226" s="112" t="s">
        <v>21</v>
      </c>
      <c r="H226" s="256"/>
      <c r="I226" s="316"/>
      <c r="J226" s="291"/>
      <c r="K226" s="319"/>
      <c r="M226" s="4"/>
      <c r="N226" s="5"/>
    </row>
    <row r="227" spans="1:14">
      <c r="A227" s="322"/>
      <c r="B227" s="170"/>
      <c r="C227" s="97"/>
      <c r="D227" s="249">
        <v>1</v>
      </c>
      <c r="E227" s="98">
        <v>60</v>
      </c>
      <c r="F227" s="254"/>
      <c r="G227" s="309">
        <f>D227*E227</f>
        <v>60</v>
      </c>
      <c r="H227" s="256"/>
      <c r="I227" s="316"/>
      <c r="J227" s="291"/>
      <c r="K227" s="319"/>
      <c r="M227" s="4"/>
      <c r="N227" s="5"/>
    </row>
    <row r="228" spans="1:14">
      <c r="A228" s="322"/>
      <c r="B228" s="170"/>
      <c r="C228" s="333"/>
      <c r="D228" s="334"/>
      <c r="E228" s="325"/>
      <c r="F228" s="325"/>
      <c r="G228" s="303"/>
      <c r="H228" s="256"/>
      <c r="I228" s="316"/>
      <c r="J228" s="291"/>
      <c r="K228" s="319"/>
      <c r="M228" s="4"/>
      <c r="N228" s="5"/>
    </row>
    <row r="229" spans="1:14" ht="26.4">
      <c r="A229" s="322" t="s">
        <v>196</v>
      </c>
      <c r="B229" s="171" t="s">
        <v>80</v>
      </c>
      <c r="C229" s="333" t="s">
        <v>81</v>
      </c>
      <c r="D229" s="341" t="s">
        <v>2</v>
      </c>
      <c r="E229" s="268" t="s">
        <v>82</v>
      </c>
      <c r="F229" s="254"/>
      <c r="G229" s="112" t="s">
        <v>21</v>
      </c>
      <c r="H229" s="256"/>
      <c r="I229" s="316"/>
      <c r="J229" s="291"/>
      <c r="K229" s="319"/>
      <c r="M229" s="4"/>
      <c r="N229" s="5"/>
    </row>
    <row r="230" spans="1:14">
      <c r="A230" s="322" t="s">
        <v>197</v>
      </c>
      <c r="B230" s="168"/>
      <c r="C230" s="333"/>
      <c r="D230" s="249">
        <v>2</v>
      </c>
      <c r="E230" s="98">
        <v>5.6</v>
      </c>
      <c r="F230" s="254"/>
      <c r="G230" s="342">
        <f>D230*E230</f>
        <v>11.2</v>
      </c>
      <c r="H230" s="256"/>
      <c r="I230" s="316"/>
      <c r="J230" s="291"/>
      <c r="K230" s="319"/>
      <c r="M230" s="4"/>
      <c r="N230" s="5"/>
    </row>
    <row r="231" spans="1:14">
      <c r="A231" s="322"/>
      <c r="B231" s="168"/>
      <c r="C231" s="333"/>
      <c r="D231" s="249">
        <v>4</v>
      </c>
      <c r="E231" s="98">
        <v>2.5</v>
      </c>
      <c r="F231" s="254"/>
      <c r="G231" s="342">
        <f>D231*E231</f>
        <v>10</v>
      </c>
      <c r="H231" s="256"/>
      <c r="I231" s="316"/>
      <c r="J231" s="291"/>
      <c r="K231" s="319"/>
      <c r="M231" s="4"/>
      <c r="N231" s="5"/>
    </row>
    <row r="232" spans="1:14">
      <c r="A232" s="322"/>
      <c r="B232" s="168"/>
      <c r="C232" s="333"/>
      <c r="D232" s="249">
        <v>1</v>
      </c>
      <c r="E232" s="98">
        <v>2</v>
      </c>
      <c r="F232" s="254"/>
      <c r="G232" s="342">
        <f>D232*E232</f>
        <v>2</v>
      </c>
      <c r="H232" s="256"/>
      <c r="I232" s="316"/>
      <c r="J232" s="291"/>
      <c r="K232" s="319"/>
      <c r="M232" s="4"/>
      <c r="N232" s="5"/>
    </row>
    <row r="233" spans="1:14">
      <c r="A233" s="322"/>
      <c r="B233" s="168"/>
      <c r="C233" s="333"/>
      <c r="D233" s="343">
        <v>1</v>
      </c>
      <c r="E233" s="137">
        <v>1</v>
      </c>
      <c r="F233" s="344"/>
      <c r="G233" s="342">
        <f>D233*E233</f>
        <v>1</v>
      </c>
      <c r="H233" s="256"/>
      <c r="I233" s="316"/>
      <c r="J233" s="291"/>
      <c r="K233" s="319"/>
      <c r="M233" s="4"/>
      <c r="N233" s="5"/>
    </row>
    <row r="234" spans="1:14">
      <c r="A234" s="322"/>
      <c r="B234" s="168"/>
      <c r="C234" s="333"/>
      <c r="D234" s="343"/>
      <c r="E234" s="137"/>
      <c r="F234" s="344"/>
      <c r="G234" s="309">
        <f>SUM(G230:G233)</f>
        <v>24.2</v>
      </c>
      <c r="H234" s="256"/>
      <c r="I234" s="316"/>
      <c r="J234" s="291"/>
      <c r="K234" s="319"/>
      <c r="M234" s="4"/>
      <c r="N234" s="5"/>
    </row>
    <row r="235" spans="1:14">
      <c r="A235" s="322"/>
      <c r="B235" s="168"/>
      <c r="C235" s="333"/>
      <c r="D235" s="343"/>
      <c r="E235" s="137"/>
      <c r="F235" s="344"/>
      <c r="G235" s="345"/>
      <c r="H235" s="256"/>
      <c r="I235" s="316"/>
      <c r="J235" s="291"/>
      <c r="K235" s="319"/>
      <c r="M235" s="4"/>
      <c r="N235" s="5"/>
    </row>
    <row r="236" spans="1:14" ht="52.8">
      <c r="A236" s="240" t="s">
        <v>198</v>
      </c>
      <c r="B236" s="138" t="s">
        <v>143</v>
      </c>
      <c r="C236" s="112" t="s">
        <v>37</v>
      </c>
      <c r="D236" s="112" t="s">
        <v>68</v>
      </c>
      <c r="E236" s="112" t="s">
        <v>144</v>
      </c>
      <c r="F236" s="344"/>
      <c r="G236" s="112" t="s">
        <v>21</v>
      </c>
      <c r="H236" s="256"/>
      <c r="I236" s="316"/>
      <c r="J236" s="291"/>
      <c r="K236" s="319"/>
      <c r="M236" s="4"/>
      <c r="N236" s="5"/>
    </row>
    <row r="237" spans="1:14">
      <c r="A237" s="241"/>
      <c r="B237" s="119" t="s">
        <v>145</v>
      </c>
      <c r="C237" s="247">
        <v>1</v>
      </c>
      <c r="D237" s="294">
        <v>1.5</v>
      </c>
      <c r="E237" s="281">
        <v>1.7</v>
      </c>
      <c r="F237" s="344"/>
      <c r="G237" s="281">
        <f>C237*D237*E237</f>
        <v>2.5499999999999998</v>
      </c>
      <c r="H237" s="256"/>
      <c r="I237" s="316"/>
      <c r="J237" s="291"/>
      <c r="K237" s="319"/>
      <c r="M237" s="4"/>
      <c r="N237" s="5"/>
    </row>
    <row r="238" spans="1:14">
      <c r="A238" s="241"/>
      <c r="B238" s="119" t="s">
        <v>177</v>
      </c>
      <c r="C238" s="247">
        <v>1</v>
      </c>
      <c r="D238" s="294">
        <v>3.75</v>
      </c>
      <c r="E238" s="281">
        <v>2.9</v>
      </c>
      <c r="F238" s="344"/>
      <c r="G238" s="281">
        <f>C238*D238*E238</f>
        <v>10.875</v>
      </c>
      <c r="H238" s="256"/>
      <c r="I238" s="316"/>
      <c r="J238" s="291"/>
      <c r="K238" s="319"/>
      <c r="M238" s="4"/>
      <c r="N238" s="5"/>
    </row>
    <row r="239" spans="1:14">
      <c r="A239" s="241"/>
      <c r="B239" s="119" t="s">
        <v>177</v>
      </c>
      <c r="C239" s="247">
        <v>1</v>
      </c>
      <c r="D239" s="294">
        <v>1.9</v>
      </c>
      <c r="E239" s="281">
        <v>1.25</v>
      </c>
      <c r="F239" s="344"/>
      <c r="G239" s="281">
        <f t="shared" ref="G239:G241" si="41">C239*D239*E239</f>
        <v>2.375</v>
      </c>
      <c r="H239" s="256"/>
      <c r="I239" s="316"/>
      <c r="J239" s="291"/>
      <c r="K239" s="319"/>
      <c r="M239" s="4"/>
      <c r="N239" s="5"/>
    </row>
    <row r="240" spans="1:14">
      <c r="A240" s="241"/>
      <c r="B240" s="119" t="s">
        <v>178</v>
      </c>
      <c r="C240" s="247">
        <v>1</v>
      </c>
      <c r="D240" s="294">
        <v>2.1</v>
      </c>
      <c r="E240" s="281">
        <v>5.6</v>
      </c>
      <c r="F240" s="344"/>
      <c r="G240" s="281">
        <f t="shared" si="41"/>
        <v>11.76</v>
      </c>
      <c r="H240" s="256"/>
      <c r="I240" s="316"/>
      <c r="J240" s="291"/>
      <c r="K240" s="319"/>
      <c r="M240" s="4"/>
      <c r="N240" s="5"/>
    </row>
    <row r="241" spans="1:14">
      <c r="A241" s="241"/>
      <c r="B241" s="119" t="s">
        <v>179</v>
      </c>
      <c r="C241" s="247">
        <v>18</v>
      </c>
      <c r="D241" s="294">
        <v>0.8</v>
      </c>
      <c r="E241" s="281">
        <v>0.25</v>
      </c>
      <c r="F241" s="344"/>
      <c r="G241" s="281">
        <f t="shared" si="41"/>
        <v>3.6</v>
      </c>
      <c r="H241" s="256"/>
      <c r="I241" s="316"/>
      <c r="J241" s="291"/>
      <c r="K241" s="319"/>
      <c r="M241" s="4"/>
      <c r="N241" s="5"/>
    </row>
    <row r="242" spans="1:14">
      <c r="A242" s="241"/>
      <c r="B242" s="119" t="s">
        <v>179</v>
      </c>
      <c r="C242" s="247">
        <v>1</v>
      </c>
      <c r="D242" s="294">
        <v>0.8</v>
      </c>
      <c r="E242" s="281">
        <v>0.8</v>
      </c>
      <c r="F242" s="344"/>
      <c r="G242" s="281">
        <f t="shared" ref="G242:G243" si="42">C242*D242*E242</f>
        <v>0.64000000000000012</v>
      </c>
      <c r="H242" s="256"/>
      <c r="I242" s="316"/>
      <c r="J242" s="291"/>
      <c r="K242" s="319"/>
      <c r="M242" s="4"/>
      <c r="N242" s="5"/>
    </row>
    <row r="243" spans="1:14">
      <c r="A243" s="241"/>
      <c r="B243" s="119" t="s">
        <v>180</v>
      </c>
      <c r="C243" s="247">
        <v>18</v>
      </c>
      <c r="D243" s="294">
        <v>0.8</v>
      </c>
      <c r="E243" s="281">
        <v>0.18</v>
      </c>
      <c r="F243" s="344"/>
      <c r="G243" s="281">
        <f t="shared" si="42"/>
        <v>2.5920000000000001</v>
      </c>
      <c r="H243" s="256"/>
      <c r="I243" s="316"/>
      <c r="J243" s="291"/>
      <c r="K243" s="319"/>
      <c r="M243" s="4"/>
      <c r="N243" s="5"/>
    </row>
    <row r="244" spans="1:14">
      <c r="A244" s="241"/>
      <c r="B244" s="138"/>
      <c r="C244" s="109"/>
      <c r="D244" s="109"/>
      <c r="E244" s="109"/>
      <c r="F244" s="344"/>
      <c r="G244" s="340">
        <f>SUM(G237:G243)</f>
        <v>34.392000000000003</v>
      </c>
      <c r="H244" s="256"/>
      <c r="I244" s="316"/>
      <c r="J244" s="291"/>
      <c r="K244" s="319"/>
      <c r="M244" s="4"/>
      <c r="N244" s="5"/>
    </row>
    <row r="245" spans="1:14">
      <c r="A245" s="241"/>
      <c r="B245" s="119"/>
      <c r="C245" s="109"/>
      <c r="D245" s="109"/>
      <c r="E245" s="109"/>
      <c r="F245" s="344"/>
      <c r="G245" s="109"/>
      <c r="H245" s="256"/>
      <c r="I245" s="316"/>
      <c r="J245" s="291"/>
      <c r="K245" s="319"/>
      <c r="M245" s="4"/>
      <c r="N245" s="5"/>
    </row>
    <row r="246" spans="1:14">
      <c r="A246" s="240" t="s">
        <v>199</v>
      </c>
      <c r="B246" s="138" t="s">
        <v>181</v>
      </c>
      <c r="C246" s="112" t="s">
        <v>37</v>
      </c>
      <c r="D246" s="112" t="s">
        <v>68</v>
      </c>
      <c r="E246" s="112" t="s">
        <v>144</v>
      </c>
      <c r="F246" s="344"/>
      <c r="G246" s="112" t="s">
        <v>21</v>
      </c>
      <c r="H246" s="256"/>
      <c r="I246" s="316"/>
      <c r="J246" s="291"/>
      <c r="K246" s="319"/>
      <c r="M246" s="4"/>
      <c r="N246" s="5"/>
    </row>
    <row r="247" spans="1:14">
      <c r="A247" s="241"/>
      <c r="B247" s="119" t="s">
        <v>145</v>
      </c>
      <c r="C247" s="332">
        <v>1</v>
      </c>
      <c r="D247" s="294">
        <v>1.5</v>
      </c>
      <c r="E247" s="281">
        <v>1.7</v>
      </c>
      <c r="F247" s="344"/>
      <c r="G247" s="281">
        <f>C247*D247*E247</f>
        <v>2.5499999999999998</v>
      </c>
      <c r="H247" s="256"/>
      <c r="I247" s="316"/>
      <c r="J247" s="291"/>
      <c r="K247" s="319"/>
      <c r="M247" s="4"/>
      <c r="N247" s="5"/>
    </row>
    <row r="248" spans="1:14">
      <c r="A248" s="241"/>
      <c r="B248" s="119" t="s">
        <v>177</v>
      </c>
      <c r="C248" s="332">
        <v>1</v>
      </c>
      <c r="D248" s="294">
        <v>3.75</v>
      </c>
      <c r="E248" s="281">
        <v>2.9</v>
      </c>
      <c r="F248" s="344"/>
      <c r="G248" s="281">
        <f>C248*D248*E248</f>
        <v>10.875</v>
      </c>
      <c r="H248" s="256"/>
      <c r="I248" s="316"/>
      <c r="J248" s="291"/>
      <c r="K248" s="319"/>
      <c r="M248" s="4"/>
      <c r="N248" s="5"/>
    </row>
    <row r="249" spans="1:14">
      <c r="A249" s="241"/>
      <c r="B249" s="119" t="s">
        <v>177</v>
      </c>
      <c r="C249" s="332">
        <v>1</v>
      </c>
      <c r="D249" s="294">
        <v>1.9</v>
      </c>
      <c r="E249" s="281">
        <v>1.25</v>
      </c>
      <c r="F249" s="344"/>
      <c r="G249" s="281">
        <f t="shared" ref="G249:G253" si="43">C249*D249*E249</f>
        <v>2.375</v>
      </c>
      <c r="H249" s="256"/>
      <c r="I249" s="316"/>
      <c r="J249" s="291"/>
      <c r="K249" s="319"/>
      <c r="M249" s="4"/>
      <c r="N249" s="5"/>
    </row>
    <row r="250" spans="1:14">
      <c r="A250" s="241"/>
      <c r="B250" s="119" t="s">
        <v>178</v>
      </c>
      <c r="C250" s="332">
        <v>1</v>
      </c>
      <c r="D250" s="294">
        <v>2.1</v>
      </c>
      <c r="E250" s="281">
        <v>5.6</v>
      </c>
      <c r="F250" s="344"/>
      <c r="G250" s="281">
        <f t="shared" si="43"/>
        <v>11.76</v>
      </c>
      <c r="H250" s="256"/>
      <c r="I250" s="316"/>
      <c r="J250" s="291"/>
      <c r="K250" s="319"/>
      <c r="M250" s="4"/>
      <c r="N250" s="5"/>
    </row>
    <row r="251" spans="1:14">
      <c r="A251" s="241"/>
      <c r="B251" s="119" t="s">
        <v>179</v>
      </c>
      <c r="C251" s="332">
        <v>18</v>
      </c>
      <c r="D251" s="294">
        <v>0.8</v>
      </c>
      <c r="E251" s="281">
        <v>0.25</v>
      </c>
      <c r="F251" s="344"/>
      <c r="G251" s="281">
        <f t="shared" si="43"/>
        <v>3.6</v>
      </c>
      <c r="H251" s="256"/>
      <c r="I251" s="316"/>
      <c r="J251" s="291"/>
      <c r="K251" s="319"/>
      <c r="M251" s="4"/>
      <c r="N251" s="5"/>
    </row>
    <row r="252" spans="1:14">
      <c r="A252" s="241"/>
      <c r="B252" s="119" t="s">
        <v>179</v>
      </c>
      <c r="C252" s="332">
        <v>1</v>
      </c>
      <c r="D252" s="294">
        <v>0.8</v>
      </c>
      <c r="E252" s="281">
        <v>0.8</v>
      </c>
      <c r="F252" s="344"/>
      <c r="G252" s="281">
        <f t="shared" si="43"/>
        <v>0.64000000000000012</v>
      </c>
      <c r="H252" s="256"/>
      <c r="I252" s="316"/>
      <c r="J252" s="291"/>
      <c r="K252" s="319"/>
      <c r="M252" s="4"/>
      <c r="N252" s="5"/>
    </row>
    <row r="253" spans="1:14">
      <c r="A253" s="241"/>
      <c r="B253" s="119" t="s">
        <v>180</v>
      </c>
      <c r="C253" s="332">
        <v>18</v>
      </c>
      <c r="D253" s="294">
        <v>0.8</v>
      </c>
      <c r="E253" s="281">
        <v>0.18</v>
      </c>
      <c r="F253" s="344"/>
      <c r="G253" s="281">
        <f t="shared" si="43"/>
        <v>2.5920000000000001</v>
      </c>
      <c r="H253" s="256"/>
      <c r="I253" s="316"/>
      <c r="J253" s="291"/>
      <c r="K253" s="319"/>
      <c r="M253" s="4"/>
      <c r="N253" s="5"/>
    </row>
    <row r="254" spans="1:14">
      <c r="A254" s="241"/>
      <c r="B254" s="138"/>
      <c r="C254" s="109"/>
      <c r="D254" s="109"/>
      <c r="E254" s="109"/>
      <c r="F254" s="344"/>
      <c r="G254" s="340">
        <f>SUM(G247:G253)</f>
        <v>34.392000000000003</v>
      </c>
      <c r="H254" s="256"/>
      <c r="I254" s="316"/>
      <c r="J254" s="291"/>
      <c r="K254" s="319"/>
      <c r="M254" s="4"/>
      <c r="N254" s="5"/>
    </row>
    <row r="255" spans="1:14">
      <c r="A255" s="241"/>
      <c r="B255" s="119"/>
      <c r="C255" s="109"/>
      <c r="D255" s="109"/>
      <c r="E255" s="109"/>
      <c r="F255" s="344"/>
      <c r="G255" s="109"/>
      <c r="H255" s="256"/>
      <c r="I255" s="316"/>
      <c r="J255" s="291"/>
      <c r="K255" s="319"/>
      <c r="M255" s="4"/>
      <c r="N255" s="5"/>
    </row>
    <row r="256" spans="1:14" ht="52.8">
      <c r="A256" s="240" t="s">
        <v>200</v>
      </c>
      <c r="B256" s="138" t="s">
        <v>147</v>
      </c>
      <c r="C256" s="112" t="s">
        <v>37</v>
      </c>
      <c r="D256" s="112" t="s">
        <v>68</v>
      </c>
      <c r="E256" s="112" t="s">
        <v>70</v>
      </c>
      <c r="F256" s="344"/>
      <c r="G256" s="112" t="s">
        <v>21</v>
      </c>
      <c r="H256" s="256"/>
      <c r="I256" s="316"/>
      <c r="J256" s="291"/>
      <c r="K256" s="319"/>
      <c r="M256" s="4"/>
      <c r="N256" s="5"/>
    </row>
    <row r="257" spans="1:14">
      <c r="A257" s="241"/>
      <c r="B257" s="247" t="s">
        <v>73</v>
      </c>
      <c r="C257" s="294">
        <v>2</v>
      </c>
      <c r="D257" s="294">
        <v>5.5</v>
      </c>
      <c r="E257" s="281">
        <v>2.6</v>
      </c>
      <c r="F257" s="344"/>
      <c r="G257" s="281">
        <f>C257*D257*E257</f>
        <v>28.6</v>
      </c>
      <c r="H257" s="256"/>
      <c r="I257" s="316"/>
      <c r="J257" s="291"/>
      <c r="K257" s="319"/>
      <c r="M257" s="4"/>
      <c r="N257" s="5"/>
    </row>
    <row r="258" spans="1:14">
      <c r="A258" s="241"/>
      <c r="B258" s="247" t="s">
        <v>74</v>
      </c>
      <c r="C258" s="294">
        <v>2</v>
      </c>
      <c r="D258" s="294">
        <v>5.5</v>
      </c>
      <c r="E258" s="281">
        <v>2.6</v>
      </c>
      <c r="F258" s="344"/>
      <c r="G258" s="281">
        <f t="shared" ref="G258:G260" si="44">C258*D258*E258</f>
        <v>28.6</v>
      </c>
      <c r="H258" s="256"/>
      <c r="I258" s="316"/>
      <c r="J258" s="291"/>
      <c r="K258" s="319"/>
      <c r="M258" s="4"/>
      <c r="N258" s="5"/>
    </row>
    <row r="259" spans="1:14">
      <c r="A259" s="241"/>
      <c r="B259" s="247" t="s">
        <v>75</v>
      </c>
      <c r="C259" s="294">
        <v>1</v>
      </c>
      <c r="D259" s="294">
        <v>1.8</v>
      </c>
      <c r="E259" s="281">
        <v>3</v>
      </c>
      <c r="F259" s="344"/>
      <c r="G259" s="281">
        <f t="shared" si="44"/>
        <v>5.4</v>
      </c>
      <c r="H259" s="256"/>
      <c r="I259" s="316"/>
      <c r="J259" s="291"/>
      <c r="K259" s="319"/>
      <c r="M259" s="4"/>
      <c r="N259" s="5"/>
    </row>
    <row r="260" spans="1:14">
      <c r="A260" s="241"/>
      <c r="B260" s="247" t="s">
        <v>76</v>
      </c>
      <c r="C260" s="294">
        <v>2</v>
      </c>
      <c r="D260" s="294">
        <v>2</v>
      </c>
      <c r="E260" s="281">
        <v>3</v>
      </c>
      <c r="F260" s="344"/>
      <c r="G260" s="281">
        <f t="shared" si="44"/>
        <v>12</v>
      </c>
      <c r="H260" s="256"/>
      <c r="I260" s="316"/>
      <c r="J260" s="291"/>
      <c r="K260" s="319"/>
      <c r="M260" s="4"/>
      <c r="N260" s="5"/>
    </row>
    <row r="261" spans="1:14">
      <c r="A261" s="241"/>
      <c r="B261" s="247" t="s">
        <v>152</v>
      </c>
      <c r="C261" s="294">
        <v>2</v>
      </c>
      <c r="D261" s="281">
        <v>1.7</v>
      </c>
      <c r="E261" s="281">
        <v>3</v>
      </c>
      <c r="F261" s="344"/>
      <c r="G261" s="281">
        <f>C261*D261*E261</f>
        <v>10.199999999999999</v>
      </c>
      <c r="H261" s="256"/>
      <c r="I261" s="316"/>
      <c r="J261" s="291"/>
      <c r="K261" s="319"/>
      <c r="M261" s="4"/>
      <c r="N261" s="5"/>
    </row>
    <row r="262" spans="1:14">
      <c r="A262" s="241"/>
      <c r="B262" s="247" t="s">
        <v>152</v>
      </c>
      <c r="C262" s="294">
        <v>2</v>
      </c>
      <c r="D262" s="281">
        <v>1.5</v>
      </c>
      <c r="E262" s="281">
        <v>3</v>
      </c>
      <c r="F262" s="344"/>
      <c r="G262" s="281">
        <f>C262*D262*E262</f>
        <v>9</v>
      </c>
      <c r="H262" s="256"/>
      <c r="I262" s="316"/>
      <c r="J262" s="291"/>
      <c r="K262" s="319"/>
      <c r="M262" s="4"/>
      <c r="N262" s="5"/>
    </row>
    <row r="263" spans="1:14">
      <c r="A263" s="241"/>
      <c r="B263" s="293" t="s">
        <v>149</v>
      </c>
      <c r="C263" s="337"/>
      <c r="D263" s="338"/>
      <c r="E263" s="339"/>
      <c r="F263" s="344"/>
      <c r="G263" s="340">
        <f>SUM(G257:G262)</f>
        <v>93.8</v>
      </c>
      <c r="H263" s="309"/>
      <c r="I263" s="316"/>
      <c r="J263" s="291"/>
      <c r="K263" s="319"/>
      <c r="M263" s="4"/>
      <c r="N263" s="5"/>
    </row>
    <row r="264" spans="1:14">
      <c r="A264" s="241"/>
      <c r="B264" s="293"/>
      <c r="C264" s="337"/>
      <c r="D264" s="338"/>
      <c r="E264" s="339"/>
      <c r="F264" s="344"/>
      <c r="G264" s="340"/>
      <c r="H264" s="256"/>
      <c r="I264" s="316"/>
      <c r="J264" s="291"/>
      <c r="K264" s="319"/>
      <c r="M264" s="4"/>
      <c r="N264" s="5"/>
    </row>
    <row r="265" spans="1:14" ht="66">
      <c r="A265" s="240" t="s">
        <v>201</v>
      </c>
      <c r="B265" s="138" t="s">
        <v>151</v>
      </c>
      <c r="C265" s="112" t="s">
        <v>37</v>
      </c>
      <c r="D265" s="112" t="s">
        <v>68</v>
      </c>
      <c r="E265" s="112" t="s">
        <v>70</v>
      </c>
      <c r="F265" s="344"/>
      <c r="G265" s="112" t="s">
        <v>21</v>
      </c>
      <c r="H265" s="256"/>
      <c r="I265" s="316"/>
      <c r="J265" s="291"/>
      <c r="K265" s="319"/>
      <c r="M265" s="4"/>
      <c r="N265" s="5"/>
    </row>
    <row r="266" spans="1:14">
      <c r="A266" s="241"/>
      <c r="B266" s="247" t="s">
        <v>152</v>
      </c>
      <c r="C266" s="294">
        <v>2</v>
      </c>
      <c r="D266" s="281">
        <v>1.7</v>
      </c>
      <c r="E266" s="281">
        <v>3</v>
      </c>
      <c r="F266" s="344"/>
      <c r="G266" s="281">
        <f>C266*D266*E266</f>
        <v>10.199999999999999</v>
      </c>
      <c r="H266" s="256"/>
      <c r="I266" s="316"/>
      <c r="J266" s="291"/>
      <c r="K266" s="319"/>
      <c r="M266" s="4"/>
      <c r="N266" s="5"/>
    </row>
    <row r="267" spans="1:14">
      <c r="A267" s="241"/>
      <c r="B267" s="247" t="s">
        <v>152</v>
      </c>
      <c r="C267" s="294">
        <v>2</v>
      </c>
      <c r="D267" s="281">
        <v>1.5</v>
      </c>
      <c r="E267" s="281">
        <v>3</v>
      </c>
      <c r="F267" s="344"/>
      <c r="G267" s="281">
        <f>C267*D267*E267</f>
        <v>9</v>
      </c>
      <c r="H267" s="256"/>
      <c r="I267" s="316"/>
      <c r="J267" s="291"/>
      <c r="K267" s="319"/>
      <c r="M267" s="4"/>
      <c r="N267" s="5"/>
    </row>
    <row r="268" spans="1:14">
      <c r="A268" s="241"/>
      <c r="B268" s="293" t="s">
        <v>149</v>
      </c>
      <c r="C268" s="337"/>
      <c r="D268" s="338"/>
      <c r="E268" s="339"/>
      <c r="F268" s="344"/>
      <c r="G268" s="340">
        <f>SUM(G266:G267)</f>
        <v>19.2</v>
      </c>
      <c r="H268" s="256"/>
      <c r="I268" s="316"/>
      <c r="J268" s="291"/>
      <c r="K268" s="319"/>
      <c r="M268" s="4"/>
      <c r="N268" s="5"/>
    </row>
    <row r="269" spans="1:14">
      <c r="A269" s="241"/>
      <c r="B269" s="172"/>
      <c r="C269" s="142"/>
      <c r="D269" s="144"/>
      <c r="E269" s="145"/>
      <c r="F269" s="344"/>
      <c r="G269" s="145"/>
      <c r="H269" s="256"/>
      <c r="I269" s="316"/>
      <c r="J269" s="291"/>
      <c r="K269" s="319"/>
      <c r="M269" s="4"/>
      <c r="N269" s="5"/>
    </row>
    <row r="270" spans="1:14" ht="26.4">
      <c r="A270" s="240" t="s">
        <v>202</v>
      </c>
      <c r="B270" s="138" t="s">
        <v>153</v>
      </c>
      <c r="C270" s="112" t="s">
        <v>68</v>
      </c>
      <c r="D270" s="112" t="s">
        <v>69</v>
      </c>
      <c r="E270" s="112" t="s">
        <v>70</v>
      </c>
      <c r="F270" s="344"/>
      <c r="G270" s="112" t="s">
        <v>21</v>
      </c>
      <c r="H270" s="256"/>
      <c r="I270" s="316"/>
      <c r="J270" s="291"/>
      <c r="K270" s="319"/>
      <c r="M270" s="4"/>
      <c r="N270" s="5"/>
    </row>
    <row r="271" spans="1:14">
      <c r="A271" s="241"/>
      <c r="B271" s="247" t="s">
        <v>73</v>
      </c>
      <c r="C271" s="294">
        <v>2</v>
      </c>
      <c r="D271" s="294">
        <v>5.5</v>
      </c>
      <c r="E271" s="281">
        <v>2.6</v>
      </c>
      <c r="F271" s="344"/>
      <c r="G271" s="281">
        <f>C271*D271*E271</f>
        <v>28.6</v>
      </c>
      <c r="H271" s="256"/>
      <c r="I271" s="316"/>
      <c r="J271" s="291"/>
      <c r="K271" s="319"/>
      <c r="M271" s="4"/>
      <c r="N271" s="5"/>
    </row>
    <row r="272" spans="1:14">
      <c r="A272" s="241"/>
      <c r="B272" s="247" t="s">
        <v>74</v>
      </c>
      <c r="C272" s="294">
        <v>2</v>
      </c>
      <c r="D272" s="294">
        <v>5.5</v>
      </c>
      <c r="E272" s="281">
        <v>2.6</v>
      </c>
      <c r="F272" s="344"/>
      <c r="G272" s="281">
        <f t="shared" ref="G272:G274" si="45">C272*D272*E272</f>
        <v>28.6</v>
      </c>
      <c r="H272" s="256"/>
      <c r="I272" s="316"/>
      <c r="J272" s="291"/>
      <c r="K272" s="319"/>
      <c r="M272" s="4"/>
      <c r="N272" s="5"/>
    </row>
    <row r="273" spans="1:14">
      <c r="A273" s="322"/>
      <c r="B273" s="247" t="s">
        <v>75</v>
      </c>
      <c r="C273" s="294">
        <v>1</v>
      </c>
      <c r="D273" s="294">
        <v>1.8</v>
      </c>
      <c r="E273" s="281">
        <v>3</v>
      </c>
      <c r="F273" s="344"/>
      <c r="G273" s="281">
        <f t="shared" si="45"/>
        <v>5.4</v>
      </c>
      <c r="H273" s="256"/>
      <c r="I273" s="316"/>
      <c r="J273" s="291"/>
      <c r="K273" s="319"/>
      <c r="M273" s="4"/>
      <c r="N273" s="5"/>
    </row>
    <row r="274" spans="1:14">
      <c r="A274" s="322"/>
      <c r="B274" s="247" t="s">
        <v>76</v>
      </c>
      <c r="C274" s="294">
        <v>2</v>
      </c>
      <c r="D274" s="294">
        <v>2</v>
      </c>
      <c r="E274" s="281">
        <v>3</v>
      </c>
      <c r="F274" s="344"/>
      <c r="G274" s="281">
        <f t="shared" si="45"/>
        <v>12</v>
      </c>
      <c r="H274" s="256"/>
      <c r="I274" s="316"/>
      <c r="J274" s="291"/>
      <c r="K274" s="319"/>
      <c r="M274" s="4"/>
      <c r="N274" s="5"/>
    </row>
    <row r="275" spans="1:14">
      <c r="A275" s="322"/>
      <c r="B275" s="168"/>
      <c r="C275" s="333"/>
      <c r="D275" s="343"/>
      <c r="E275" s="137"/>
      <c r="F275" s="344"/>
      <c r="G275" s="345">
        <f>SUM(G271:G274)</f>
        <v>74.599999999999994</v>
      </c>
      <c r="H275" s="256"/>
      <c r="I275" s="316"/>
      <c r="J275" s="291"/>
      <c r="K275" s="319"/>
      <c r="M275" s="4"/>
      <c r="N275" s="5"/>
    </row>
    <row r="276" spans="1:14">
      <c r="A276" s="322"/>
      <c r="B276" s="168"/>
      <c r="C276" s="333"/>
      <c r="D276" s="343"/>
      <c r="E276" s="137"/>
      <c r="F276" s="344"/>
      <c r="G276" s="345"/>
      <c r="H276" s="256"/>
      <c r="I276" s="316"/>
      <c r="J276" s="291"/>
      <c r="K276" s="319"/>
      <c r="M276" s="4"/>
      <c r="N276" s="5"/>
    </row>
    <row r="277" spans="1:14">
      <c r="A277" s="240" t="s">
        <v>220</v>
      </c>
      <c r="B277" s="138" t="s">
        <v>155</v>
      </c>
      <c r="C277" s="112" t="s">
        <v>37</v>
      </c>
      <c r="D277" s="112" t="s">
        <v>68</v>
      </c>
      <c r="E277" s="112" t="s">
        <v>70</v>
      </c>
      <c r="F277" s="344"/>
      <c r="G277" s="112" t="s">
        <v>21</v>
      </c>
      <c r="H277" s="256"/>
      <c r="I277" s="316"/>
      <c r="J277" s="291"/>
      <c r="K277" s="319"/>
      <c r="M277" s="4"/>
      <c r="N277" s="5"/>
    </row>
    <row r="278" spans="1:14">
      <c r="A278" s="241"/>
      <c r="B278" s="247" t="s">
        <v>152</v>
      </c>
      <c r="C278" s="294">
        <v>2</v>
      </c>
      <c r="D278" s="281">
        <v>1.7</v>
      </c>
      <c r="E278" s="281">
        <v>3</v>
      </c>
      <c r="F278" s="344"/>
      <c r="G278" s="281">
        <f>C278*D278*E278</f>
        <v>10.199999999999999</v>
      </c>
      <c r="H278" s="256"/>
      <c r="I278" s="316"/>
      <c r="J278" s="291"/>
      <c r="K278" s="319"/>
      <c r="M278" s="4"/>
      <c r="N278" s="5"/>
    </row>
    <row r="279" spans="1:14">
      <c r="A279" s="241"/>
      <c r="B279" s="247" t="s">
        <v>152</v>
      </c>
      <c r="C279" s="294">
        <v>2</v>
      </c>
      <c r="D279" s="281">
        <v>1.5</v>
      </c>
      <c r="E279" s="281">
        <v>3</v>
      </c>
      <c r="F279" s="344"/>
      <c r="G279" s="281">
        <f>C279*D279*E279</f>
        <v>9</v>
      </c>
      <c r="H279" s="256"/>
      <c r="I279" s="316"/>
      <c r="J279" s="291"/>
      <c r="K279" s="319"/>
      <c r="M279" s="4"/>
      <c r="N279" s="5"/>
    </row>
    <row r="280" spans="1:14">
      <c r="A280" s="241"/>
      <c r="B280" s="293" t="s">
        <v>149</v>
      </c>
      <c r="C280" s="337"/>
      <c r="D280" s="338"/>
      <c r="E280" s="339"/>
      <c r="F280" s="344"/>
      <c r="G280" s="340">
        <f>SUM(G278:G279)</f>
        <v>19.2</v>
      </c>
      <c r="H280" s="256"/>
      <c r="I280" s="316"/>
      <c r="J280" s="291"/>
      <c r="K280" s="319"/>
      <c r="M280" s="4"/>
      <c r="N280" s="5"/>
    </row>
    <row r="281" spans="1:14">
      <c r="A281" s="322"/>
      <c r="B281" s="168"/>
      <c r="C281" s="333"/>
      <c r="D281" s="343"/>
      <c r="E281" s="137"/>
      <c r="F281" s="344"/>
      <c r="G281" s="345"/>
      <c r="H281" s="256"/>
      <c r="I281" s="316"/>
      <c r="J281" s="291"/>
      <c r="K281" s="319"/>
      <c r="M281" s="4"/>
      <c r="N281" s="5"/>
    </row>
    <row r="282" spans="1:14" ht="26.4">
      <c r="A282" s="240" t="s">
        <v>126</v>
      </c>
      <c r="B282" s="138" t="s">
        <v>219</v>
      </c>
      <c r="C282" s="332" t="s">
        <v>9</v>
      </c>
      <c r="D282" s="112" t="s">
        <v>37</v>
      </c>
      <c r="E282" s="112" t="s">
        <v>70</v>
      </c>
      <c r="F282" s="112" t="s">
        <v>68</v>
      </c>
      <c r="G282" s="112" t="s">
        <v>21</v>
      </c>
      <c r="H282" s="256"/>
      <c r="I282" s="316"/>
      <c r="J282" s="291"/>
      <c r="K282" s="319"/>
      <c r="M282" s="4"/>
      <c r="N282" s="5"/>
    </row>
    <row r="283" spans="1:14">
      <c r="A283" s="241"/>
      <c r="B283" s="119" t="s">
        <v>127</v>
      </c>
      <c r="C283" s="103"/>
      <c r="D283" s="294">
        <v>1</v>
      </c>
      <c r="E283" s="281">
        <v>7.4</v>
      </c>
      <c r="F283" s="281">
        <v>19.600000000000001</v>
      </c>
      <c r="G283" s="281">
        <f>D283*E283*F283</f>
        <v>145.04000000000002</v>
      </c>
      <c r="H283" s="309"/>
      <c r="I283" s="316"/>
      <c r="J283" s="291"/>
      <c r="K283" s="319"/>
      <c r="M283" s="4"/>
      <c r="N283" s="5"/>
    </row>
    <row r="284" spans="1:14">
      <c r="A284" s="241"/>
      <c r="B284" s="119"/>
      <c r="C284" s="103"/>
      <c r="D284" s="294"/>
      <c r="E284" s="281"/>
      <c r="F284" s="281"/>
      <c r="G284" s="298">
        <f>SUM(G283:G283)</f>
        <v>145.04000000000002</v>
      </c>
      <c r="H284" s="303"/>
      <c r="I284" s="316"/>
      <c r="J284" s="291"/>
      <c r="K284" s="319"/>
      <c r="M284" s="4"/>
      <c r="N284" s="5"/>
    </row>
    <row r="285" spans="1:14">
      <c r="A285" s="322"/>
      <c r="B285" s="119"/>
      <c r="C285" s="103"/>
      <c r="D285" s="267"/>
      <c r="E285" s="268"/>
      <c r="F285" s="254"/>
      <c r="G285" s="293"/>
      <c r="H285" s="256"/>
      <c r="I285" s="316"/>
      <c r="J285" s="291"/>
      <c r="K285" s="319"/>
      <c r="M285" s="4"/>
      <c r="N285" s="5"/>
    </row>
    <row r="286" spans="1:14" ht="66">
      <c r="A286" s="240" t="s">
        <v>135</v>
      </c>
      <c r="B286" s="138" t="s">
        <v>128</v>
      </c>
      <c r="C286" s="294" t="s">
        <v>129</v>
      </c>
      <c r="D286" s="112" t="s">
        <v>37</v>
      </c>
      <c r="E286" s="112"/>
      <c r="F286" s="112"/>
      <c r="G286" s="112" t="s">
        <v>21</v>
      </c>
      <c r="H286" s="256"/>
      <c r="I286" s="316"/>
      <c r="J286" s="291"/>
      <c r="K286" s="319"/>
      <c r="M286" s="4"/>
      <c r="N286" s="5"/>
    </row>
    <row r="287" spans="1:14">
      <c r="A287" s="241"/>
      <c r="B287" s="119"/>
      <c r="C287" s="294"/>
      <c r="D287" s="294">
        <v>120</v>
      </c>
      <c r="E287" s="281"/>
      <c r="F287" s="281"/>
      <c r="G287" s="281">
        <f>D287</f>
        <v>120</v>
      </c>
      <c r="H287" s="256"/>
      <c r="I287" s="316"/>
      <c r="J287" s="291"/>
      <c r="K287" s="319"/>
      <c r="M287" s="4"/>
      <c r="N287" s="5"/>
    </row>
    <row r="288" spans="1:14">
      <c r="A288" s="241"/>
      <c r="B288" s="119"/>
      <c r="C288" s="294"/>
      <c r="D288" s="294"/>
      <c r="E288" s="281"/>
      <c r="F288" s="281"/>
      <c r="G288" s="298">
        <f>SUM(G287:G287)</f>
        <v>120</v>
      </c>
      <c r="H288" s="256"/>
      <c r="I288" s="316"/>
      <c r="J288" s="291"/>
      <c r="K288" s="319"/>
      <c r="M288" s="4"/>
      <c r="N288" s="5"/>
    </row>
    <row r="289" spans="1:14">
      <c r="A289" s="241"/>
      <c r="B289" s="119"/>
      <c r="C289" s="294"/>
      <c r="D289" s="294"/>
      <c r="E289" s="281"/>
      <c r="F289" s="281"/>
      <c r="G289" s="298"/>
      <c r="H289" s="256"/>
      <c r="I289" s="316"/>
      <c r="J289" s="291"/>
      <c r="K289" s="319"/>
      <c r="M289" s="4"/>
      <c r="N289" s="5"/>
    </row>
    <row r="290" spans="1:14" ht="72" customHeight="1">
      <c r="A290" s="240" t="s">
        <v>137</v>
      </c>
      <c r="B290" s="138" t="s">
        <v>130</v>
      </c>
      <c r="C290" s="294" t="s">
        <v>131</v>
      </c>
      <c r="D290" s="112" t="s">
        <v>37</v>
      </c>
      <c r="E290" s="112" t="s">
        <v>132</v>
      </c>
      <c r="F290" s="112"/>
      <c r="G290" s="112" t="s">
        <v>21</v>
      </c>
      <c r="H290" s="256"/>
      <c r="I290" s="316"/>
      <c r="J290" s="291"/>
      <c r="K290" s="319"/>
      <c r="M290" s="4"/>
      <c r="N290" s="5"/>
    </row>
    <row r="291" spans="1:14">
      <c r="A291" s="241"/>
      <c r="B291" s="119"/>
      <c r="C291" s="294"/>
      <c r="D291" s="294">
        <v>10</v>
      </c>
      <c r="E291" s="281">
        <v>6</v>
      </c>
      <c r="F291" s="281"/>
      <c r="G291" s="281">
        <f>D291*E291</f>
        <v>60</v>
      </c>
      <c r="H291" s="256"/>
      <c r="I291" s="316"/>
      <c r="J291" s="291"/>
      <c r="K291" s="319"/>
      <c r="M291" s="4"/>
      <c r="N291" s="5"/>
    </row>
    <row r="292" spans="1:14">
      <c r="A292" s="241"/>
      <c r="B292" s="119"/>
      <c r="C292" s="294"/>
      <c r="D292" s="294"/>
      <c r="E292" s="281"/>
      <c r="F292" s="281"/>
      <c r="G292" s="298">
        <f>SUM(G291:G291)</f>
        <v>60</v>
      </c>
      <c r="H292" s="256"/>
      <c r="I292" s="316"/>
      <c r="J292" s="291"/>
      <c r="K292" s="319"/>
      <c r="M292" s="4"/>
      <c r="N292" s="5"/>
    </row>
    <row r="293" spans="1:14">
      <c r="A293" s="322"/>
      <c r="B293" s="119"/>
      <c r="C293" s="103"/>
      <c r="D293" s="267"/>
      <c r="E293" s="268"/>
      <c r="F293" s="254"/>
      <c r="G293" s="293"/>
      <c r="H293" s="256"/>
      <c r="I293" s="316"/>
      <c r="J293" s="291"/>
      <c r="K293" s="319"/>
      <c r="M293" s="4"/>
      <c r="N293" s="5"/>
    </row>
    <row r="294" spans="1:14" ht="26.4">
      <c r="A294" s="240" t="s">
        <v>203</v>
      </c>
      <c r="B294" s="138" t="s">
        <v>136</v>
      </c>
      <c r="C294" s="247" t="s">
        <v>9</v>
      </c>
      <c r="D294" s="112" t="s">
        <v>37</v>
      </c>
      <c r="E294" s="112" t="s">
        <v>70</v>
      </c>
      <c r="F294" s="112" t="s">
        <v>68</v>
      </c>
      <c r="G294" s="112" t="s">
        <v>21</v>
      </c>
      <c r="H294" s="256"/>
      <c r="I294" s="316"/>
      <c r="J294" s="291"/>
      <c r="K294" s="319"/>
      <c r="M294" s="4"/>
      <c r="N294" s="5"/>
    </row>
    <row r="295" spans="1:14">
      <c r="A295" s="241"/>
      <c r="B295" s="119" t="s">
        <v>127</v>
      </c>
      <c r="C295" s="247"/>
      <c r="D295" s="294">
        <v>1</v>
      </c>
      <c r="E295" s="281">
        <v>7.4</v>
      </c>
      <c r="F295" s="281">
        <v>19.600000000000001</v>
      </c>
      <c r="G295" s="281">
        <f>D295*E295*F295</f>
        <v>145.04000000000002</v>
      </c>
      <c r="H295" s="256"/>
      <c r="I295" s="316"/>
      <c r="J295" s="291"/>
      <c r="K295" s="319"/>
      <c r="M295" s="4"/>
      <c r="N295" s="5"/>
    </row>
    <row r="296" spans="1:14">
      <c r="A296" s="241"/>
      <c r="B296" s="119"/>
      <c r="C296" s="294"/>
      <c r="D296" s="294"/>
      <c r="E296" s="281"/>
      <c r="F296" s="281"/>
      <c r="G296" s="298">
        <f>SUM(G295:G295)</f>
        <v>145.04000000000002</v>
      </c>
      <c r="H296" s="256"/>
      <c r="I296" s="316"/>
      <c r="J296" s="291"/>
      <c r="K296" s="319"/>
      <c r="M296" s="4"/>
      <c r="N296" s="5"/>
    </row>
    <row r="297" spans="1:14">
      <c r="A297" s="241"/>
      <c r="B297" s="119"/>
      <c r="C297" s="294"/>
      <c r="D297" s="294"/>
      <c r="E297" s="281"/>
      <c r="F297" s="281"/>
      <c r="G297" s="298"/>
      <c r="H297" s="256"/>
      <c r="I297" s="316"/>
      <c r="J297" s="291"/>
      <c r="K297" s="319"/>
      <c r="M297" s="4"/>
      <c r="N297" s="5"/>
    </row>
    <row r="298" spans="1:14" ht="39.6">
      <c r="A298" s="240" t="s">
        <v>204</v>
      </c>
      <c r="B298" s="138" t="s">
        <v>138</v>
      </c>
      <c r="C298" s="247" t="s">
        <v>81</v>
      </c>
      <c r="D298" s="112" t="s">
        <v>68</v>
      </c>
      <c r="E298" s="112" t="s">
        <v>69</v>
      </c>
      <c r="F298" s="112" t="s">
        <v>70</v>
      </c>
      <c r="G298" s="112" t="s">
        <v>21</v>
      </c>
      <c r="H298" s="256"/>
      <c r="I298" s="316"/>
      <c r="J298" s="291"/>
      <c r="K298" s="319"/>
      <c r="M298" s="4"/>
      <c r="N298" s="5"/>
    </row>
    <row r="299" spans="1:14">
      <c r="A299" s="241"/>
      <c r="B299" s="119" t="s">
        <v>139</v>
      </c>
      <c r="C299" s="247"/>
      <c r="D299" s="294">
        <v>1</v>
      </c>
      <c r="E299" s="281">
        <v>12</v>
      </c>
      <c r="F299" s="281"/>
      <c r="G299" s="281">
        <f t="shared" ref="G299:G300" si="46">D299*E299</f>
        <v>12</v>
      </c>
      <c r="H299" s="256"/>
      <c r="I299" s="316"/>
      <c r="J299" s="291"/>
      <c r="K299" s="319"/>
      <c r="M299" s="4"/>
      <c r="N299" s="5"/>
    </row>
    <row r="300" spans="1:14">
      <c r="A300" s="241"/>
      <c r="B300" s="119" t="s">
        <v>140</v>
      </c>
      <c r="C300" s="247"/>
      <c r="D300" s="294">
        <v>4</v>
      </c>
      <c r="E300" s="281">
        <v>5.6</v>
      </c>
      <c r="F300" s="281"/>
      <c r="G300" s="281">
        <f t="shared" si="46"/>
        <v>22.4</v>
      </c>
      <c r="H300" s="256"/>
      <c r="I300" s="316"/>
      <c r="J300" s="291"/>
      <c r="K300" s="319"/>
      <c r="M300" s="4"/>
      <c r="N300" s="5"/>
    </row>
    <row r="301" spans="1:14">
      <c r="A301" s="346"/>
      <c r="B301" s="172"/>
      <c r="C301" s="142"/>
      <c r="D301" s="347"/>
      <c r="E301" s="144"/>
      <c r="F301" s="145"/>
      <c r="G301" s="127">
        <f>SUM(G299:G300)</f>
        <v>34.4</v>
      </c>
      <c r="H301" s="256"/>
      <c r="I301" s="316"/>
      <c r="J301" s="291"/>
      <c r="K301" s="319"/>
      <c r="M301" s="4"/>
      <c r="N301" s="5"/>
    </row>
    <row r="302" spans="1:14">
      <c r="A302" s="346"/>
      <c r="B302" s="172"/>
      <c r="C302" s="142"/>
      <c r="D302" s="347"/>
      <c r="E302" s="144"/>
      <c r="F302" s="145"/>
      <c r="G302" s="127"/>
      <c r="H302" s="256"/>
      <c r="I302" s="316"/>
      <c r="J302" s="291"/>
      <c r="K302" s="319"/>
      <c r="M302" s="4"/>
      <c r="N302" s="5"/>
    </row>
    <row r="303" spans="1:14" ht="39.6">
      <c r="A303" s="240" t="s">
        <v>222</v>
      </c>
      <c r="B303" s="138" t="s">
        <v>223</v>
      </c>
      <c r="C303" s="247" t="s">
        <v>81</v>
      </c>
      <c r="D303" s="112" t="s">
        <v>68</v>
      </c>
      <c r="E303" s="112" t="s">
        <v>226</v>
      </c>
      <c r="F303" s="112" t="s">
        <v>227</v>
      </c>
      <c r="G303" s="112" t="s">
        <v>21</v>
      </c>
      <c r="H303" s="256"/>
      <c r="I303" s="316"/>
      <c r="J303" s="291"/>
      <c r="K303" s="319"/>
      <c r="M303" s="4"/>
      <c r="N303" s="5"/>
    </row>
    <row r="304" spans="1:14">
      <c r="A304" s="241"/>
      <c r="B304" s="119" t="s">
        <v>224</v>
      </c>
      <c r="C304" s="247"/>
      <c r="D304" s="294">
        <v>7.56</v>
      </c>
      <c r="E304" s="281">
        <v>2</v>
      </c>
      <c r="F304" s="281">
        <v>0.2</v>
      </c>
      <c r="G304" s="281">
        <f>D304*E304+(F304*E304)</f>
        <v>15.52</v>
      </c>
      <c r="H304" s="256"/>
      <c r="I304" s="316"/>
      <c r="J304" s="291"/>
      <c r="K304" s="319"/>
      <c r="M304" s="4"/>
      <c r="N304" s="5"/>
    </row>
    <row r="305" spans="1:14">
      <c r="A305" s="241"/>
      <c r="B305" s="119" t="s">
        <v>225</v>
      </c>
      <c r="C305" s="247"/>
      <c r="D305" s="294">
        <v>19.79</v>
      </c>
      <c r="E305" s="281">
        <v>2</v>
      </c>
      <c r="F305" s="281">
        <v>0.2</v>
      </c>
      <c r="G305" s="281">
        <f>D305*E305+(F305*E305)</f>
        <v>39.979999999999997</v>
      </c>
      <c r="H305" s="256"/>
      <c r="I305" s="316"/>
      <c r="J305" s="291"/>
      <c r="K305" s="319"/>
      <c r="M305" s="4"/>
      <c r="N305" s="5"/>
    </row>
    <row r="306" spans="1:14">
      <c r="A306" s="346"/>
      <c r="B306" s="172"/>
      <c r="C306" s="142"/>
      <c r="D306" s="347"/>
      <c r="E306" s="144"/>
      <c r="F306" s="145"/>
      <c r="G306" s="127">
        <f>SUM(G304:G305)</f>
        <v>55.5</v>
      </c>
      <c r="H306" s="256"/>
      <c r="I306" s="316"/>
      <c r="J306" s="291"/>
      <c r="K306" s="319"/>
      <c r="M306" s="4"/>
      <c r="N306" s="5"/>
    </row>
    <row r="307" spans="1:14">
      <c r="A307" s="346"/>
      <c r="B307" s="172"/>
      <c r="C307" s="142"/>
      <c r="D307" s="347"/>
      <c r="E307" s="144"/>
      <c r="F307" s="145"/>
      <c r="G307" s="127"/>
      <c r="H307" s="256"/>
      <c r="I307" s="316"/>
      <c r="J307" s="291"/>
      <c r="K307" s="319"/>
      <c r="M307" s="4"/>
      <c r="N307" s="5"/>
    </row>
    <row r="308" spans="1:14" ht="39.6">
      <c r="A308" s="240" t="s">
        <v>229</v>
      </c>
      <c r="B308" s="138" t="s">
        <v>228</v>
      </c>
      <c r="C308" s="247" t="s">
        <v>81</v>
      </c>
      <c r="D308" s="112" t="s">
        <v>68</v>
      </c>
      <c r="E308" s="112" t="s">
        <v>226</v>
      </c>
      <c r="F308" s="112" t="s">
        <v>227</v>
      </c>
      <c r="G308" s="112" t="s">
        <v>21</v>
      </c>
      <c r="H308" s="256"/>
      <c r="I308" s="316"/>
      <c r="J308" s="291"/>
      <c r="K308" s="319"/>
      <c r="M308" s="4"/>
      <c r="N308" s="5"/>
    </row>
    <row r="309" spans="1:14">
      <c r="A309" s="241"/>
      <c r="B309" s="119" t="s">
        <v>230</v>
      </c>
      <c r="C309" s="247"/>
      <c r="D309" s="294">
        <v>6</v>
      </c>
      <c r="E309" s="281">
        <v>8</v>
      </c>
      <c r="F309" s="281"/>
      <c r="G309" s="298">
        <f>D309*E309</f>
        <v>48</v>
      </c>
      <c r="H309" s="256"/>
      <c r="I309" s="316"/>
      <c r="J309" s="291"/>
      <c r="K309" s="319"/>
      <c r="M309" s="4"/>
      <c r="N309" s="5"/>
    </row>
    <row r="310" spans="1:14">
      <c r="A310" s="241"/>
      <c r="B310" s="119"/>
      <c r="C310" s="247"/>
      <c r="D310" s="294"/>
      <c r="E310" s="281"/>
      <c r="F310" s="281"/>
      <c r="G310" s="127"/>
      <c r="H310" s="256"/>
      <c r="I310" s="316"/>
      <c r="J310" s="291"/>
      <c r="K310" s="319"/>
      <c r="M310" s="4"/>
      <c r="N310" s="5"/>
    </row>
    <row r="311" spans="1:14">
      <c r="A311" s="238" t="s">
        <v>239</v>
      </c>
      <c r="B311" s="86" t="s">
        <v>240</v>
      </c>
      <c r="C311" s="197" t="s">
        <v>242</v>
      </c>
      <c r="D311" s="198"/>
      <c r="E311" s="198"/>
      <c r="F311" s="198"/>
      <c r="G311" s="199"/>
      <c r="H311" s="256"/>
      <c r="I311" s="316"/>
      <c r="J311" s="291"/>
      <c r="K311" s="319"/>
      <c r="M311" s="4"/>
      <c r="N311" s="5"/>
    </row>
    <row r="312" spans="1:14">
      <c r="A312" s="346"/>
      <c r="B312" s="172"/>
      <c r="C312" s="142"/>
      <c r="D312" s="347"/>
      <c r="E312" s="144"/>
      <c r="F312" s="145"/>
      <c r="G312" s="127"/>
      <c r="H312" s="256"/>
      <c r="I312" s="316"/>
      <c r="J312" s="291"/>
      <c r="K312" s="319"/>
      <c r="M312" s="4"/>
      <c r="N312" s="5"/>
    </row>
    <row r="313" spans="1:14">
      <c r="A313" s="238" t="s">
        <v>241</v>
      </c>
      <c r="B313" s="86" t="s">
        <v>243</v>
      </c>
      <c r="C313" s="197" t="s">
        <v>242</v>
      </c>
      <c r="D313" s="198"/>
      <c r="E313" s="198"/>
      <c r="F313" s="198"/>
      <c r="G313" s="199"/>
      <c r="H313" s="256"/>
      <c r="I313" s="316"/>
      <c r="J313" s="291"/>
      <c r="K313" s="319"/>
      <c r="M313" s="4"/>
      <c r="N313" s="5"/>
    </row>
    <row r="314" spans="1:14">
      <c r="A314" s="346"/>
      <c r="B314" s="172"/>
      <c r="C314" s="142"/>
      <c r="D314" s="347"/>
      <c r="E314" s="144"/>
      <c r="F314" s="145"/>
      <c r="G314" s="127"/>
      <c r="H314" s="256"/>
      <c r="I314" s="316"/>
      <c r="J314" s="291"/>
      <c r="K314" s="319"/>
      <c r="M314" s="4"/>
      <c r="N314" s="5"/>
    </row>
    <row r="315" spans="1:14">
      <c r="A315" s="238" t="s">
        <v>238</v>
      </c>
      <c r="B315" s="86" t="s">
        <v>244</v>
      </c>
      <c r="C315" s="197" t="s">
        <v>242</v>
      </c>
      <c r="D315" s="198"/>
      <c r="E315" s="198"/>
      <c r="F315" s="198"/>
      <c r="G315" s="199"/>
      <c r="H315" s="256"/>
      <c r="I315" s="316"/>
      <c r="J315" s="291"/>
      <c r="K315" s="319"/>
      <c r="M315" s="4"/>
      <c r="N315" s="5"/>
    </row>
    <row r="316" spans="1:14">
      <c r="A316" s="346"/>
      <c r="B316" s="172"/>
      <c r="C316" s="142"/>
      <c r="D316" s="347"/>
      <c r="E316" s="144"/>
      <c r="F316" s="145"/>
      <c r="G316" s="127"/>
      <c r="H316" s="256"/>
      <c r="I316" s="316"/>
      <c r="J316" s="291"/>
      <c r="K316" s="319"/>
      <c r="M316" s="4"/>
      <c r="N316" s="5"/>
    </row>
    <row r="317" spans="1:14">
      <c r="A317" s="238" t="s">
        <v>246</v>
      </c>
      <c r="B317" s="86" t="s">
        <v>245</v>
      </c>
      <c r="C317" s="197" t="s">
        <v>242</v>
      </c>
      <c r="D317" s="198"/>
      <c r="E317" s="198"/>
      <c r="F317" s="198"/>
      <c r="G317" s="199"/>
      <c r="H317" s="256"/>
      <c r="I317" s="316"/>
      <c r="J317" s="291"/>
      <c r="K317" s="319"/>
      <c r="M317" s="4"/>
      <c r="N317" s="5"/>
    </row>
    <row r="318" spans="1:14">
      <c r="A318" s="346"/>
      <c r="B318" s="172"/>
      <c r="C318" s="142"/>
      <c r="D318" s="347"/>
      <c r="E318" s="144"/>
      <c r="F318" s="145"/>
      <c r="G318" s="127"/>
      <c r="H318" s="256"/>
      <c r="I318" s="316"/>
      <c r="J318" s="291"/>
      <c r="K318" s="319"/>
      <c r="M318" s="4"/>
      <c r="N318" s="5"/>
    </row>
    <row r="319" spans="1:14">
      <c r="A319" s="238" t="s">
        <v>247</v>
      </c>
      <c r="B319" s="86" t="s">
        <v>248</v>
      </c>
      <c r="C319" s="197" t="s">
        <v>242</v>
      </c>
      <c r="D319" s="198"/>
      <c r="E319" s="198"/>
      <c r="F319" s="198"/>
      <c r="G319" s="199"/>
      <c r="H319" s="256"/>
      <c r="I319" s="316"/>
      <c r="J319" s="291"/>
      <c r="K319" s="319"/>
      <c r="M319" s="4"/>
      <c r="N319" s="5"/>
    </row>
    <row r="320" spans="1:14">
      <c r="A320" s="346"/>
      <c r="B320" s="172"/>
      <c r="C320" s="142"/>
      <c r="D320" s="347"/>
      <c r="E320" s="144"/>
      <c r="F320" s="145"/>
      <c r="G320" s="127"/>
      <c r="H320" s="256"/>
      <c r="I320" s="316"/>
      <c r="J320" s="291"/>
      <c r="K320" s="319"/>
      <c r="M320" s="4"/>
      <c r="N320" s="5"/>
    </row>
    <row r="321" spans="1:14">
      <c r="A321" s="238" t="s">
        <v>249</v>
      </c>
      <c r="B321" s="86" t="s">
        <v>250</v>
      </c>
      <c r="C321" s="197" t="s">
        <v>242</v>
      </c>
      <c r="D321" s="198"/>
      <c r="E321" s="198"/>
      <c r="F321" s="198"/>
      <c r="G321" s="199"/>
      <c r="H321" s="256"/>
      <c r="I321" s="316"/>
      <c r="J321" s="291"/>
      <c r="K321" s="319"/>
      <c r="M321" s="4"/>
      <c r="N321" s="5"/>
    </row>
    <row r="322" spans="1:14">
      <c r="A322" s="346"/>
      <c r="B322" s="172"/>
      <c r="C322" s="142"/>
      <c r="D322" s="347"/>
      <c r="E322" s="144"/>
      <c r="F322" s="145"/>
      <c r="G322" s="127"/>
      <c r="H322" s="256"/>
      <c r="I322" s="316"/>
      <c r="J322" s="291"/>
      <c r="K322" s="319"/>
      <c r="M322" s="4"/>
      <c r="N322" s="5"/>
    </row>
    <row r="323" spans="1:14">
      <c r="A323" s="238" t="s">
        <v>251</v>
      </c>
      <c r="B323" s="86" t="s">
        <v>253</v>
      </c>
      <c r="C323" s="197" t="s">
        <v>242</v>
      </c>
      <c r="D323" s="198"/>
      <c r="E323" s="198"/>
      <c r="F323" s="198"/>
      <c r="G323" s="199"/>
      <c r="H323" s="256"/>
      <c r="I323" s="316"/>
      <c r="J323" s="291"/>
      <c r="K323" s="319"/>
      <c r="M323" s="4"/>
      <c r="N323" s="5"/>
    </row>
    <row r="324" spans="1:14">
      <c r="A324" s="346"/>
      <c r="B324" s="172"/>
      <c r="C324" s="142"/>
      <c r="D324" s="347"/>
      <c r="E324" s="144"/>
      <c r="F324" s="145"/>
      <c r="G324" s="127"/>
      <c r="H324" s="256"/>
      <c r="I324" s="316"/>
      <c r="J324" s="291"/>
      <c r="K324" s="319"/>
      <c r="M324" s="4"/>
      <c r="N324" s="5"/>
    </row>
    <row r="325" spans="1:14">
      <c r="A325" s="238" t="s">
        <v>252</v>
      </c>
      <c r="B325" s="86" t="s">
        <v>254</v>
      </c>
      <c r="C325" s="197" t="s">
        <v>242</v>
      </c>
      <c r="D325" s="198"/>
      <c r="E325" s="198"/>
      <c r="F325" s="198"/>
      <c r="G325" s="199"/>
      <c r="H325" s="256"/>
      <c r="I325" s="316"/>
      <c r="J325" s="291"/>
      <c r="K325" s="319"/>
      <c r="M325" s="4"/>
      <c r="N325" s="5"/>
    </row>
    <row r="326" spans="1:14">
      <c r="A326" s="346"/>
      <c r="B326" s="172"/>
      <c r="C326" s="142"/>
      <c r="D326" s="347"/>
      <c r="E326" s="144"/>
      <c r="F326" s="145"/>
      <c r="G326" s="127"/>
      <c r="H326" s="256"/>
      <c r="I326" s="316"/>
      <c r="J326" s="291"/>
      <c r="K326" s="319"/>
      <c r="M326" s="4"/>
      <c r="N326" s="5"/>
    </row>
    <row r="327" spans="1:14">
      <c r="A327" s="322" t="s">
        <v>255</v>
      </c>
      <c r="B327" s="138" t="s">
        <v>258</v>
      </c>
      <c r="C327" s="103" t="s">
        <v>9</v>
      </c>
      <c r="D327" s="341" t="s">
        <v>2</v>
      </c>
      <c r="E327" s="268" t="s">
        <v>256</v>
      </c>
      <c r="F327" s="254"/>
      <c r="G327" s="112" t="s">
        <v>21</v>
      </c>
      <c r="H327" s="256"/>
      <c r="I327" s="316"/>
      <c r="J327" s="291"/>
      <c r="K327" s="319"/>
      <c r="M327" s="4"/>
      <c r="N327" s="5"/>
    </row>
    <row r="328" spans="1:14">
      <c r="A328" s="322"/>
      <c r="B328" s="168" t="s">
        <v>259</v>
      </c>
      <c r="C328" s="97"/>
      <c r="D328" s="249">
        <v>769.9</v>
      </c>
      <c r="E328" s="98">
        <v>1.2</v>
      </c>
      <c r="F328" s="254"/>
      <c r="G328" s="309">
        <f>D328*E328</f>
        <v>923.87999999999988</v>
      </c>
      <c r="H328" s="256"/>
      <c r="I328" s="316"/>
      <c r="J328" s="291"/>
      <c r="K328" s="319"/>
      <c r="M328" s="4"/>
      <c r="N328" s="5"/>
    </row>
    <row r="329" spans="1:14">
      <c r="A329" s="346"/>
      <c r="B329" s="172"/>
      <c r="C329" s="142"/>
      <c r="D329" s="347"/>
      <c r="E329" s="144"/>
      <c r="F329" s="145"/>
      <c r="G329" s="127"/>
      <c r="H329" s="256"/>
      <c r="I329" s="316"/>
      <c r="J329" s="291"/>
      <c r="K329" s="319"/>
      <c r="M329" s="4"/>
      <c r="N329" s="5"/>
    </row>
    <row r="330" spans="1:14">
      <c r="A330" s="322" t="s">
        <v>257</v>
      </c>
      <c r="B330" s="138" t="s">
        <v>260</v>
      </c>
      <c r="C330" s="197" t="s">
        <v>242</v>
      </c>
      <c r="D330" s="198"/>
      <c r="E330" s="198"/>
      <c r="F330" s="198"/>
      <c r="G330" s="199"/>
      <c r="H330" s="256"/>
      <c r="I330" s="316"/>
      <c r="J330" s="291"/>
      <c r="K330" s="319"/>
      <c r="M330" s="4"/>
      <c r="N330" s="5"/>
    </row>
    <row r="331" spans="1:14">
      <c r="A331" s="322"/>
      <c r="B331" s="200" t="s">
        <v>261</v>
      </c>
      <c r="C331" s="201"/>
      <c r="D331" s="201"/>
      <c r="E331" s="201"/>
      <c r="F331" s="201"/>
      <c r="G331" s="202"/>
      <c r="H331" s="256"/>
      <c r="I331" s="316"/>
      <c r="J331" s="291"/>
      <c r="K331" s="319"/>
      <c r="M331" s="4"/>
      <c r="N331" s="5"/>
    </row>
    <row r="332" spans="1:14" ht="27" customHeight="1">
      <c r="A332" s="346"/>
      <c r="B332" s="348" t="s">
        <v>262</v>
      </c>
      <c r="C332" s="349"/>
      <c r="D332" s="349"/>
      <c r="E332" s="349"/>
      <c r="F332" s="349"/>
      <c r="G332" s="350"/>
      <c r="H332" s="256"/>
      <c r="I332" s="316"/>
      <c r="J332" s="291"/>
      <c r="K332" s="319"/>
      <c r="M332" s="4"/>
      <c r="N332" s="5"/>
    </row>
    <row r="333" spans="1:14">
      <c r="A333" s="346"/>
      <c r="B333" s="172"/>
      <c r="C333" s="142"/>
      <c r="D333" s="347"/>
      <c r="E333" s="144"/>
      <c r="F333" s="145"/>
      <c r="G333" s="127"/>
      <c r="H333" s="256"/>
      <c r="I333" s="316"/>
      <c r="J333" s="291"/>
      <c r="K333" s="319"/>
      <c r="M333" s="4"/>
      <c r="N333" s="5"/>
    </row>
    <row r="334" spans="1:14">
      <c r="A334" s="322" t="s">
        <v>263</v>
      </c>
      <c r="B334" s="138" t="s">
        <v>264</v>
      </c>
      <c r="C334" s="197" t="s">
        <v>242</v>
      </c>
      <c r="D334" s="198"/>
      <c r="E334" s="198"/>
      <c r="F334" s="198"/>
      <c r="G334" s="199"/>
      <c r="H334" s="256"/>
      <c r="I334" s="316"/>
      <c r="J334" s="291"/>
      <c r="K334" s="319"/>
      <c r="M334" s="4"/>
      <c r="N334" s="5"/>
    </row>
    <row r="335" spans="1:14">
      <c r="A335" s="322"/>
      <c r="B335" s="200" t="s">
        <v>265</v>
      </c>
      <c r="C335" s="201"/>
      <c r="D335" s="201"/>
      <c r="E335" s="201"/>
      <c r="F335" s="201"/>
      <c r="G335" s="202"/>
      <c r="H335" s="256"/>
      <c r="I335" s="316"/>
      <c r="J335" s="291"/>
      <c r="K335" s="319"/>
      <c r="M335" s="4"/>
      <c r="N335" s="5"/>
    </row>
    <row r="336" spans="1:14" ht="40.799999999999997" customHeight="1">
      <c r="A336" s="346"/>
      <c r="B336" s="348" t="s">
        <v>266</v>
      </c>
      <c r="C336" s="349"/>
      <c r="D336" s="349"/>
      <c r="E336" s="349"/>
      <c r="F336" s="349"/>
      <c r="G336" s="350"/>
      <c r="H336" s="256"/>
      <c r="I336" s="316"/>
      <c r="J336" s="291"/>
      <c r="K336" s="319"/>
      <c r="M336" s="4"/>
      <c r="N336" s="5"/>
    </row>
    <row r="337" spans="1:14">
      <c r="A337" s="346"/>
      <c r="B337" s="172"/>
      <c r="C337" s="142"/>
      <c r="D337" s="347"/>
      <c r="E337" s="144"/>
      <c r="F337" s="145"/>
      <c r="G337" s="127"/>
      <c r="H337" s="256"/>
      <c r="I337" s="316"/>
      <c r="J337" s="291"/>
      <c r="K337" s="319"/>
      <c r="M337" s="4"/>
      <c r="N337" s="5"/>
    </row>
    <row r="338" spans="1:14">
      <c r="A338" s="238" t="s">
        <v>267</v>
      </c>
      <c r="B338" s="86" t="s">
        <v>268</v>
      </c>
      <c r="C338" s="197" t="s">
        <v>269</v>
      </c>
      <c r="D338" s="198"/>
      <c r="E338" s="198"/>
      <c r="F338" s="198"/>
      <c r="G338" s="199"/>
      <c r="H338" s="256"/>
      <c r="I338" s="316"/>
      <c r="J338" s="291"/>
      <c r="K338" s="319"/>
      <c r="M338" s="4"/>
      <c r="N338" s="5"/>
    </row>
    <row r="339" spans="1:14">
      <c r="A339" s="346"/>
      <c r="B339" s="172"/>
      <c r="C339" s="142"/>
      <c r="D339" s="347"/>
      <c r="E339" s="144"/>
      <c r="F339" s="145"/>
      <c r="G339" s="127"/>
      <c r="H339" s="256"/>
      <c r="I339" s="316"/>
      <c r="J339" s="291"/>
      <c r="K339" s="319"/>
      <c r="M339" s="4"/>
      <c r="N339" s="5"/>
    </row>
    <row r="340" spans="1:14" ht="14.4" customHeight="1">
      <c r="A340" s="238" t="s">
        <v>270</v>
      </c>
      <c r="B340" s="86" t="s">
        <v>271</v>
      </c>
      <c r="C340" s="197" t="s">
        <v>272</v>
      </c>
      <c r="D340" s="198"/>
      <c r="E340" s="198"/>
      <c r="F340" s="198"/>
      <c r="G340" s="199"/>
      <c r="H340" s="256"/>
      <c r="I340" s="316"/>
      <c r="J340" s="291"/>
      <c r="K340" s="319"/>
      <c r="M340" s="4"/>
      <c r="N340" s="5"/>
    </row>
    <row r="341" spans="1:14" ht="43.2" customHeight="1">
      <c r="A341" s="351"/>
      <c r="B341" s="352"/>
      <c r="C341" s="352"/>
      <c r="D341" s="352"/>
      <c r="E341" s="352"/>
      <c r="F341" s="352"/>
      <c r="G341" s="352"/>
      <c r="H341" s="352"/>
      <c r="I341" s="352"/>
      <c r="J341" s="352"/>
      <c r="K341" s="353"/>
      <c r="M341" s="4"/>
      <c r="N341" s="5"/>
    </row>
    <row r="342" spans="1:14" ht="15.6" customHeight="1" thickBot="1">
      <c r="A342" s="354" t="s">
        <v>274</v>
      </c>
      <c r="B342" s="355"/>
      <c r="C342" s="355"/>
      <c r="D342" s="355"/>
      <c r="E342" s="355"/>
      <c r="F342" s="355"/>
      <c r="G342" s="355"/>
      <c r="H342" s="355"/>
      <c r="I342" s="355"/>
      <c r="J342" s="355"/>
      <c r="K342" s="356"/>
      <c r="M342" s="4"/>
      <c r="N342" s="5"/>
    </row>
    <row r="343" spans="1:14" ht="15.6">
      <c r="A343" s="217"/>
      <c r="B343" s="218"/>
      <c r="C343" s="219"/>
      <c r="D343" s="220"/>
      <c r="E343" s="221"/>
      <c r="F343" s="222"/>
      <c r="G343" s="223"/>
      <c r="H343" s="224"/>
      <c r="I343" s="225"/>
      <c r="J343" s="226"/>
      <c r="K343" s="227"/>
      <c r="L343" s="228"/>
      <c r="M343" s="4"/>
      <c r="N343" s="5"/>
    </row>
    <row r="344" spans="1:14" ht="15.6">
      <c r="A344" s="217"/>
      <c r="B344" s="218"/>
      <c r="C344" s="219"/>
      <c r="D344" s="220"/>
      <c r="E344" s="221"/>
      <c r="F344" s="222"/>
      <c r="G344" s="223"/>
      <c r="H344" s="224"/>
      <c r="I344" s="225"/>
      <c r="J344" s="226"/>
      <c r="K344" s="227"/>
      <c r="L344" s="228"/>
      <c r="M344" s="4"/>
      <c r="N344" s="5"/>
    </row>
    <row r="345" spans="1:14" ht="15.6">
      <c r="A345" s="217"/>
      <c r="B345" s="218"/>
      <c r="C345" s="219"/>
      <c r="D345" s="220"/>
      <c r="E345" s="221"/>
      <c r="F345" s="222"/>
      <c r="G345" s="223"/>
      <c r="H345" s="224"/>
      <c r="I345" s="225"/>
      <c r="J345" s="226"/>
      <c r="K345" s="227"/>
      <c r="L345" s="228"/>
      <c r="M345" s="4"/>
      <c r="N345" s="5"/>
    </row>
    <row r="346" spans="1:14" ht="15.6">
      <c r="A346" s="217"/>
      <c r="B346" s="218"/>
      <c r="C346" s="219"/>
      <c r="D346" s="220"/>
      <c r="E346" s="221"/>
      <c r="F346" s="222"/>
      <c r="G346" s="223"/>
      <c r="H346" s="224"/>
      <c r="I346" s="225"/>
      <c r="J346" s="226"/>
      <c r="K346" s="227"/>
      <c r="L346" s="228"/>
      <c r="M346" s="4"/>
      <c r="N346" s="5"/>
    </row>
    <row r="347" spans="1:14" ht="15.6">
      <c r="A347" s="217"/>
      <c r="B347" s="218"/>
      <c r="C347" s="219"/>
      <c r="D347" s="220"/>
      <c r="E347" s="221"/>
      <c r="F347" s="222"/>
      <c r="G347" s="223"/>
      <c r="H347" s="224"/>
      <c r="I347" s="225"/>
      <c r="J347" s="226"/>
      <c r="K347" s="227"/>
      <c r="L347" s="228"/>
      <c r="M347" s="4"/>
      <c r="N347" s="5"/>
    </row>
    <row r="348" spans="1:14" ht="15.6">
      <c r="A348" s="217"/>
      <c r="B348" s="218"/>
      <c r="C348" s="219"/>
      <c r="D348" s="220"/>
      <c r="E348" s="221"/>
      <c r="F348" s="222"/>
      <c r="G348" s="223"/>
      <c r="H348" s="224"/>
      <c r="I348" s="225"/>
      <c r="J348" s="226"/>
      <c r="K348" s="227"/>
      <c r="M348" s="4"/>
      <c r="N348" s="5"/>
    </row>
    <row r="349" spans="1:14" ht="15.6">
      <c r="A349" s="217"/>
      <c r="B349" s="218"/>
      <c r="C349" s="219"/>
      <c r="D349" s="220"/>
      <c r="E349" s="221"/>
      <c r="F349" s="222"/>
      <c r="G349" s="223"/>
      <c r="H349" s="224"/>
      <c r="I349" s="225"/>
      <c r="J349" s="226"/>
      <c r="K349" s="227"/>
      <c r="M349" s="4"/>
      <c r="N349" s="5"/>
    </row>
    <row r="350" spans="1:14" ht="15.6">
      <c r="A350" s="217"/>
      <c r="B350" s="218"/>
      <c r="C350" s="219"/>
      <c r="D350" s="220"/>
      <c r="E350" s="221"/>
      <c r="F350" s="222"/>
      <c r="G350" s="223"/>
      <c r="H350" s="224"/>
      <c r="I350" s="225"/>
      <c r="J350" s="226"/>
      <c r="K350" s="227"/>
      <c r="M350" s="4"/>
      <c r="N350" s="5"/>
    </row>
    <row r="351" spans="1:14" ht="15.6">
      <c r="A351" s="217"/>
      <c r="B351" s="218"/>
      <c r="C351" s="219"/>
      <c r="D351" s="220"/>
      <c r="E351" s="221"/>
      <c r="F351" s="222"/>
      <c r="G351" s="223"/>
      <c r="H351" s="224"/>
      <c r="I351" s="225"/>
      <c r="J351" s="226"/>
      <c r="K351" s="227"/>
      <c r="M351" s="4"/>
      <c r="N351" s="5"/>
    </row>
    <row r="352" spans="1:14" ht="15.6">
      <c r="A352" s="217"/>
      <c r="B352" s="218"/>
      <c r="C352" s="219"/>
      <c r="D352" s="220"/>
      <c r="E352" s="221"/>
      <c r="F352" s="222"/>
      <c r="G352" s="223"/>
      <c r="H352" s="224"/>
      <c r="I352" s="225"/>
      <c r="J352" s="226"/>
      <c r="K352" s="227"/>
      <c r="M352" s="4"/>
      <c r="N352" s="5"/>
    </row>
    <row r="353" spans="1:14" ht="15.6">
      <c r="A353" s="217"/>
      <c r="B353" s="218"/>
      <c r="C353" s="219"/>
      <c r="D353" s="220"/>
      <c r="E353" s="221"/>
      <c r="F353" s="222"/>
      <c r="G353" s="223"/>
      <c r="H353" s="224"/>
      <c r="I353" s="225"/>
      <c r="J353" s="226"/>
      <c r="K353" s="227"/>
      <c r="M353" s="4"/>
      <c r="N353" s="5"/>
    </row>
    <row r="354" spans="1:14" ht="15.6">
      <c r="A354" s="217"/>
      <c r="B354" s="218"/>
      <c r="C354" s="219"/>
      <c r="D354" s="220"/>
      <c r="E354" s="221"/>
      <c r="F354" s="222"/>
      <c r="G354" s="223"/>
      <c r="H354" s="224"/>
      <c r="I354" s="225"/>
      <c r="J354" s="226"/>
      <c r="K354" s="227"/>
      <c r="M354" s="4"/>
      <c r="N354" s="5"/>
    </row>
    <row r="355" spans="1:14" ht="15.6">
      <c r="A355" s="217"/>
      <c r="B355" s="218"/>
      <c r="C355" s="219"/>
      <c r="D355" s="220"/>
      <c r="E355" s="221"/>
      <c r="F355" s="222"/>
      <c r="G355" s="223"/>
      <c r="H355" s="224"/>
      <c r="I355" s="225"/>
      <c r="J355" s="226"/>
      <c r="K355" s="227"/>
      <c r="M355" s="4"/>
      <c r="N355" s="5"/>
    </row>
    <row r="356" spans="1:14" ht="15.6">
      <c r="A356" s="217"/>
      <c r="B356" s="218"/>
      <c r="C356" s="219"/>
      <c r="D356" s="220"/>
      <c r="E356" s="221"/>
      <c r="F356" s="222"/>
      <c r="G356" s="223"/>
      <c r="H356" s="224"/>
      <c r="I356" s="225"/>
      <c r="J356" s="226"/>
      <c r="K356" s="227"/>
      <c r="M356" s="4"/>
      <c r="N356" s="5"/>
    </row>
    <row r="357" spans="1:14" ht="15.6">
      <c r="A357" s="217"/>
      <c r="B357" s="218"/>
      <c r="C357" s="219"/>
      <c r="D357" s="220"/>
      <c r="E357" s="221"/>
      <c r="F357" s="222"/>
      <c r="G357" s="223"/>
      <c r="H357" s="224"/>
      <c r="I357" s="225"/>
      <c r="J357" s="226"/>
      <c r="K357" s="227"/>
      <c r="M357" s="4"/>
      <c r="N357" s="5"/>
    </row>
    <row r="358" spans="1:14" ht="15.6">
      <c r="A358" s="217"/>
      <c r="B358" s="218"/>
      <c r="C358" s="219"/>
      <c r="D358" s="220"/>
      <c r="E358" s="221"/>
      <c r="F358" s="222"/>
      <c r="G358" s="223"/>
      <c r="H358" s="224"/>
      <c r="I358" s="225"/>
      <c r="J358" s="226"/>
      <c r="K358" s="227"/>
      <c r="M358" s="4"/>
      <c r="N358" s="5"/>
    </row>
    <row r="359" spans="1:14" ht="15.6">
      <c r="A359" s="217"/>
      <c r="B359" s="218"/>
      <c r="C359" s="219"/>
      <c r="D359" s="220"/>
      <c r="E359" s="221"/>
      <c r="F359" s="222"/>
      <c r="G359" s="223"/>
      <c r="H359" s="224"/>
      <c r="I359" s="225"/>
      <c r="J359" s="226"/>
      <c r="K359" s="227"/>
      <c r="M359" s="4"/>
      <c r="N359" s="5"/>
    </row>
    <row r="360" spans="1:14" ht="15.6">
      <c r="A360" s="217"/>
      <c r="B360" s="218"/>
      <c r="C360" s="219"/>
      <c r="D360" s="220"/>
      <c r="E360" s="221"/>
      <c r="F360" s="222"/>
      <c r="G360" s="223"/>
      <c r="H360" s="224"/>
      <c r="I360" s="225"/>
      <c r="J360" s="226"/>
      <c r="K360" s="227"/>
      <c r="M360" s="4"/>
      <c r="N360" s="5"/>
    </row>
    <row r="361" spans="1:14" ht="15.6">
      <c r="A361" s="217"/>
      <c r="B361" s="218"/>
      <c r="C361" s="219"/>
      <c r="D361" s="220"/>
      <c r="E361" s="221"/>
      <c r="F361" s="222"/>
      <c r="G361" s="223"/>
      <c r="H361" s="224"/>
      <c r="I361" s="225"/>
      <c r="J361" s="226"/>
      <c r="K361" s="227"/>
      <c r="M361" s="4"/>
      <c r="N361" s="5"/>
    </row>
    <row r="362" spans="1:14" ht="15.6">
      <c r="A362" s="217"/>
      <c r="B362" s="218"/>
      <c r="C362" s="219"/>
      <c r="D362" s="220"/>
      <c r="E362" s="221"/>
      <c r="F362" s="222"/>
      <c r="G362" s="223"/>
      <c r="H362" s="224"/>
      <c r="I362" s="225"/>
      <c r="J362" s="226"/>
      <c r="K362" s="227"/>
      <c r="M362" s="4"/>
      <c r="N362" s="5"/>
    </row>
    <row r="363" spans="1:14" ht="15.6">
      <c r="A363" s="217"/>
      <c r="B363" s="218"/>
      <c r="C363" s="219"/>
      <c r="D363" s="220"/>
      <c r="E363" s="221"/>
      <c r="F363" s="222"/>
      <c r="G363" s="223"/>
      <c r="H363" s="224"/>
      <c r="I363" s="225"/>
      <c r="J363" s="226"/>
      <c r="K363" s="227"/>
      <c r="M363" s="4"/>
      <c r="N363" s="5"/>
    </row>
    <row r="364" spans="1:14" ht="15.6">
      <c r="A364" s="217"/>
      <c r="B364" s="218"/>
      <c r="C364" s="219"/>
      <c r="D364" s="220"/>
      <c r="E364" s="221"/>
      <c r="F364" s="222"/>
      <c r="G364" s="223"/>
      <c r="H364" s="224"/>
      <c r="I364" s="225"/>
      <c r="J364" s="226"/>
      <c r="K364" s="227"/>
      <c r="M364" s="4"/>
      <c r="N364" s="5"/>
    </row>
    <row r="365" spans="1:14" ht="15.6">
      <c r="A365" s="217"/>
      <c r="B365" s="218"/>
      <c r="C365" s="219"/>
      <c r="D365" s="220"/>
      <c r="E365" s="221"/>
      <c r="F365" s="222"/>
      <c r="G365" s="223"/>
      <c r="H365" s="224"/>
      <c r="I365" s="225"/>
      <c r="J365" s="226"/>
      <c r="K365" s="227"/>
      <c r="M365" s="4"/>
      <c r="N365" s="5"/>
    </row>
    <row r="366" spans="1:14" ht="15.6">
      <c r="A366" s="217"/>
      <c r="B366" s="218"/>
      <c r="C366" s="219"/>
      <c r="D366" s="220"/>
      <c r="E366" s="221"/>
      <c r="F366" s="222"/>
      <c r="G366" s="223"/>
      <c r="H366" s="224"/>
      <c r="I366" s="225"/>
      <c r="J366" s="226"/>
      <c r="K366" s="227"/>
      <c r="M366" s="4"/>
      <c r="N366" s="5"/>
    </row>
    <row r="367" spans="1:14" ht="15.6">
      <c r="A367" s="217"/>
      <c r="B367" s="218"/>
      <c r="C367" s="219"/>
      <c r="D367" s="220"/>
      <c r="E367" s="221"/>
      <c r="F367" s="222"/>
      <c r="G367" s="223"/>
      <c r="H367" s="224"/>
      <c r="I367" s="225"/>
      <c r="J367" s="226"/>
      <c r="K367" s="227"/>
      <c r="M367" s="4"/>
      <c r="N367" s="5"/>
    </row>
    <row r="368" spans="1:14" ht="15.6">
      <c r="A368" s="208"/>
      <c r="B368" s="209"/>
      <c r="C368" s="210"/>
      <c r="D368" s="211"/>
      <c r="E368" s="212"/>
      <c r="F368" s="213"/>
      <c r="G368" s="214"/>
      <c r="H368" s="56"/>
      <c r="I368" s="215"/>
      <c r="J368" s="58"/>
      <c r="K368" s="216"/>
      <c r="M368" s="4"/>
      <c r="N368" s="5"/>
    </row>
    <row r="369" spans="1:14" ht="15.6">
      <c r="A369" s="140"/>
      <c r="B369" s="141"/>
      <c r="C369" s="142"/>
      <c r="D369" s="143"/>
      <c r="E369" s="144"/>
      <c r="F369" s="145"/>
      <c r="G369" s="146"/>
      <c r="H369" s="16"/>
      <c r="I369" s="29"/>
      <c r="J369" s="24"/>
      <c r="K369" s="79"/>
      <c r="M369" s="4"/>
      <c r="N369" s="5"/>
    </row>
    <row r="370" spans="1:14" ht="15.6">
      <c r="A370" s="140"/>
      <c r="B370" s="141"/>
      <c r="C370" s="142"/>
      <c r="D370" s="143"/>
      <c r="E370" s="144"/>
      <c r="F370" s="145"/>
      <c r="G370" s="146"/>
      <c r="H370" s="16"/>
      <c r="I370" s="29"/>
      <c r="J370" s="24"/>
      <c r="K370" s="79"/>
      <c r="M370" s="4"/>
      <c r="N370" s="5"/>
    </row>
    <row r="371" spans="1:14" ht="15.6">
      <c r="A371" s="140"/>
      <c r="B371" s="141"/>
      <c r="C371" s="142"/>
      <c r="D371" s="143"/>
      <c r="E371" s="144"/>
      <c r="F371" s="145"/>
      <c r="G371" s="146"/>
      <c r="H371" s="16"/>
      <c r="I371" s="29"/>
      <c r="J371" s="24"/>
      <c r="K371" s="79"/>
      <c r="M371" s="4"/>
      <c r="N371" s="5"/>
    </row>
    <row r="372" spans="1:14" ht="15.6">
      <c r="A372" s="140"/>
      <c r="B372" s="141"/>
      <c r="C372" s="142"/>
      <c r="D372" s="143"/>
      <c r="E372" s="144"/>
      <c r="F372" s="145"/>
      <c r="G372" s="146"/>
      <c r="H372" s="16"/>
      <c r="I372" s="29"/>
      <c r="J372" s="24"/>
      <c r="K372" s="79"/>
      <c r="M372" s="4"/>
      <c r="N372" s="5"/>
    </row>
    <row r="373" spans="1:14" ht="15.6">
      <c r="A373" s="140"/>
      <c r="B373" s="141"/>
      <c r="C373" s="142"/>
      <c r="D373" s="143"/>
      <c r="E373" s="144"/>
      <c r="F373" s="145"/>
      <c r="G373" s="146"/>
      <c r="H373" s="16"/>
      <c r="I373" s="29"/>
      <c r="J373" s="24"/>
      <c r="K373" s="79"/>
      <c r="M373" s="4"/>
      <c r="N373" s="5"/>
    </row>
    <row r="374" spans="1:14" ht="15.6">
      <c r="A374" s="140"/>
      <c r="B374" s="141"/>
      <c r="C374" s="142"/>
      <c r="D374" s="143"/>
      <c r="E374" s="144"/>
      <c r="F374" s="145"/>
      <c r="G374" s="146"/>
      <c r="H374" s="16"/>
      <c r="I374" s="29"/>
      <c r="J374" s="24"/>
      <c r="K374" s="79"/>
      <c r="M374" s="4"/>
      <c r="N374" s="5"/>
    </row>
    <row r="375" spans="1:14" ht="15.6">
      <c r="A375" s="140"/>
      <c r="B375" s="141"/>
      <c r="C375" s="142"/>
      <c r="D375" s="143"/>
      <c r="E375" s="144"/>
      <c r="F375" s="145"/>
      <c r="G375" s="146"/>
      <c r="H375" s="16"/>
      <c r="I375" s="29"/>
      <c r="J375" s="24"/>
      <c r="K375" s="79"/>
      <c r="M375" s="4"/>
      <c r="N375" s="5"/>
    </row>
    <row r="376" spans="1:14" ht="15.6">
      <c r="A376" s="140"/>
      <c r="B376" s="141"/>
      <c r="C376" s="142"/>
      <c r="D376" s="143"/>
      <c r="E376" s="144"/>
      <c r="F376" s="145"/>
      <c r="G376" s="146"/>
      <c r="H376" s="16"/>
      <c r="I376" s="29"/>
      <c r="J376" s="24"/>
      <c r="K376" s="79"/>
      <c r="M376" s="4"/>
      <c r="N376" s="5"/>
    </row>
    <row r="377" spans="1:14" ht="15.6">
      <c r="A377" s="140"/>
      <c r="B377" s="141"/>
      <c r="C377" s="142"/>
      <c r="D377" s="143"/>
      <c r="E377" s="144"/>
      <c r="F377" s="145"/>
      <c r="G377" s="146"/>
      <c r="H377" s="16"/>
      <c r="I377" s="29"/>
      <c r="J377" s="24"/>
      <c r="K377" s="79"/>
      <c r="M377" s="4"/>
      <c r="N377" s="5"/>
    </row>
    <row r="378" spans="1:14" ht="15.6">
      <c r="A378" s="140"/>
      <c r="B378" s="141"/>
      <c r="C378" s="142"/>
      <c r="D378" s="143"/>
      <c r="E378" s="144"/>
      <c r="F378" s="145"/>
      <c r="G378" s="146"/>
      <c r="H378" s="16"/>
      <c r="I378" s="29"/>
      <c r="J378" s="24"/>
      <c r="K378" s="79"/>
      <c r="M378" s="4"/>
      <c r="N378" s="5"/>
    </row>
    <row r="379" spans="1:14" ht="15.6">
      <c r="A379" s="140"/>
      <c r="B379" s="141"/>
      <c r="C379" s="142"/>
      <c r="D379" s="143"/>
      <c r="E379" s="144"/>
      <c r="F379" s="145"/>
      <c r="G379" s="146"/>
      <c r="H379" s="16"/>
      <c r="I379" s="29"/>
      <c r="J379" s="24"/>
      <c r="K379" s="79"/>
      <c r="M379" s="4"/>
      <c r="N379" s="5"/>
    </row>
    <row r="380" spans="1:14" ht="15.6">
      <c r="A380" s="140"/>
      <c r="B380" s="141"/>
      <c r="C380" s="142"/>
      <c r="D380" s="143"/>
      <c r="E380" s="144"/>
      <c r="F380" s="145"/>
      <c r="G380" s="146"/>
      <c r="H380" s="16"/>
      <c r="I380" s="29"/>
      <c r="J380" s="24"/>
      <c r="K380" s="79"/>
      <c r="M380" s="4"/>
      <c r="N380" s="5"/>
    </row>
    <row r="381" spans="1:14" ht="15.6">
      <c r="A381" s="140"/>
      <c r="B381" s="141"/>
      <c r="C381" s="142"/>
      <c r="D381" s="143"/>
      <c r="E381" s="144"/>
      <c r="F381" s="145"/>
      <c r="G381" s="146"/>
      <c r="H381" s="16"/>
      <c r="I381" s="29"/>
      <c r="J381" s="24"/>
      <c r="K381" s="79"/>
      <c r="M381" s="4"/>
      <c r="N381" s="5"/>
    </row>
    <row r="382" spans="1:14">
      <c r="A382" s="18"/>
      <c r="B382" s="138"/>
      <c r="C382" s="103"/>
      <c r="D382" s="80"/>
      <c r="E382" s="104"/>
      <c r="F382" s="14"/>
      <c r="G382" s="22"/>
      <c r="H382" s="16"/>
      <c r="I382" s="29"/>
      <c r="J382" s="24"/>
      <c r="K382" s="79"/>
      <c r="M382" s="4"/>
      <c r="N382" s="5"/>
    </row>
    <row r="383" spans="1:14">
      <c r="A383" s="103"/>
      <c r="B383" s="103"/>
      <c r="C383" s="103"/>
      <c r="D383" s="80"/>
      <c r="E383" s="104"/>
      <c r="F383" s="14"/>
      <c r="G383" s="22"/>
      <c r="H383" s="16"/>
      <c r="I383" s="29"/>
      <c r="J383" s="24"/>
      <c r="K383" s="79"/>
      <c r="M383" s="4"/>
      <c r="N383" s="5"/>
    </row>
    <row r="384" spans="1:14">
      <c r="A384" s="148"/>
      <c r="B384" s="149"/>
      <c r="C384" s="26"/>
      <c r="D384" s="34"/>
      <c r="E384" s="14"/>
      <c r="F384" s="14"/>
      <c r="G384" s="15"/>
      <c r="H384" s="16"/>
      <c r="I384" s="29"/>
      <c r="J384" s="24"/>
      <c r="K384" s="79"/>
      <c r="M384" s="4"/>
      <c r="N384" s="5"/>
    </row>
    <row r="385" spans="1:14" ht="15.6">
      <c r="A385" s="150"/>
      <c r="B385" s="151"/>
      <c r="C385" s="1"/>
      <c r="D385" s="152"/>
      <c r="E385" s="14"/>
      <c r="F385" s="14"/>
      <c r="G385" s="15"/>
      <c r="H385" s="72"/>
      <c r="I385" s="29"/>
      <c r="J385" s="24"/>
      <c r="K385" s="79"/>
      <c r="M385" s="4"/>
      <c r="N385" s="5"/>
    </row>
    <row r="386" spans="1:14" ht="15.6">
      <c r="A386" s="150"/>
      <c r="B386" s="2"/>
      <c r="C386" s="26"/>
      <c r="D386" s="153"/>
      <c r="E386" s="14"/>
      <c r="F386" s="14"/>
      <c r="G386" s="15"/>
      <c r="H386" s="23"/>
      <c r="I386" s="29"/>
      <c r="J386" s="24"/>
      <c r="K386" s="79"/>
      <c r="M386" s="4"/>
      <c r="N386" s="5"/>
    </row>
    <row r="387" spans="1:14">
      <c r="A387" s="18"/>
      <c r="B387" s="119"/>
      <c r="C387" s="103"/>
      <c r="D387" s="80"/>
      <c r="E387" s="104"/>
      <c r="F387" s="14"/>
      <c r="G387" s="22"/>
      <c r="H387" s="16"/>
      <c r="I387" s="29"/>
      <c r="J387" s="24"/>
      <c r="K387" s="79"/>
      <c r="M387" s="4"/>
      <c r="N387" s="5"/>
    </row>
    <row r="388" spans="1:14">
      <c r="A388" s="154"/>
      <c r="B388" s="19"/>
      <c r="C388" s="26"/>
      <c r="D388" s="34"/>
      <c r="E388" s="14"/>
      <c r="F388" s="14"/>
      <c r="G388" s="15"/>
      <c r="H388" s="16"/>
      <c r="I388" s="27"/>
      <c r="J388" s="24"/>
      <c r="K388" s="77"/>
      <c r="L388" s="1"/>
      <c r="M388" s="1"/>
      <c r="N388" s="5"/>
    </row>
    <row r="389" spans="1:14" ht="15.6">
      <c r="A389" s="155"/>
      <c r="B389" s="156"/>
      <c r="C389" s="1"/>
      <c r="D389" s="152"/>
      <c r="E389" s="14"/>
      <c r="F389" s="14"/>
      <c r="G389" s="15"/>
      <c r="H389" s="72"/>
      <c r="I389" s="27"/>
      <c r="J389" s="24"/>
      <c r="K389" s="77"/>
      <c r="L389" s="1"/>
      <c r="M389" s="157"/>
      <c r="N389" s="5"/>
    </row>
    <row r="390" spans="1:14" ht="15.6">
      <c r="A390" s="158"/>
      <c r="B390" s="156"/>
      <c r="C390" s="1"/>
      <c r="D390" s="152"/>
      <c r="E390" s="14"/>
      <c r="F390" s="14"/>
      <c r="G390" s="15"/>
      <c r="H390" s="72"/>
      <c r="I390" s="27"/>
      <c r="J390" s="24"/>
      <c r="K390" s="77"/>
      <c r="L390" s="1"/>
      <c r="M390" s="157"/>
      <c r="N390" s="5"/>
    </row>
    <row r="391" spans="1:14" ht="15.6">
      <c r="A391" s="158"/>
      <c r="B391" s="156"/>
      <c r="C391" s="1"/>
      <c r="D391" s="152"/>
      <c r="E391" s="14"/>
      <c r="F391" s="14"/>
      <c r="G391" s="15"/>
      <c r="H391" s="72"/>
      <c r="I391" s="27"/>
      <c r="J391" s="24"/>
      <c r="K391" s="77"/>
      <c r="L391" s="1"/>
      <c r="M391" s="157"/>
      <c r="N391" s="5"/>
    </row>
    <row r="392" spans="1:14" ht="15.6">
      <c r="A392" s="18"/>
      <c r="B392" s="156"/>
      <c r="C392" s="1"/>
      <c r="D392" s="152"/>
      <c r="E392" s="14"/>
      <c r="F392" s="14"/>
      <c r="G392" s="15"/>
      <c r="H392" s="72"/>
      <c r="I392" s="27"/>
      <c r="J392" s="24"/>
      <c r="K392" s="77"/>
      <c r="L392" s="1"/>
      <c r="M392" s="157"/>
      <c r="N392" s="5"/>
    </row>
    <row r="393" spans="1:14" ht="15.6">
      <c r="A393" s="18"/>
      <c r="B393" s="156"/>
      <c r="C393" s="1"/>
      <c r="D393" s="152"/>
      <c r="E393" s="14"/>
      <c r="F393" s="14"/>
      <c r="G393" s="15"/>
      <c r="H393" s="72"/>
      <c r="I393" s="27"/>
      <c r="J393" s="24"/>
      <c r="K393" s="77"/>
      <c r="L393" s="1"/>
      <c r="M393" s="157"/>
      <c r="N393" s="5"/>
    </row>
    <row r="394" spans="1:14" ht="15.6">
      <c r="A394" s="18"/>
      <c r="B394" s="156"/>
      <c r="C394" s="1"/>
      <c r="D394" s="152"/>
      <c r="E394" s="14"/>
      <c r="F394" s="14"/>
      <c r="G394" s="15"/>
      <c r="H394" s="72"/>
      <c r="I394" s="27"/>
      <c r="J394" s="24"/>
      <c r="K394" s="77"/>
      <c r="L394" s="1"/>
      <c r="M394" s="157"/>
      <c r="N394" s="5"/>
    </row>
    <row r="395" spans="1:14" ht="15.6">
      <c r="A395" s="18"/>
      <c r="B395" s="156"/>
      <c r="C395" s="1"/>
      <c r="D395" s="152"/>
      <c r="E395" s="14"/>
      <c r="F395" s="14"/>
      <c r="G395" s="15"/>
      <c r="H395" s="72"/>
      <c r="I395" s="27"/>
      <c r="J395" s="24"/>
      <c r="K395" s="77"/>
      <c r="L395" s="1"/>
      <c r="M395" s="157"/>
      <c r="N395" s="5"/>
    </row>
    <row r="396" spans="1:14" ht="15.6">
      <c r="A396" s="18"/>
      <c r="B396" s="156"/>
      <c r="C396" s="1"/>
      <c r="D396" s="152"/>
      <c r="E396" s="14"/>
      <c r="F396" s="14"/>
      <c r="G396" s="15"/>
      <c r="H396" s="72"/>
      <c r="I396" s="27"/>
      <c r="J396" s="24"/>
      <c r="K396" s="77"/>
      <c r="L396" s="1"/>
      <c r="M396" s="157"/>
      <c r="N396" s="5"/>
    </row>
    <row r="397" spans="1:14" ht="15.6">
      <c r="A397" s="18"/>
      <c r="B397" s="156"/>
      <c r="C397" s="1"/>
      <c r="D397" s="152"/>
      <c r="E397" s="14"/>
      <c r="F397" s="14"/>
      <c r="G397" s="15"/>
      <c r="H397" s="72"/>
      <c r="I397" s="27"/>
      <c r="J397" s="24"/>
      <c r="K397" s="77"/>
      <c r="L397" s="1"/>
      <c r="M397" s="157"/>
      <c r="N397" s="5"/>
    </row>
    <row r="398" spans="1:14" ht="15.6">
      <c r="A398" s="18"/>
      <c r="B398" s="156"/>
      <c r="C398" s="1"/>
      <c r="D398" s="152"/>
      <c r="E398" s="14"/>
      <c r="F398" s="14"/>
      <c r="G398" s="15"/>
      <c r="H398" s="72"/>
      <c r="I398" s="27"/>
      <c r="J398" s="24"/>
      <c r="K398" s="77"/>
      <c r="L398" s="1"/>
      <c r="M398" s="157"/>
      <c r="N398" s="5"/>
    </row>
    <row r="399" spans="1:14" ht="15.6">
      <c r="A399" s="18"/>
      <c r="B399" s="19"/>
      <c r="C399" s="26"/>
      <c r="D399" s="153"/>
      <c r="E399" s="14"/>
      <c r="F399" s="14"/>
      <c r="G399" s="15"/>
      <c r="H399" s="23"/>
      <c r="I399" s="27"/>
      <c r="J399" s="24"/>
      <c r="K399" s="77"/>
      <c r="L399" s="1"/>
      <c r="M399" s="159"/>
      <c r="N399" s="5"/>
    </row>
    <row r="400" spans="1:14" ht="15.6">
      <c r="A400" s="18"/>
      <c r="B400" s="19"/>
      <c r="C400" s="26"/>
      <c r="D400" s="153"/>
      <c r="E400" s="14"/>
      <c r="F400" s="14"/>
      <c r="G400" s="15"/>
      <c r="H400" s="23"/>
      <c r="I400" s="27"/>
      <c r="J400" s="24"/>
      <c r="K400" s="77"/>
      <c r="L400" s="1"/>
      <c r="M400" s="157"/>
      <c r="N400" s="5"/>
    </row>
    <row r="401" spans="1:14" ht="15.6">
      <c r="A401" s="160"/>
      <c r="B401" s="173"/>
      <c r="C401" s="31"/>
      <c r="D401" s="161"/>
      <c r="E401" s="8"/>
      <c r="F401" s="20"/>
      <c r="G401" s="8"/>
      <c r="H401" s="16"/>
      <c r="I401" s="1"/>
      <c r="J401" s="1"/>
      <c r="K401" s="1"/>
      <c r="L401" s="1"/>
      <c r="M401" s="1"/>
      <c r="N401" s="5"/>
    </row>
    <row r="402" spans="1:14" ht="15.6">
      <c r="A402" s="80"/>
      <c r="B402" s="156"/>
      <c r="C402" s="1"/>
      <c r="D402" s="152"/>
      <c r="E402" s="3"/>
      <c r="F402" s="3"/>
      <c r="G402" s="1"/>
      <c r="H402" s="83"/>
      <c r="I402" s="6"/>
      <c r="J402" s="6"/>
      <c r="K402" s="162"/>
      <c r="L402" s="3"/>
      <c r="M402" s="3"/>
      <c r="N402" s="5"/>
    </row>
    <row r="403" spans="1:14" ht="15.6">
      <c r="A403" s="80"/>
      <c r="B403" s="156"/>
      <c r="C403" s="1"/>
      <c r="D403" s="152"/>
      <c r="E403" s="3"/>
      <c r="F403" s="3"/>
      <c r="G403" s="1"/>
      <c r="H403" s="83"/>
      <c r="I403" s="6"/>
      <c r="J403" s="6"/>
      <c r="K403" s="162"/>
      <c r="L403" s="3"/>
      <c r="M403" s="3"/>
      <c r="N403" s="5"/>
    </row>
    <row r="404" spans="1:14" ht="15.6">
      <c r="A404" s="80"/>
      <c r="B404" s="156"/>
      <c r="C404" s="1"/>
      <c r="D404" s="152"/>
      <c r="E404" s="3"/>
      <c r="F404" s="3"/>
      <c r="G404" s="1"/>
      <c r="H404" s="83"/>
      <c r="I404" s="6"/>
      <c r="J404" s="6"/>
      <c r="K404" s="162"/>
      <c r="L404" s="3"/>
      <c r="M404" s="3"/>
      <c r="N404" s="5"/>
    </row>
    <row r="405" spans="1:14" ht="15.6">
      <c r="A405" s="80"/>
      <c r="B405" s="156"/>
      <c r="C405" s="1"/>
      <c r="D405" s="152"/>
      <c r="E405" s="3"/>
      <c r="F405" s="3"/>
      <c r="G405" s="1"/>
      <c r="H405" s="83"/>
      <c r="I405" s="6"/>
      <c r="J405" s="6"/>
      <c r="K405" s="162"/>
      <c r="L405" s="3"/>
      <c r="M405" s="3"/>
      <c r="N405" s="5"/>
    </row>
    <row r="406" spans="1:14" ht="15.6">
      <c r="A406" s="80"/>
      <c r="B406" s="156"/>
      <c r="C406" s="1"/>
      <c r="D406" s="152"/>
      <c r="E406" s="3"/>
      <c r="F406" s="3"/>
      <c r="G406" s="1"/>
      <c r="H406" s="83"/>
      <c r="I406" s="6"/>
      <c r="J406" s="6"/>
      <c r="K406" s="162"/>
      <c r="L406" s="3"/>
      <c r="M406" s="3"/>
      <c r="N406" s="5"/>
    </row>
    <row r="407" spans="1:14" ht="15.6">
      <c r="A407" s="80"/>
      <c r="B407" s="156"/>
      <c r="C407" s="1"/>
      <c r="D407" s="152"/>
      <c r="E407" s="3"/>
      <c r="F407" s="3"/>
      <c r="G407" s="1"/>
      <c r="H407" s="83"/>
      <c r="I407" s="6"/>
      <c r="J407" s="6"/>
      <c r="K407" s="162"/>
      <c r="L407" s="3"/>
      <c r="M407" s="3"/>
      <c r="N407" s="5"/>
    </row>
    <row r="408" spans="1:14" ht="15.6">
      <c r="A408" s="80"/>
      <c r="B408" s="156"/>
      <c r="C408" s="1"/>
      <c r="D408" s="152"/>
      <c r="E408" s="3"/>
      <c r="F408" s="3"/>
      <c r="G408" s="1"/>
      <c r="H408" s="83"/>
      <c r="I408" s="6"/>
      <c r="J408" s="6"/>
      <c r="K408" s="162"/>
      <c r="L408" s="3"/>
      <c r="M408" s="3"/>
      <c r="N408" s="5"/>
    </row>
    <row r="409" spans="1:14" ht="15.6">
      <c r="A409" s="80"/>
      <c r="B409" s="156"/>
      <c r="C409" s="1"/>
      <c r="D409" s="152"/>
      <c r="E409" s="3"/>
      <c r="F409" s="3"/>
      <c r="G409" s="1"/>
      <c r="H409" s="83"/>
      <c r="I409" s="6"/>
      <c r="J409" s="6"/>
      <c r="K409" s="162"/>
      <c r="L409" s="3"/>
      <c r="M409" s="3"/>
      <c r="N409" s="5"/>
    </row>
    <row r="410" spans="1:14" ht="15.6">
      <c r="A410" s="80"/>
      <c r="B410" s="156"/>
      <c r="C410" s="1"/>
      <c r="D410" s="152"/>
      <c r="E410" s="3"/>
      <c r="F410" s="3"/>
      <c r="G410" s="1"/>
      <c r="H410" s="83"/>
      <c r="I410" s="6"/>
      <c r="J410" s="6"/>
      <c r="K410" s="162"/>
      <c r="L410" s="3"/>
      <c r="M410" s="3"/>
      <c r="N410" s="5"/>
    </row>
    <row r="411" spans="1:14" ht="15.6">
      <c r="A411" s="80"/>
      <c r="B411" s="156"/>
      <c r="C411" s="1"/>
      <c r="D411" s="152"/>
      <c r="E411" s="3"/>
      <c r="F411" s="3"/>
      <c r="G411" s="1"/>
      <c r="H411" s="83"/>
      <c r="I411" s="6"/>
      <c r="J411" s="6"/>
      <c r="K411" s="162"/>
      <c r="L411" s="3"/>
      <c r="M411" s="3"/>
      <c r="N411" s="5"/>
    </row>
    <row r="412" spans="1:14" ht="15.6">
      <c r="A412" s="80"/>
      <c r="B412" s="1"/>
      <c r="C412" s="1"/>
      <c r="D412" s="46"/>
      <c r="E412" s="1"/>
      <c r="F412" s="1"/>
      <c r="G412" s="1"/>
      <c r="H412" s="139"/>
      <c r="I412" s="6"/>
      <c r="J412" s="6"/>
      <c r="K412" s="163"/>
      <c r="L412" s="1"/>
      <c r="M412" s="159"/>
      <c r="N412" s="5"/>
    </row>
    <row r="413" spans="1:14" ht="15.6">
      <c r="A413" s="80"/>
      <c r="B413" s="1"/>
      <c r="C413" s="1"/>
      <c r="D413" s="46"/>
      <c r="E413" s="1"/>
      <c r="F413" s="1"/>
      <c r="G413" s="1"/>
      <c r="H413" s="139"/>
      <c r="I413" s="6"/>
      <c r="J413" s="6"/>
      <c r="K413" s="163"/>
      <c r="L413" s="1"/>
      <c r="M413" s="1"/>
      <c r="N413" s="5"/>
    </row>
    <row r="414" spans="1:14">
      <c r="A414" s="160"/>
      <c r="B414" s="173"/>
      <c r="C414" s="31"/>
      <c r="D414" s="34"/>
      <c r="E414" s="8"/>
      <c r="F414" s="20"/>
      <c r="G414" s="8"/>
      <c r="H414" s="16"/>
      <c r="I414" s="1"/>
      <c r="J414" s="1"/>
      <c r="K414" s="1"/>
      <c r="L414" s="1"/>
      <c r="M414" s="1"/>
      <c r="N414" s="5"/>
    </row>
    <row r="415" spans="1:14" ht="15.6">
      <c r="A415" s="80"/>
      <c r="B415" s="1"/>
      <c r="C415" s="1"/>
      <c r="D415" s="46"/>
      <c r="E415" s="1"/>
      <c r="F415" s="3"/>
      <c r="G415" s="1"/>
      <c r="H415" s="83"/>
      <c r="I415" s="6"/>
      <c r="J415" s="6"/>
      <c r="K415" s="162"/>
      <c r="L415" s="1"/>
      <c r="M415" s="1"/>
      <c r="N415" s="5"/>
    </row>
    <row r="416" spans="1:14" ht="15.6">
      <c r="A416" s="80"/>
      <c r="B416" s="1"/>
      <c r="C416" s="1"/>
      <c r="D416" s="46"/>
      <c r="E416" s="1"/>
      <c r="F416" s="1"/>
      <c r="G416" s="1"/>
      <c r="H416" s="139"/>
      <c r="I416" s="6"/>
      <c r="J416" s="6"/>
      <c r="K416" s="163"/>
      <c r="L416" s="1"/>
      <c r="M416" s="159"/>
      <c r="N416" s="5"/>
    </row>
    <row r="417" spans="1:14" ht="15.6">
      <c r="A417" s="80"/>
      <c r="B417" s="1"/>
      <c r="C417" s="1"/>
      <c r="D417" s="46"/>
      <c r="E417" s="1"/>
      <c r="F417" s="1"/>
      <c r="G417" s="1"/>
      <c r="H417" s="139"/>
      <c r="I417" s="6"/>
      <c r="J417" s="6"/>
      <c r="K417" s="163"/>
      <c r="L417" s="1"/>
      <c r="M417" s="1"/>
      <c r="N417" s="5"/>
    </row>
    <row r="418" spans="1:14">
      <c r="A418" s="160"/>
      <c r="B418" s="173"/>
      <c r="C418" s="31"/>
      <c r="D418" s="34"/>
      <c r="E418" s="1"/>
      <c r="F418" s="1"/>
      <c r="G418" s="1"/>
      <c r="H418" s="16"/>
      <c r="I418" s="6"/>
      <c r="J418" s="6"/>
      <c r="K418" s="163"/>
      <c r="L418" s="1"/>
      <c r="M418" s="1"/>
      <c r="N418" s="5"/>
    </row>
    <row r="419" spans="1:14" ht="15.6">
      <c r="A419" s="80"/>
      <c r="B419" s="1"/>
      <c r="C419" s="1"/>
      <c r="D419" s="46"/>
      <c r="E419" s="1"/>
      <c r="F419" s="1"/>
      <c r="G419" s="1"/>
      <c r="H419" s="164"/>
      <c r="I419" s="6"/>
      <c r="J419" s="6"/>
      <c r="K419" s="163"/>
      <c r="L419" s="1"/>
      <c r="M419" s="1"/>
      <c r="N419" s="5"/>
    </row>
    <row r="420" spans="1:14">
      <c r="A420" s="80"/>
      <c r="B420" s="1"/>
      <c r="C420" s="1"/>
      <c r="D420" s="46"/>
      <c r="E420" s="1"/>
      <c r="F420" s="1"/>
      <c r="G420" s="1"/>
      <c r="H420" s="165"/>
      <c r="I420" s="27"/>
      <c r="J420" s="166"/>
      <c r="K420" s="167"/>
      <c r="L420" s="1"/>
      <c r="M420" s="159"/>
      <c r="N420" s="5"/>
    </row>
    <row r="421" spans="1:14">
      <c r="A421" s="18"/>
      <c r="B421" s="175"/>
      <c r="C421" s="31"/>
      <c r="D421" s="34"/>
      <c r="E421" s="1"/>
      <c r="F421" s="1"/>
      <c r="G421" s="1"/>
      <c r="H421" s="16"/>
      <c r="I421" s="11"/>
      <c r="J421" s="69"/>
      <c r="K421" s="69"/>
      <c r="M421" s="4"/>
      <c r="N421" s="5"/>
    </row>
    <row r="422" spans="1:14" ht="15.6">
      <c r="A422" s="13"/>
      <c r="B422" s="50"/>
      <c r="C422" s="1"/>
      <c r="D422" s="46"/>
      <c r="E422" s="1"/>
      <c r="F422" s="1"/>
      <c r="G422" s="1"/>
      <c r="H422" s="164"/>
      <c r="I422" s="11"/>
      <c r="J422" s="69"/>
      <c r="K422" s="69"/>
      <c r="M422" s="4"/>
      <c r="N422" s="5"/>
    </row>
    <row r="423" spans="1:14">
      <c r="A423" s="13"/>
      <c r="B423" s="50"/>
      <c r="C423" s="1"/>
      <c r="D423" s="46"/>
      <c r="E423" s="1"/>
      <c r="F423" s="1"/>
      <c r="G423" s="1"/>
      <c r="H423" s="165"/>
      <c r="I423" s="11"/>
      <c r="J423" s="69"/>
      <c r="K423" s="69"/>
      <c r="M423" s="4"/>
      <c r="N423" s="5"/>
    </row>
    <row r="424" spans="1:14">
      <c r="A424" s="13"/>
      <c r="B424" s="50"/>
      <c r="C424" s="26"/>
      <c r="D424" s="11"/>
      <c r="E424" s="69"/>
      <c r="F424" s="69"/>
      <c r="G424" s="47"/>
      <c r="H424" s="72"/>
      <c r="I424" s="11"/>
      <c r="J424" s="69"/>
      <c r="K424" s="69"/>
      <c r="M424" s="4"/>
      <c r="N424" s="5"/>
    </row>
    <row r="425" spans="1:14">
      <c r="A425" s="13"/>
      <c r="B425" s="50"/>
      <c r="C425" s="26"/>
      <c r="D425" s="11"/>
      <c r="E425" s="69"/>
      <c r="F425" s="69"/>
      <c r="G425" s="47"/>
      <c r="H425" s="72"/>
      <c r="I425" s="11"/>
      <c r="J425" s="69"/>
      <c r="K425" s="69"/>
      <c r="M425" s="4"/>
      <c r="N425" s="5"/>
    </row>
    <row r="426" spans="1:14">
      <c r="A426" s="13"/>
      <c r="B426" s="50"/>
      <c r="C426" s="26"/>
      <c r="D426" s="11"/>
      <c r="E426" s="69"/>
      <c r="F426" s="69"/>
      <c r="G426" s="47"/>
      <c r="H426" s="72"/>
      <c r="I426" s="11"/>
      <c r="J426" s="69"/>
      <c r="K426" s="69"/>
      <c r="M426" s="4"/>
      <c r="N426" s="5"/>
    </row>
    <row r="427" spans="1:14">
      <c r="A427" s="13"/>
      <c r="B427" s="50"/>
      <c r="C427" s="26"/>
      <c r="D427" s="11"/>
      <c r="E427" s="69"/>
      <c r="F427" s="69"/>
      <c r="G427" s="47"/>
      <c r="H427" s="72"/>
      <c r="I427" s="11"/>
      <c r="J427" s="69"/>
      <c r="K427" s="69"/>
      <c r="M427" s="4"/>
      <c r="N427" s="5"/>
    </row>
    <row r="428" spans="1:14">
      <c r="A428" s="13"/>
      <c r="B428" s="50"/>
      <c r="C428" s="26"/>
      <c r="D428" s="11"/>
      <c r="E428" s="69"/>
      <c r="F428" s="69"/>
      <c r="G428" s="47"/>
      <c r="H428" s="72"/>
      <c r="I428" s="11"/>
      <c r="J428" s="69"/>
      <c r="K428" s="69"/>
      <c r="M428" s="4"/>
      <c r="N428" s="5"/>
    </row>
    <row r="429" spans="1:14">
      <c r="A429" s="13"/>
      <c r="B429" s="50"/>
      <c r="C429" s="26"/>
      <c r="D429" s="11"/>
      <c r="E429" s="69"/>
      <c r="F429" s="69"/>
      <c r="G429" s="47"/>
      <c r="H429" s="72"/>
      <c r="I429" s="11"/>
      <c r="J429" s="69"/>
      <c r="K429" s="69"/>
      <c r="M429" s="4"/>
      <c r="N429" s="5"/>
    </row>
    <row r="430" spans="1:14">
      <c r="A430" s="13"/>
      <c r="B430" s="50"/>
      <c r="C430" s="26"/>
      <c r="D430" s="11"/>
      <c r="E430" s="69"/>
      <c r="F430" s="69"/>
      <c r="G430" s="47"/>
      <c r="H430" s="72"/>
      <c r="I430" s="11"/>
      <c r="J430" s="69"/>
      <c r="K430" s="69"/>
      <c r="M430" s="4"/>
      <c r="N430" s="5"/>
    </row>
    <row r="431" spans="1:14">
      <c r="A431" s="13"/>
      <c r="B431" s="50"/>
      <c r="C431" s="26"/>
      <c r="D431" s="11"/>
      <c r="E431" s="69"/>
      <c r="F431" s="69"/>
      <c r="G431" s="47"/>
      <c r="H431" s="72"/>
      <c r="I431" s="11"/>
      <c r="J431" s="69"/>
      <c r="K431" s="69"/>
      <c r="M431" s="4"/>
      <c r="N431" s="5"/>
    </row>
    <row r="432" spans="1:14">
      <c r="A432" s="13"/>
      <c r="B432" s="50"/>
      <c r="C432" s="26"/>
      <c r="D432" s="11"/>
      <c r="E432" s="69"/>
      <c r="F432" s="69"/>
      <c r="G432" s="47"/>
      <c r="H432" s="72"/>
      <c r="I432" s="11"/>
      <c r="J432" s="69"/>
      <c r="K432" s="69"/>
      <c r="M432" s="4"/>
      <c r="N432" s="5"/>
    </row>
    <row r="433" spans="1:14">
      <c r="A433" s="13"/>
      <c r="B433" s="50"/>
      <c r="C433" s="26"/>
      <c r="D433" s="11"/>
      <c r="E433" s="69"/>
      <c r="F433" s="69"/>
      <c r="G433" s="47"/>
      <c r="H433" s="72"/>
      <c r="I433" s="11"/>
      <c r="J433" s="69"/>
      <c r="K433" s="69"/>
      <c r="M433" s="4"/>
      <c r="N433" s="5"/>
    </row>
    <row r="434" spans="1:14">
      <c r="A434" s="13"/>
      <c r="B434" s="50"/>
      <c r="C434" s="26"/>
      <c r="D434" s="11"/>
      <c r="E434" s="69"/>
      <c r="F434" s="12"/>
      <c r="G434" s="47"/>
      <c r="H434" s="72"/>
      <c r="I434" s="11"/>
      <c r="J434" s="69"/>
      <c r="K434" s="12"/>
      <c r="M434" s="4"/>
      <c r="N434" s="5"/>
    </row>
    <row r="435" spans="1:14">
      <c r="A435" s="13"/>
      <c r="B435" s="50"/>
      <c r="C435" s="26"/>
      <c r="D435" s="11"/>
      <c r="E435" s="69"/>
      <c r="F435" s="69"/>
      <c r="G435" s="47"/>
      <c r="H435" s="72"/>
      <c r="I435" s="11"/>
      <c r="J435" s="69"/>
      <c r="K435" s="69"/>
      <c r="M435" s="4"/>
      <c r="N435" s="5"/>
    </row>
    <row r="436" spans="1:14">
      <c r="A436" s="13"/>
      <c r="B436" s="50"/>
      <c r="C436" s="26"/>
      <c r="D436" s="11"/>
      <c r="E436" s="69"/>
      <c r="F436" s="69"/>
      <c r="G436" s="47"/>
      <c r="H436" s="72"/>
      <c r="I436" s="11"/>
      <c r="J436" s="69"/>
      <c r="K436" s="69"/>
      <c r="M436" s="4"/>
      <c r="N436" s="5"/>
    </row>
    <row r="437" spans="1:14">
      <c r="A437" s="13"/>
      <c r="B437" s="50"/>
      <c r="C437" s="26"/>
      <c r="D437" s="11"/>
      <c r="E437" s="69"/>
      <c r="F437" s="69"/>
      <c r="G437" s="47"/>
      <c r="H437" s="72"/>
      <c r="I437" s="11"/>
      <c r="J437" s="69"/>
      <c r="K437" s="69"/>
      <c r="M437" s="4"/>
      <c r="N437" s="5"/>
    </row>
    <row r="438" spans="1:14">
      <c r="A438" s="13"/>
      <c r="B438" s="50"/>
      <c r="C438" s="26"/>
      <c r="D438" s="11"/>
      <c r="E438" s="69"/>
      <c r="F438" s="69"/>
      <c r="G438" s="47"/>
      <c r="H438" s="72"/>
      <c r="I438" s="11"/>
      <c r="J438" s="69"/>
      <c r="K438" s="69"/>
      <c r="M438" s="4"/>
      <c r="N438" s="5"/>
    </row>
    <row r="439" spans="1:14">
      <c r="A439" s="13"/>
      <c r="B439" s="50"/>
      <c r="C439" s="26"/>
      <c r="D439" s="11"/>
      <c r="E439" s="69"/>
      <c r="F439" s="69"/>
      <c r="G439" s="47"/>
      <c r="H439" s="72"/>
      <c r="I439" s="11"/>
      <c r="J439" s="69"/>
      <c r="K439" s="69"/>
      <c r="M439" s="4"/>
      <c r="N439" s="5"/>
    </row>
    <row r="440" spans="1:14">
      <c r="A440" s="13"/>
      <c r="B440" s="50"/>
      <c r="C440" s="26"/>
      <c r="D440" s="11"/>
      <c r="E440" s="69"/>
      <c r="F440" s="69"/>
      <c r="G440" s="47"/>
      <c r="H440" s="74"/>
      <c r="I440" s="11"/>
      <c r="J440" s="69"/>
      <c r="K440" s="69"/>
      <c r="M440" s="4"/>
      <c r="N440" s="5"/>
    </row>
    <row r="441" spans="1:14">
      <c r="A441" s="13"/>
      <c r="B441" s="50"/>
      <c r="C441" s="26"/>
      <c r="D441" s="11"/>
      <c r="E441" s="69"/>
      <c r="F441" s="69"/>
      <c r="G441" s="47"/>
      <c r="H441" s="72"/>
      <c r="I441" s="11"/>
      <c r="J441" s="69"/>
      <c r="K441" s="69"/>
      <c r="M441" s="4"/>
      <c r="N441" s="5"/>
    </row>
    <row r="442" spans="1:14">
      <c r="A442" s="13"/>
      <c r="B442" s="50"/>
      <c r="C442" s="26"/>
      <c r="D442" s="11"/>
      <c r="E442" s="69"/>
      <c r="F442" s="69"/>
      <c r="G442" s="47"/>
      <c r="H442" s="72"/>
      <c r="I442" s="11"/>
      <c r="J442" s="69"/>
      <c r="K442" s="69"/>
      <c r="M442" s="4"/>
      <c r="N442" s="5"/>
    </row>
    <row r="443" spans="1:14">
      <c r="A443" s="13"/>
      <c r="B443" s="50"/>
      <c r="C443" s="26"/>
      <c r="D443" s="11"/>
      <c r="E443" s="69"/>
      <c r="F443" s="69"/>
      <c r="G443" s="47"/>
      <c r="H443" s="72"/>
      <c r="I443" s="11"/>
      <c r="J443" s="69"/>
      <c r="K443" s="69"/>
      <c r="M443" s="4"/>
      <c r="N443" s="5"/>
    </row>
    <row r="444" spans="1:14">
      <c r="A444" s="13"/>
      <c r="B444" s="50"/>
      <c r="C444" s="26"/>
      <c r="D444" s="11"/>
      <c r="E444" s="69"/>
      <c r="F444" s="69"/>
      <c r="G444" s="47"/>
      <c r="H444" s="72"/>
      <c r="I444" s="11"/>
      <c r="J444" s="69"/>
      <c r="K444" s="69"/>
      <c r="M444" s="4"/>
      <c r="N444" s="5"/>
    </row>
    <row r="445" spans="1:14">
      <c r="A445" s="13"/>
      <c r="B445" s="50"/>
      <c r="C445" s="26"/>
      <c r="D445" s="11"/>
      <c r="E445" s="69"/>
      <c r="F445" s="69"/>
      <c r="G445" s="47"/>
      <c r="H445" s="72"/>
      <c r="I445" s="11"/>
      <c r="J445" s="69"/>
      <c r="K445" s="69"/>
      <c r="M445" s="4"/>
      <c r="N445" s="5"/>
    </row>
    <row r="446" spans="1:14">
      <c r="A446" s="13"/>
      <c r="B446" s="50"/>
      <c r="C446" s="26"/>
      <c r="D446" s="11"/>
      <c r="E446" s="69"/>
      <c r="F446" s="69"/>
      <c r="G446" s="47"/>
      <c r="H446" s="74"/>
      <c r="I446" s="11"/>
      <c r="J446" s="69"/>
      <c r="K446" s="69"/>
      <c r="M446" s="4"/>
      <c r="N446" s="5"/>
    </row>
    <row r="447" spans="1:14">
      <c r="A447" s="13"/>
      <c r="B447" s="50"/>
      <c r="C447" s="26"/>
      <c r="D447" s="11"/>
      <c r="E447" s="69"/>
      <c r="F447" s="69"/>
      <c r="G447" s="47"/>
      <c r="H447" s="74"/>
      <c r="I447" s="11"/>
      <c r="J447" s="69"/>
      <c r="K447" s="69"/>
      <c r="M447" s="4"/>
      <c r="N447" s="5"/>
    </row>
    <row r="448" spans="1:14">
      <c r="A448" s="13"/>
      <c r="B448" s="50"/>
      <c r="C448" s="26"/>
      <c r="D448" s="11"/>
      <c r="E448" s="69"/>
      <c r="F448" s="69"/>
      <c r="G448" s="47"/>
      <c r="H448" s="74"/>
      <c r="I448" s="11"/>
      <c r="J448" s="69"/>
      <c r="K448" s="69"/>
      <c r="M448" s="4"/>
      <c r="N448" s="5"/>
    </row>
    <row r="449" spans="1:14">
      <c r="A449" s="13"/>
      <c r="B449" s="50"/>
      <c r="C449" s="26"/>
      <c r="D449" s="11"/>
      <c r="E449" s="69"/>
      <c r="F449" s="69"/>
      <c r="G449" s="47"/>
      <c r="H449" s="74"/>
      <c r="I449" s="11"/>
      <c r="J449" s="69"/>
      <c r="K449" s="69"/>
      <c r="M449" s="4"/>
      <c r="N449" s="5"/>
    </row>
    <row r="450" spans="1:14">
      <c r="A450" s="13"/>
      <c r="B450" s="50"/>
      <c r="C450" s="26"/>
      <c r="D450" s="11"/>
      <c r="E450" s="69"/>
      <c r="F450" s="69"/>
      <c r="G450" s="47"/>
      <c r="H450" s="74"/>
      <c r="I450" s="11"/>
      <c r="J450" s="69"/>
      <c r="K450" s="69"/>
      <c r="M450" s="4"/>
      <c r="N450" s="5"/>
    </row>
    <row r="451" spans="1:14">
      <c r="A451" s="13"/>
      <c r="B451" s="50"/>
      <c r="C451" s="26"/>
      <c r="D451" s="11"/>
      <c r="E451" s="69"/>
      <c r="F451" s="69"/>
      <c r="G451" s="47"/>
      <c r="H451" s="74"/>
      <c r="I451" s="11"/>
      <c r="J451" s="69"/>
      <c r="K451" s="69"/>
      <c r="M451" s="4"/>
      <c r="N451" s="5"/>
    </row>
    <row r="452" spans="1:14">
      <c r="A452" s="13"/>
      <c r="B452" s="50"/>
      <c r="C452" s="26"/>
      <c r="D452" s="11"/>
      <c r="E452" s="69"/>
      <c r="F452" s="69"/>
      <c r="G452" s="47"/>
      <c r="H452" s="74"/>
      <c r="I452" s="11"/>
      <c r="J452" s="69"/>
      <c r="K452" s="69"/>
      <c r="M452" s="4"/>
      <c r="N452" s="5"/>
    </row>
    <row r="453" spans="1:14">
      <c r="A453" s="13"/>
      <c r="B453" s="50"/>
      <c r="C453" s="26"/>
      <c r="D453" s="11"/>
      <c r="E453" s="47"/>
      <c r="F453" s="47"/>
      <c r="G453" s="47"/>
      <c r="H453" s="74"/>
      <c r="I453" s="11"/>
      <c r="J453" s="47"/>
      <c r="K453" s="47"/>
      <c r="M453" s="4"/>
      <c r="N453" s="5"/>
    </row>
    <row r="454" spans="1:14">
      <c r="A454" s="13"/>
      <c r="B454" s="28"/>
      <c r="C454" s="26"/>
      <c r="D454" s="11"/>
      <c r="E454" s="47"/>
      <c r="F454" s="47"/>
      <c r="G454" s="47"/>
      <c r="H454" s="74"/>
      <c r="I454" s="11"/>
      <c r="J454" s="47"/>
      <c r="K454" s="47"/>
      <c r="M454" s="4"/>
      <c r="N454" s="5"/>
    </row>
    <row r="455" spans="1:14">
      <c r="A455" s="13"/>
      <c r="B455" s="1"/>
      <c r="C455" s="26"/>
      <c r="D455" s="11"/>
      <c r="E455" s="47"/>
      <c r="F455" s="47"/>
      <c r="G455" s="47"/>
      <c r="H455" s="72"/>
      <c r="I455" s="11"/>
      <c r="J455" s="47"/>
      <c r="K455" s="47"/>
      <c r="M455" s="4"/>
      <c r="N455" s="5"/>
    </row>
    <row r="456" spans="1:14">
      <c r="A456" s="13"/>
      <c r="B456" s="1"/>
      <c r="C456" s="26"/>
      <c r="D456" s="11"/>
      <c r="E456" s="47"/>
      <c r="F456" s="47"/>
      <c r="G456" s="47"/>
      <c r="H456" s="72"/>
      <c r="I456" s="11"/>
      <c r="J456" s="47"/>
      <c r="K456" s="47"/>
      <c r="M456" s="4"/>
      <c r="N456" s="5"/>
    </row>
    <row r="457" spans="1:14">
      <c r="A457" s="13"/>
      <c r="B457" s="1"/>
      <c r="C457" s="26"/>
      <c r="D457" s="11"/>
      <c r="E457" s="47"/>
      <c r="F457" s="47"/>
      <c r="G457" s="47"/>
      <c r="H457" s="72"/>
      <c r="I457" s="73"/>
      <c r="J457" s="47"/>
      <c r="K457" s="47"/>
      <c r="M457" s="4"/>
      <c r="N457" s="5"/>
    </row>
    <row r="458" spans="1:14">
      <c r="A458" s="13"/>
      <c r="B458" s="1"/>
      <c r="C458" s="26"/>
      <c r="D458" s="11"/>
      <c r="E458" s="47"/>
      <c r="F458" s="47"/>
      <c r="G458" s="47"/>
      <c r="H458" s="72"/>
      <c r="I458" s="73"/>
      <c r="J458" s="47"/>
      <c r="K458" s="47"/>
      <c r="M458" s="4"/>
      <c r="N458" s="5"/>
    </row>
    <row r="459" spans="1:14">
      <c r="A459" s="13"/>
      <c r="B459" s="1"/>
      <c r="C459" s="26"/>
      <c r="D459" s="11"/>
      <c r="E459" s="47"/>
      <c r="F459" s="47"/>
      <c r="G459" s="47"/>
      <c r="H459" s="72"/>
      <c r="I459" s="73"/>
      <c r="J459" s="47"/>
      <c r="K459" s="47"/>
      <c r="M459" s="4"/>
      <c r="N459" s="5"/>
    </row>
    <row r="460" spans="1:14">
      <c r="A460" s="13"/>
      <c r="B460" s="1"/>
      <c r="C460" s="26"/>
      <c r="D460" s="11"/>
      <c r="E460" s="47"/>
      <c r="F460" s="47"/>
      <c r="G460" s="47"/>
      <c r="H460" s="72"/>
      <c r="I460" s="73"/>
      <c r="J460" s="47"/>
      <c r="K460" s="47"/>
      <c r="M460" s="4"/>
      <c r="N460" s="5"/>
    </row>
    <row r="461" spans="1:14">
      <c r="A461" s="13"/>
      <c r="B461" s="1"/>
      <c r="C461" s="26"/>
      <c r="D461" s="11"/>
      <c r="E461" s="47"/>
      <c r="F461" s="47"/>
      <c r="G461" s="47"/>
      <c r="H461" s="72"/>
      <c r="I461" s="73"/>
      <c r="J461" s="47"/>
      <c r="K461" s="47"/>
      <c r="M461" s="4"/>
      <c r="N461" s="5"/>
    </row>
    <row r="462" spans="1:14">
      <c r="A462" s="13"/>
      <c r="B462" s="1"/>
      <c r="C462" s="26"/>
      <c r="D462" s="11"/>
      <c r="E462" s="47"/>
      <c r="F462" s="47"/>
      <c r="G462" s="47"/>
      <c r="H462" s="72"/>
      <c r="I462" s="73"/>
      <c r="J462" s="47"/>
      <c r="K462" s="47"/>
      <c r="M462" s="4"/>
      <c r="N462" s="5"/>
    </row>
    <row r="463" spans="1:14">
      <c r="A463" s="13"/>
      <c r="B463" s="1"/>
      <c r="C463" s="26"/>
      <c r="D463" s="11"/>
      <c r="E463" s="47"/>
      <c r="F463" s="47"/>
      <c r="G463" s="47"/>
      <c r="H463" s="72"/>
      <c r="I463" s="73"/>
      <c r="J463" s="47"/>
      <c r="K463" s="47"/>
      <c r="M463" s="4"/>
      <c r="N463" s="5"/>
    </row>
    <row r="464" spans="1:14">
      <c r="A464" s="13"/>
      <c r="B464" s="1"/>
      <c r="C464" s="26"/>
      <c r="D464" s="11"/>
      <c r="E464" s="47"/>
      <c r="F464" s="47"/>
      <c r="G464" s="47"/>
      <c r="H464" s="72"/>
      <c r="I464" s="73"/>
      <c r="J464" s="47"/>
      <c r="K464" s="47"/>
      <c r="M464" s="4"/>
      <c r="N464" s="5"/>
    </row>
    <row r="465" spans="1:14">
      <c r="A465" s="13"/>
      <c r="B465" s="1"/>
      <c r="C465" s="26"/>
      <c r="D465" s="11"/>
      <c r="E465" s="47"/>
      <c r="F465" s="47"/>
      <c r="G465" s="47"/>
      <c r="H465" s="72"/>
      <c r="I465" s="73"/>
      <c r="J465" s="47"/>
      <c r="K465" s="47"/>
      <c r="M465" s="4"/>
      <c r="N465" s="5"/>
    </row>
    <row r="466" spans="1:14">
      <c r="A466" s="13"/>
      <c r="B466" s="1"/>
      <c r="C466" s="26"/>
      <c r="D466" s="11"/>
      <c r="E466" s="47"/>
      <c r="F466" s="47"/>
      <c r="G466" s="47"/>
      <c r="H466" s="72"/>
      <c r="I466" s="73"/>
      <c r="J466" s="47"/>
      <c r="K466" s="47"/>
      <c r="M466" s="4"/>
      <c r="N466" s="5"/>
    </row>
    <row r="467" spans="1:14">
      <c r="A467" s="13"/>
      <c r="B467" s="1"/>
      <c r="C467" s="26"/>
      <c r="D467" s="11"/>
      <c r="E467" s="47"/>
      <c r="F467" s="47"/>
      <c r="G467" s="47"/>
      <c r="H467" s="72"/>
      <c r="I467" s="73"/>
      <c r="J467" s="47"/>
      <c r="K467" s="47"/>
      <c r="M467" s="4"/>
      <c r="N467" s="5"/>
    </row>
    <row r="468" spans="1:14">
      <c r="A468" s="13"/>
      <c r="B468" s="1"/>
      <c r="C468" s="26"/>
      <c r="D468" s="11"/>
      <c r="E468" s="47"/>
      <c r="F468" s="47"/>
      <c r="G468" s="47"/>
      <c r="H468" s="72"/>
      <c r="I468" s="73"/>
      <c r="J468" s="47"/>
      <c r="K468" s="47"/>
      <c r="M468" s="4"/>
      <c r="N468" s="5"/>
    </row>
    <row r="469" spans="1:14">
      <c r="A469" s="13"/>
      <c r="B469" s="1"/>
      <c r="C469" s="26"/>
      <c r="D469" s="11"/>
      <c r="E469" s="47"/>
      <c r="F469" s="47"/>
      <c r="G469" s="47"/>
      <c r="H469" s="72"/>
      <c r="I469" s="73"/>
      <c r="J469" s="47"/>
      <c r="K469" s="47"/>
      <c r="M469" s="4"/>
      <c r="N469" s="5"/>
    </row>
    <row r="470" spans="1:14">
      <c r="A470" s="13"/>
      <c r="B470" s="1"/>
      <c r="C470" s="26"/>
      <c r="D470" s="11"/>
      <c r="E470" s="47"/>
      <c r="F470" s="47"/>
      <c r="G470" s="47"/>
      <c r="H470" s="72"/>
      <c r="I470" s="73"/>
      <c r="J470" s="47"/>
      <c r="K470" s="47"/>
      <c r="M470" s="4"/>
      <c r="N470" s="5"/>
    </row>
    <row r="471" spans="1:14">
      <c r="A471" s="13"/>
      <c r="B471" s="1"/>
      <c r="C471" s="26"/>
      <c r="D471" s="11"/>
      <c r="E471" s="47"/>
      <c r="F471" s="47"/>
      <c r="G471" s="47"/>
      <c r="H471" s="72"/>
      <c r="I471" s="73"/>
      <c r="J471" s="47"/>
      <c r="K471" s="47"/>
      <c r="M471" s="4"/>
      <c r="N471" s="5"/>
    </row>
    <row r="472" spans="1:14">
      <c r="A472" s="13"/>
      <c r="B472" s="1"/>
      <c r="C472" s="26"/>
      <c r="D472" s="11"/>
      <c r="E472" s="47"/>
      <c r="F472" s="47"/>
      <c r="G472" s="47"/>
      <c r="H472" s="72"/>
      <c r="I472" s="73"/>
      <c r="J472" s="47"/>
      <c r="K472" s="47"/>
      <c r="M472" s="4"/>
      <c r="N472" s="5"/>
    </row>
    <row r="473" spans="1:14">
      <c r="A473" s="13"/>
      <c r="B473" s="1"/>
      <c r="C473" s="26"/>
      <c r="D473" s="11"/>
      <c r="E473" s="47"/>
      <c r="F473" s="47"/>
      <c r="G473" s="47"/>
      <c r="H473" s="72"/>
      <c r="I473" s="73"/>
      <c r="J473" s="47"/>
      <c r="K473" s="47"/>
      <c r="M473" s="4"/>
      <c r="N473" s="5"/>
    </row>
    <row r="474" spans="1:14">
      <c r="A474" s="13"/>
      <c r="B474" s="1"/>
      <c r="C474" s="26"/>
      <c r="D474" s="11"/>
      <c r="E474" s="47"/>
      <c r="F474" s="47"/>
      <c r="G474" s="47"/>
      <c r="H474" s="72"/>
      <c r="I474" s="73"/>
      <c r="J474" s="47"/>
      <c r="K474" s="47"/>
      <c r="M474" s="4"/>
      <c r="N474" s="5"/>
    </row>
    <row r="475" spans="1:14">
      <c r="A475" s="13"/>
      <c r="B475" s="1"/>
      <c r="C475" s="26"/>
      <c r="D475" s="11"/>
      <c r="E475" s="47"/>
      <c r="F475" s="47"/>
      <c r="G475" s="47"/>
      <c r="H475" s="72"/>
      <c r="I475" s="73"/>
      <c r="J475" s="47"/>
      <c r="K475" s="47"/>
      <c r="M475" s="4"/>
      <c r="N475" s="5"/>
    </row>
    <row r="476" spans="1:14">
      <c r="A476" s="13"/>
      <c r="B476" s="1"/>
      <c r="C476" s="26"/>
      <c r="D476" s="11"/>
      <c r="E476" s="47"/>
      <c r="F476" s="47"/>
      <c r="G476" s="47"/>
      <c r="H476" s="72"/>
      <c r="I476" s="73"/>
      <c r="J476" s="47"/>
      <c r="K476" s="47"/>
      <c r="M476" s="4"/>
      <c r="N476" s="5"/>
    </row>
    <row r="477" spans="1:14">
      <c r="A477" s="13"/>
      <c r="B477" s="1"/>
      <c r="C477" s="26"/>
      <c r="D477" s="11"/>
      <c r="E477" s="47"/>
      <c r="F477" s="47"/>
      <c r="G477" s="47"/>
      <c r="H477" s="72"/>
      <c r="I477" s="73"/>
      <c r="J477" s="47"/>
      <c r="K477" s="47"/>
      <c r="M477" s="4"/>
      <c r="N477" s="5"/>
    </row>
    <row r="478" spans="1:14">
      <c r="A478" s="13"/>
      <c r="B478" s="1"/>
      <c r="C478" s="26"/>
      <c r="D478" s="11"/>
      <c r="E478" s="47"/>
      <c r="F478" s="47"/>
      <c r="G478" s="47"/>
      <c r="H478" s="72"/>
      <c r="I478" s="73"/>
      <c r="J478" s="47"/>
      <c r="K478" s="47"/>
      <c r="M478" s="4"/>
      <c r="N478" s="5"/>
    </row>
    <row r="479" spans="1:14">
      <c r="A479" s="13"/>
      <c r="B479" s="1"/>
      <c r="C479" s="26"/>
      <c r="D479" s="11"/>
      <c r="E479" s="47"/>
      <c r="F479" s="47"/>
      <c r="G479" s="47"/>
      <c r="H479" s="72"/>
      <c r="I479" s="73"/>
      <c r="J479" s="47"/>
      <c r="K479" s="47"/>
      <c r="M479" s="4"/>
      <c r="N479" s="5"/>
    </row>
    <row r="480" spans="1:14">
      <c r="A480" s="13"/>
      <c r="B480" s="1"/>
      <c r="C480" s="26"/>
      <c r="D480" s="11"/>
      <c r="E480" s="47"/>
      <c r="F480" s="47"/>
      <c r="G480" s="47"/>
      <c r="H480" s="72"/>
      <c r="I480" s="73"/>
      <c r="J480" s="47"/>
      <c r="K480" s="47"/>
      <c r="M480" s="4"/>
      <c r="N480" s="5"/>
    </row>
    <row r="481" spans="1:14">
      <c r="A481" s="13"/>
      <c r="B481" s="1"/>
      <c r="C481" s="26"/>
      <c r="D481" s="11"/>
      <c r="E481" s="47"/>
      <c r="F481" s="47"/>
      <c r="G481" s="47"/>
      <c r="H481" s="72"/>
      <c r="I481" s="73"/>
      <c r="J481" s="47"/>
      <c r="K481" s="47"/>
      <c r="M481" s="4"/>
      <c r="N481" s="5"/>
    </row>
    <row r="482" spans="1:14">
      <c r="A482" s="13"/>
      <c r="B482" s="1"/>
      <c r="C482" s="26"/>
      <c r="D482" s="11"/>
      <c r="E482" s="47"/>
      <c r="F482" s="47"/>
      <c r="G482" s="47"/>
      <c r="H482" s="72"/>
      <c r="I482" s="73"/>
      <c r="J482" s="47"/>
      <c r="K482" s="47"/>
      <c r="M482" s="4"/>
      <c r="N482" s="5"/>
    </row>
    <row r="483" spans="1:14">
      <c r="A483" s="13"/>
      <c r="B483" s="1"/>
      <c r="C483" s="26"/>
      <c r="D483" s="11"/>
      <c r="E483" s="47"/>
      <c r="F483" s="47"/>
      <c r="G483" s="47"/>
      <c r="H483" s="72"/>
      <c r="I483" s="73"/>
      <c r="J483" s="47"/>
      <c r="K483" s="47"/>
      <c r="M483" s="4"/>
      <c r="N483" s="5"/>
    </row>
    <row r="484" spans="1:14">
      <c r="A484" s="13"/>
      <c r="B484" s="1"/>
      <c r="C484" s="26"/>
      <c r="D484" s="11"/>
      <c r="E484" s="47"/>
      <c r="F484" s="47"/>
      <c r="G484" s="47"/>
      <c r="H484" s="72"/>
      <c r="I484" s="73"/>
      <c r="J484" s="47"/>
      <c r="K484" s="47"/>
      <c r="M484" s="4"/>
      <c r="N484" s="5"/>
    </row>
    <row r="485" spans="1:14">
      <c r="A485" s="13"/>
      <c r="B485" s="1"/>
      <c r="C485" s="26"/>
      <c r="D485" s="11"/>
      <c r="E485" s="47"/>
      <c r="F485" s="47"/>
      <c r="G485" s="47"/>
      <c r="H485" s="72"/>
      <c r="I485" s="73"/>
      <c r="J485" s="47"/>
      <c r="K485" s="47"/>
      <c r="M485" s="4"/>
      <c r="N485" s="5"/>
    </row>
    <row r="486" spans="1:14">
      <c r="A486" s="13"/>
      <c r="B486" s="1"/>
      <c r="C486" s="26"/>
      <c r="D486" s="11"/>
      <c r="E486" s="47"/>
      <c r="F486" s="47"/>
      <c r="G486" s="47"/>
      <c r="H486" s="72"/>
      <c r="I486" s="73"/>
      <c r="J486" s="47"/>
      <c r="K486" s="47"/>
      <c r="M486" s="4"/>
      <c r="N486" s="5"/>
    </row>
    <row r="487" spans="1:14">
      <c r="A487" s="13"/>
      <c r="B487" s="1"/>
      <c r="C487" s="26"/>
      <c r="D487" s="11"/>
      <c r="E487" s="47"/>
      <c r="F487" s="47"/>
      <c r="G487" s="47"/>
      <c r="H487" s="72"/>
      <c r="I487" s="73"/>
      <c r="J487" s="47"/>
      <c r="K487" s="47"/>
      <c r="M487" s="4"/>
      <c r="N487" s="5"/>
    </row>
    <row r="488" spans="1:14">
      <c r="A488" s="13"/>
      <c r="B488" s="1"/>
      <c r="C488" s="26"/>
      <c r="D488" s="11"/>
      <c r="E488" s="47"/>
      <c r="F488" s="47"/>
      <c r="G488" s="47"/>
      <c r="H488" s="72"/>
      <c r="I488" s="73"/>
      <c r="J488" s="47"/>
      <c r="K488" s="47"/>
      <c r="M488" s="4"/>
      <c r="N488" s="5"/>
    </row>
    <row r="489" spans="1:14">
      <c r="A489" s="13"/>
      <c r="B489" s="1"/>
      <c r="C489" s="26"/>
      <c r="D489" s="11"/>
      <c r="E489" s="47"/>
      <c r="F489" s="47"/>
      <c r="G489" s="47"/>
      <c r="H489" s="72"/>
      <c r="I489" s="29"/>
      <c r="J489" s="24"/>
      <c r="K489" s="79"/>
      <c r="M489" s="4"/>
      <c r="N489" s="5"/>
    </row>
    <row r="490" spans="1:14">
      <c r="A490" s="13"/>
      <c r="B490" s="1"/>
      <c r="C490" s="30"/>
      <c r="D490" s="32"/>
      <c r="E490" s="32"/>
      <c r="F490" s="32"/>
      <c r="G490" s="33"/>
      <c r="H490" s="23"/>
      <c r="I490" s="29"/>
      <c r="J490" s="24"/>
      <c r="K490" s="77"/>
      <c r="M490" s="4"/>
      <c r="N490" s="5"/>
    </row>
    <row r="491" spans="1:14" ht="9.6" customHeight="1">
      <c r="A491" s="13"/>
      <c r="B491" s="1"/>
      <c r="C491" s="30"/>
      <c r="D491" s="11"/>
      <c r="E491" s="32"/>
      <c r="F491" s="32"/>
      <c r="G491" s="47"/>
      <c r="H491" s="23"/>
      <c r="I491" s="48"/>
      <c r="J491" s="49"/>
      <c r="K491" s="71"/>
      <c r="M491" s="4"/>
      <c r="N491" s="5"/>
    </row>
    <row r="492" spans="1:14">
      <c r="A492" s="18"/>
      <c r="B492" s="37"/>
      <c r="C492" s="10"/>
      <c r="D492" s="7"/>
      <c r="E492" s="11"/>
      <c r="F492" s="11"/>
      <c r="G492" s="11"/>
      <c r="H492" s="44"/>
      <c r="I492" s="12"/>
      <c r="J492" s="10"/>
      <c r="K492" s="7"/>
      <c r="M492" s="4"/>
    </row>
    <row r="493" spans="1:14">
      <c r="A493" s="18"/>
      <c r="B493" s="1"/>
      <c r="C493" s="3"/>
      <c r="D493" s="11"/>
      <c r="E493" s="11"/>
      <c r="F493" s="11"/>
      <c r="G493" s="11"/>
      <c r="H493" s="44"/>
      <c r="I493" s="12"/>
      <c r="J493" s="10"/>
      <c r="K493" s="79"/>
      <c r="M493" s="4"/>
    </row>
    <row r="494" spans="1:14" ht="10.8" customHeight="1">
      <c r="A494" s="18"/>
      <c r="B494" s="1"/>
      <c r="C494" s="3"/>
      <c r="D494" s="11"/>
      <c r="E494" s="11"/>
      <c r="F494" s="11"/>
      <c r="G494" s="11"/>
      <c r="H494" s="44"/>
      <c r="I494" s="12"/>
      <c r="J494" s="10"/>
      <c r="K494" s="7"/>
      <c r="M494" s="4"/>
    </row>
    <row r="495" spans="1:14" ht="15" thickBot="1">
      <c r="A495" s="18"/>
      <c r="B495" s="38"/>
      <c r="C495" s="39"/>
      <c r="D495" s="7"/>
      <c r="E495" s="11"/>
      <c r="F495" s="11"/>
      <c r="G495" s="11"/>
      <c r="H495" s="44"/>
      <c r="I495" s="12"/>
      <c r="J495" s="10"/>
      <c r="K495" s="7"/>
      <c r="M495" s="4"/>
    </row>
    <row r="496" spans="1:14">
      <c r="A496" s="18"/>
      <c r="B496" s="1"/>
      <c r="C496" s="3"/>
      <c r="D496" s="11"/>
      <c r="E496" s="11"/>
      <c r="F496" s="11"/>
      <c r="G496" s="11"/>
      <c r="H496" s="44"/>
      <c r="I496" s="12"/>
      <c r="J496" s="10"/>
      <c r="K496" s="79"/>
      <c r="M496" s="4"/>
    </row>
    <row r="497" spans="1:13">
      <c r="A497" s="18"/>
      <c r="B497" s="1"/>
      <c r="C497" s="3"/>
      <c r="D497" s="11"/>
      <c r="E497" s="11"/>
      <c r="F497" s="11"/>
      <c r="G497" s="11"/>
      <c r="H497" s="45"/>
      <c r="I497" s="12"/>
      <c r="J497" s="10"/>
      <c r="K497" s="7"/>
      <c r="M497" s="4"/>
    </row>
    <row r="498" spans="1:13">
      <c r="A498" s="18"/>
      <c r="B498" s="195"/>
      <c r="C498" s="196"/>
      <c r="D498" s="196"/>
      <c r="E498" s="3"/>
      <c r="F498" s="3"/>
      <c r="G498" s="3"/>
      <c r="H498" s="35"/>
      <c r="I498" s="1"/>
      <c r="J498" s="3"/>
      <c r="K498" s="1"/>
      <c r="M498" s="4"/>
    </row>
    <row r="499" spans="1:13">
      <c r="A499" s="18"/>
      <c r="B499" s="191"/>
      <c r="C499" s="192"/>
      <c r="D499" s="192"/>
      <c r="E499" s="3"/>
      <c r="F499" s="3"/>
      <c r="G499" s="3"/>
      <c r="H499" s="35"/>
      <c r="I499" s="1"/>
      <c r="J499" s="3"/>
      <c r="K499" s="1"/>
      <c r="M499" s="4"/>
    </row>
    <row r="500" spans="1:13" ht="15" thickBot="1">
      <c r="A500" s="18"/>
      <c r="B500" s="193"/>
      <c r="C500" s="194"/>
      <c r="D500" s="194"/>
      <c r="E500" s="3"/>
      <c r="F500" s="3"/>
      <c r="G500" s="3"/>
      <c r="H500" s="35"/>
      <c r="I500" s="1"/>
      <c r="J500" s="3"/>
      <c r="K500" s="1"/>
      <c r="M500" s="4"/>
    </row>
    <row r="501" spans="1:13" ht="15" thickTop="1">
      <c r="A501" s="40"/>
      <c r="B501" s="36"/>
      <c r="C501" s="3"/>
      <c r="D501" s="68"/>
      <c r="E501" s="3"/>
      <c r="F501" s="3"/>
      <c r="G501" s="3"/>
      <c r="H501" s="35"/>
      <c r="I501" s="1"/>
      <c r="J501" s="3"/>
      <c r="K501" s="1"/>
      <c r="M501" s="4"/>
    </row>
    <row r="502" spans="1:13">
      <c r="A502" s="41"/>
      <c r="B502" s="42"/>
      <c r="C502" s="3"/>
      <c r="D502" s="68"/>
      <c r="E502" s="3"/>
      <c r="F502" s="3"/>
      <c r="G502" s="3"/>
      <c r="H502" s="6"/>
      <c r="I502" s="6"/>
      <c r="J502" s="6"/>
      <c r="K502" s="6"/>
      <c r="M502" s="4"/>
    </row>
    <row r="503" spans="1:13">
      <c r="A503" s="4"/>
      <c r="M503" s="4"/>
    </row>
    <row r="505" spans="1:13" ht="15.6">
      <c r="A505" s="96"/>
      <c r="B505" s="102"/>
      <c r="C505" s="103"/>
      <c r="D505" s="80"/>
      <c r="E505" s="104"/>
      <c r="F505" s="92"/>
      <c r="G505" s="93"/>
      <c r="H505" s="16"/>
      <c r="I505" s="94"/>
      <c r="J505" s="95"/>
      <c r="K505" s="1"/>
    </row>
    <row r="506" spans="1:13">
      <c r="A506" s="1"/>
      <c r="B506" s="105"/>
      <c r="C506" s="97"/>
      <c r="D506" s="3"/>
      <c r="E506" s="98"/>
      <c r="F506" s="92"/>
      <c r="G506" s="93"/>
      <c r="H506" s="16"/>
      <c r="I506" s="94"/>
      <c r="J506" s="95"/>
      <c r="K506" s="1"/>
    </row>
    <row r="507" spans="1:13">
      <c r="A507" s="100"/>
      <c r="B507" s="105"/>
      <c r="C507" s="97"/>
      <c r="D507" s="98"/>
      <c r="E507" s="99"/>
      <c r="F507" s="92"/>
      <c r="G507" s="93"/>
      <c r="H507" s="16"/>
      <c r="I507" s="94"/>
      <c r="J507" s="95"/>
      <c r="K507" s="1"/>
    </row>
    <row r="508" spans="1:13">
      <c r="A508" s="100"/>
      <c r="B508" s="105"/>
      <c r="C508" s="97"/>
      <c r="D508" s="98"/>
      <c r="E508" s="99"/>
      <c r="F508" s="92"/>
      <c r="G508" s="93"/>
      <c r="H508" s="16"/>
      <c r="I508" s="94"/>
      <c r="J508" s="95"/>
      <c r="K508" s="1"/>
    </row>
    <row r="509" spans="1:13">
      <c r="A509" s="100"/>
      <c r="B509" s="86"/>
      <c r="C509" s="106"/>
      <c r="D509" s="107"/>
      <c r="E509" s="108"/>
      <c r="F509" s="92"/>
      <c r="G509" s="93"/>
      <c r="H509" s="16"/>
      <c r="I509" s="94"/>
      <c r="J509" s="95"/>
      <c r="K509" s="1"/>
    </row>
    <row r="510" spans="1:13">
      <c r="A510" s="20"/>
      <c r="B510" s="19"/>
      <c r="C510" s="90"/>
      <c r="D510" s="91"/>
      <c r="E510" s="92"/>
      <c r="F510" s="92"/>
      <c r="G510" s="93"/>
      <c r="H510" s="16"/>
      <c r="I510" s="94"/>
      <c r="J510" s="95"/>
      <c r="K510" s="1"/>
    </row>
    <row r="511" spans="1:13">
      <c r="A511" s="18"/>
      <c r="B511" s="86"/>
      <c r="C511" s="179"/>
      <c r="D511" s="179"/>
      <c r="E511" s="181"/>
      <c r="F511" s="181"/>
      <c r="G511" s="181"/>
      <c r="H511" s="184"/>
      <c r="I511" s="181"/>
      <c r="J511" s="181"/>
      <c r="K511" s="181"/>
    </row>
    <row r="512" spans="1:13" ht="73.5" customHeight="1">
      <c r="A512" s="13"/>
      <c r="B512" s="87"/>
      <c r="C512" s="180"/>
      <c r="D512" s="180"/>
      <c r="E512" s="182"/>
      <c r="F512" s="182"/>
      <c r="G512" s="182"/>
      <c r="H512" s="184"/>
      <c r="I512" s="182"/>
      <c r="J512" s="182"/>
      <c r="K512" s="182"/>
    </row>
    <row r="513" spans="1:11" ht="15.6">
      <c r="A513" s="13"/>
      <c r="B513" s="87"/>
      <c r="C513" s="83"/>
      <c r="D513" s="83"/>
      <c r="E513" s="83"/>
      <c r="F513" s="83"/>
      <c r="G513" s="83"/>
      <c r="H513" s="84"/>
      <c r="I513" s="85"/>
      <c r="J513" s="89"/>
      <c r="K513" s="17"/>
    </row>
    <row r="514" spans="1:11" ht="15.6">
      <c r="A514" s="13"/>
      <c r="B514" s="87"/>
      <c r="C514" s="83"/>
      <c r="D514" s="83"/>
      <c r="E514" s="83"/>
      <c r="F514" s="83"/>
      <c r="G514" s="83"/>
      <c r="H514" s="84"/>
      <c r="I514" s="85"/>
      <c r="J514" s="89"/>
      <c r="K514" s="17"/>
    </row>
    <row r="515" spans="1:11" ht="15.6">
      <c r="A515" s="13"/>
      <c r="B515" s="87"/>
      <c r="C515" s="83"/>
      <c r="D515" s="83"/>
      <c r="E515" s="83"/>
      <c r="F515" s="83"/>
      <c r="G515" s="83"/>
      <c r="H515" s="84"/>
      <c r="I515" s="85"/>
      <c r="J515" s="89"/>
      <c r="K515" s="17"/>
    </row>
    <row r="516" spans="1:11" ht="15.6">
      <c r="A516" s="13"/>
      <c r="B516" s="87"/>
      <c r="C516" s="83"/>
      <c r="D516" s="83"/>
      <c r="E516" s="83"/>
      <c r="F516" s="83"/>
      <c r="G516" s="83"/>
      <c r="H516" s="84"/>
      <c r="I516" s="85"/>
      <c r="J516" s="89"/>
      <c r="K516" s="17"/>
    </row>
    <row r="517" spans="1:11" ht="15.6">
      <c r="A517" s="13"/>
      <c r="B517" s="87"/>
      <c r="C517" s="83"/>
      <c r="D517" s="83"/>
      <c r="E517" s="83"/>
      <c r="F517" s="83"/>
      <c r="G517" s="83"/>
      <c r="H517" s="84"/>
      <c r="I517" s="85"/>
      <c r="J517" s="89"/>
      <c r="K517" s="17"/>
    </row>
    <row r="518" spans="1:11" ht="15.6">
      <c r="A518" s="13"/>
      <c r="B518" s="87"/>
      <c r="C518" s="83"/>
      <c r="D518" s="83"/>
      <c r="E518" s="83"/>
      <c r="F518" s="83"/>
      <c r="G518" s="83"/>
      <c r="H518" s="84"/>
      <c r="I518" s="85"/>
      <c r="J518" s="89"/>
      <c r="K518" s="17"/>
    </row>
    <row r="519" spans="1:11" ht="15.6">
      <c r="A519" s="13"/>
      <c r="B519" s="87"/>
      <c r="C519" s="83"/>
      <c r="D519" s="83"/>
      <c r="E519" s="83"/>
      <c r="F519" s="83"/>
      <c r="G519" s="83"/>
      <c r="H519" s="84"/>
      <c r="I519" s="85"/>
      <c r="J519" s="89"/>
      <c r="K519" s="17"/>
    </row>
    <row r="520" spans="1:11" ht="15.6">
      <c r="A520" s="13"/>
      <c r="B520" s="87"/>
      <c r="C520" s="83"/>
      <c r="D520" s="83"/>
      <c r="E520" s="83"/>
      <c r="F520" s="83"/>
      <c r="G520" s="83"/>
      <c r="H520" s="84"/>
      <c r="I520" s="85"/>
      <c r="J520" s="89"/>
      <c r="K520" s="17"/>
    </row>
    <row r="521" spans="1:11" ht="15.6">
      <c r="A521" s="13"/>
      <c r="B521" s="87"/>
      <c r="C521" s="83"/>
      <c r="D521" s="83"/>
      <c r="E521" s="83"/>
      <c r="F521" s="83"/>
      <c r="G521" s="83"/>
      <c r="H521" s="84"/>
      <c r="I521" s="85"/>
      <c r="J521" s="89"/>
      <c r="K521" s="17"/>
    </row>
    <row r="522" spans="1:11" ht="15.6">
      <c r="A522" s="13"/>
      <c r="B522" s="87"/>
      <c r="C522" s="83"/>
      <c r="D522" s="83"/>
      <c r="E522" s="83"/>
      <c r="F522" s="83"/>
      <c r="G522" s="83"/>
      <c r="H522" s="84"/>
      <c r="I522" s="85"/>
      <c r="J522" s="89"/>
      <c r="K522" s="17"/>
    </row>
    <row r="523" spans="1:11">
      <c r="A523" s="13"/>
      <c r="B523" s="25"/>
      <c r="C523" s="26"/>
      <c r="D523" s="21"/>
      <c r="E523" s="14"/>
      <c r="F523" s="14"/>
      <c r="G523" s="88"/>
      <c r="H523" s="23"/>
      <c r="I523" s="27"/>
      <c r="J523" s="24"/>
      <c r="K523" s="77"/>
    </row>
    <row r="524" spans="1:11">
      <c r="A524" s="13"/>
      <c r="B524" s="25"/>
      <c r="C524" s="26"/>
      <c r="D524" s="21"/>
      <c r="E524" s="14"/>
      <c r="F524" s="14"/>
      <c r="G524" s="22"/>
      <c r="H524" s="16"/>
      <c r="I524" s="15"/>
      <c r="J524" s="24"/>
      <c r="K524" s="77"/>
    </row>
    <row r="525" spans="1:11">
      <c r="A525" s="13"/>
      <c r="B525" s="25"/>
      <c r="C525" s="26"/>
      <c r="D525" s="21"/>
      <c r="E525" s="14"/>
      <c r="F525" s="14"/>
      <c r="G525" s="22"/>
      <c r="H525" s="16"/>
      <c r="I525" s="15"/>
      <c r="J525" s="24"/>
      <c r="K525" s="77"/>
    </row>
    <row r="526" spans="1:11">
      <c r="A526" s="13"/>
      <c r="B526" s="25"/>
      <c r="C526" s="26"/>
      <c r="D526" s="21"/>
      <c r="E526" s="14"/>
      <c r="F526" s="14"/>
      <c r="G526" s="22"/>
      <c r="H526" s="16"/>
      <c r="I526" s="15"/>
      <c r="J526" s="24"/>
      <c r="K526" s="77"/>
    </row>
    <row r="527" spans="1:11">
      <c r="A527" s="109"/>
      <c r="B527" s="183"/>
      <c r="C527" s="179"/>
      <c r="D527" s="179"/>
      <c r="E527" s="179"/>
      <c r="F527" s="179"/>
      <c r="G527" s="179"/>
      <c r="H527" s="179"/>
      <c r="I527" s="181"/>
      <c r="J527" s="24"/>
      <c r="K527" s="77"/>
    </row>
    <row r="528" spans="1:11" ht="39" customHeight="1">
      <c r="A528" s="109"/>
      <c r="B528" s="183"/>
      <c r="C528" s="180"/>
      <c r="D528" s="180"/>
      <c r="E528" s="180"/>
      <c r="F528" s="180"/>
      <c r="G528" s="180"/>
      <c r="H528" s="180"/>
      <c r="I528" s="182"/>
      <c r="J528" s="24"/>
      <c r="K528" s="77"/>
    </row>
    <row r="529" spans="1:11" ht="15.6">
      <c r="A529" s="109"/>
      <c r="B529" s="87"/>
      <c r="C529" s="110"/>
      <c r="D529" s="85"/>
      <c r="E529" s="85"/>
      <c r="F529" s="85"/>
      <c r="G529" s="85"/>
      <c r="H529" s="85"/>
      <c r="I529" s="15"/>
      <c r="J529" s="24"/>
      <c r="K529" s="77"/>
    </row>
    <row r="530" spans="1:11" ht="15.6">
      <c r="A530" s="109"/>
      <c r="B530" s="87"/>
      <c r="C530" s="110"/>
      <c r="D530" s="85"/>
      <c r="E530" s="85"/>
      <c r="F530" s="85"/>
      <c r="G530" s="85"/>
      <c r="H530" s="85"/>
      <c r="I530" s="15"/>
      <c r="J530" s="24"/>
      <c r="K530" s="77"/>
    </row>
    <row r="531" spans="1:11" ht="15.6">
      <c r="A531" s="109"/>
      <c r="B531" s="87"/>
      <c r="C531" s="110"/>
      <c r="D531" s="85"/>
      <c r="E531" s="85"/>
      <c r="F531" s="85"/>
      <c r="G531" s="85"/>
      <c r="H531" s="85"/>
      <c r="I531" s="15"/>
      <c r="J531" s="24"/>
      <c r="K531" s="77"/>
    </row>
    <row r="532" spans="1:11" ht="15.6">
      <c r="A532" s="109"/>
      <c r="B532" s="87"/>
      <c r="C532" s="110"/>
      <c r="D532" s="85"/>
      <c r="E532" s="85"/>
      <c r="F532" s="85"/>
      <c r="G532" s="85"/>
      <c r="H532" s="85"/>
      <c r="I532" s="15"/>
      <c r="J532" s="24"/>
      <c r="K532" s="77"/>
    </row>
    <row r="533" spans="1:11" ht="15.6">
      <c r="A533" s="109"/>
      <c r="B533" s="87"/>
      <c r="C533" s="110"/>
      <c r="D533" s="85"/>
      <c r="E533" s="85"/>
      <c r="F533" s="85"/>
      <c r="G533" s="85"/>
      <c r="H533" s="85"/>
      <c r="I533" s="15"/>
      <c r="J533" s="24"/>
      <c r="K533" s="77"/>
    </row>
    <row r="534" spans="1:11" ht="15.6">
      <c r="A534" s="109"/>
      <c r="B534" s="87"/>
      <c r="C534" s="110"/>
      <c r="D534" s="85"/>
      <c r="E534" s="85"/>
      <c r="F534" s="85"/>
      <c r="G534" s="85"/>
      <c r="H534" s="85"/>
      <c r="I534" s="15"/>
      <c r="J534" s="24"/>
      <c r="K534" s="77"/>
    </row>
    <row r="535" spans="1:11" ht="15.6">
      <c r="A535" s="112"/>
      <c r="B535" s="113"/>
      <c r="C535" s="114"/>
      <c r="D535" s="115"/>
      <c r="E535" s="115"/>
      <c r="F535" s="115"/>
      <c r="G535" s="115"/>
      <c r="H535" s="115"/>
      <c r="I535" s="27"/>
      <c r="J535" s="24"/>
      <c r="K535" s="77"/>
    </row>
    <row r="536" spans="1:11" ht="15.6">
      <c r="A536" s="109"/>
      <c r="B536" s="87"/>
      <c r="C536" s="111"/>
      <c r="D536" s="85"/>
      <c r="E536" s="85"/>
      <c r="F536" s="85"/>
      <c r="G536" s="85"/>
      <c r="H536" s="85"/>
      <c r="I536" s="15"/>
      <c r="J536" s="24"/>
      <c r="K536" s="77"/>
    </row>
    <row r="537" spans="1:11">
      <c r="A537" s="112"/>
      <c r="B537" s="118"/>
      <c r="C537" s="109"/>
      <c r="D537" s="109"/>
      <c r="E537" s="14"/>
      <c r="F537" s="14"/>
      <c r="G537" s="22"/>
      <c r="H537" s="16"/>
      <c r="I537" s="15"/>
      <c r="J537" s="24"/>
      <c r="K537" s="77"/>
    </row>
    <row r="538" spans="1:11">
      <c r="A538" s="109"/>
      <c r="B538" s="119"/>
      <c r="C538" s="109"/>
      <c r="D538" s="109"/>
      <c r="E538" s="14"/>
      <c r="F538" s="14"/>
      <c r="G538" s="135"/>
      <c r="H538" s="16"/>
      <c r="I538" s="15"/>
      <c r="J538" s="24"/>
      <c r="K538" s="77"/>
    </row>
    <row r="539" spans="1:11">
      <c r="A539" s="13"/>
      <c r="B539" s="25"/>
      <c r="C539" s="26"/>
      <c r="D539" s="21"/>
      <c r="E539" s="14"/>
      <c r="F539" s="14"/>
      <c r="G539" s="22"/>
      <c r="H539" s="16"/>
      <c r="I539" s="15"/>
      <c r="J539" s="24"/>
      <c r="K539" s="77"/>
    </row>
    <row r="540" spans="1:11">
      <c r="A540" s="13"/>
      <c r="B540" s="25"/>
      <c r="C540" s="26"/>
      <c r="D540" s="21"/>
      <c r="E540" s="14"/>
      <c r="F540" s="14"/>
      <c r="G540" s="22"/>
      <c r="H540" s="16"/>
      <c r="I540" s="15"/>
      <c r="J540" s="24"/>
      <c r="K540" s="77"/>
    </row>
    <row r="541" spans="1:11">
      <c r="A541" s="112"/>
      <c r="B541" s="118"/>
      <c r="C541" s="26"/>
      <c r="D541" s="21"/>
      <c r="E541" s="14"/>
      <c r="F541" s="14"/>
      <c r="G541" s="22"/>
      <c r="H541" s="16"/>
      <c r="I541" s="15"/>
      <c r="J541" s="24"/>
      <c r="K541" s="77"/>
    </row>
    <row r="542" spans="1:11">
      <c r="A542" s="13"/>
      <c r="B542" s="120"/>
      <c r="C542" s="26"/>
      <c r="D542" s="21"/>
      <c r="E542" s="14"/>
      <c r="F542" s="14"/>
      <c r="G542" s="121"/>
      <c r="H542" s="16"/>
      <c r="I542" s="15"/>
      <c r="J542" s="24"/>
      <c r="K542" s="77"/>
    </row>
    <row r="543" spans="1:11">
      <c r="A543" s="13"/>
      <c r="B543" s="120"/>
      <c r="C543" s="26"/>
      <c r="D543" s="21"/>
      <c r="E543" s="14"/>
      <c r="F543" s="14"/>
      <c r="G543" s="122"/>
      <c r="H543" s="16"/>
      <c r="I543" s="15"/>
      <c r="J543" s="24"/>
      <c r="K543" s="77"/>
    </row>
    <row r="544" spans="1:11">
      <c r="A544" s="13"/>
      <c r="B544" s="25"/>
      <c r="C544" s="26"/>
      <c r="D544" s="21"/>
      <c r="E544" s="14"/>
      <c r="F544" s="14"/>
      <c r="G544" s="117"/>
      <c r="H544" s="16"/>
      <c r="I544" s="15"/>
      <c r="J544" s="24"/>
      <c r="K544" s="77"/>
    </row>
    <row r="545" spans="1:11">
      <c r="A545" s="13"/>
      <c r="B545" s="25"/>
      <c r="C545" s="26"/>
      <c r="D545" s="21"/>
      <c r="E545" s="14"/>
      <c r="F545" s="14"/>
      <c r="G545" s="22"/>
      <c r="H545" s="16"/>
      <c r="I545" s="15"/>
      <c r="J545" s="24"/>
      <c r="K545" s="77"/>
    </row>
    <row r="546" spans="1:11">
      <c r="A546" s="112"/>
      <c r="B546" s="118"/>
      <c r="C546" s="109"/>
      <c r="D546" s="109"/>
      <c r="E546" s="109"/>
      <c r="F546" s="109"/>
      <c r="G546" s="109"/>
      <c r="H546" s="16"/>
      <c r="I546" s="15"/>
      <c r="J546" s="24"/>
      <c r="K546" s="77"/>
    </row>
    <row r="547" spans="1:11" ht="15.6">
      <c r="A547" s="109"/>
      <c r="B547" s="119"/>
      <c r="C547" s="109"/>
      <c r="D547" s="83"/>
      <c r="E547" s="83"/>
      <c r="F547" s="111"/>
      <c r="G547" s="111"/>
      <c r="H547" s="111"/>
      <c r="I547" s="15"/>
      <c r="J547" s="24"/>
      <c r="K547" s="77"/>
    </row>
    <row r="548" spans="1:11" ht="15.6">
      <c r="A548" s="109"/>
      <c r="B548" s="87"/>
      <c r="C548" s="109"/>
      <c r="D548" s="83"/>
      <c r="E548" s="83"/>
      <c r="F548" s="111"/>
      <c r="G548" s="111"/>
      <c r="H548" s="111"/>
      <c r="I548" s="15"/>
      <c r="J548" s="24"/>
      <c r="K548" s="77"/>
    </row>
    <row r="549" spans="1:11" ht="15.6">
      <c r="A549" s="109"/>
      <c r="B549" s="119"/>
      <c r="C549" s="109"/>
      <c r="D549" s="83"/>
      <c r="E549" s="83"/>
      <c r="F549" s="111"/>
      <c r="G549" s="111"/>
      <c r="H549" s="114"/>
      <c r="I549" s="15"/>
      <c r="J549" s="24"/>
      <c r="K549" s="77"/>
    </row>
    <row r="550" spans="1:11" ht="15.6">
      <c r="A550" s="109"/>
      <c r="B550" s="119"/>
      <c r="C550" s="109"/>
      <c r="D550" s="83"/>
      <c r="E550" s="83"/>
      <c r="F550" s="111"/>
      <c r="G550" s="111"/>
      <c r="H550" s="16"/>
      <c r="I550" s="15"/>
      <c r="J550" s="24"/>
      <c r="K550" s="77"/>
    </row>
    <row r="551" spans="1:11" ht="15.6">
      <c r="A551" s="112"/>
      <c r="B551" s="118"/>
      <c r="C551" s="109"/>
      <c r="D551" s="109"/>
      <c r="E551" s="109"/>
      <c r="F551" s="109"/>
      <c r="G551" s="111"/>
      <c r="H551" s="16"/>
      <c r="I551" s="15"/>
      <c r="J551" s="24"/>
      <c r="K551" s="77"/>
    </row>
    <row r="552" spans="1:11" ht="15.6">
      <c r="A552" s="109"/>
      <c r="B552" s="119"/>
      <c r="C552" s="109"/>
      <c r="D552" s="109"/>
      <c r="E552" s="109"/>
      <c r="F552" s="109"/>
      <c r="G552" s="111"/>
      <c r="H552" s="23"/>
      <c r="I552" s="15"/>
      <c r="J552" s="24"/>
      <c r="K552" s="77"/>
    </row>
    <row r="553" spans="1:11" ht="15.6">
      <c r="A553" s="109"/>
      <c r="B553" s="119"/>
      <c r="C553" s="109"/>
      <c r="D553" s="83"/>
      <c r="E553" s="83"/>
      <c r="F553" s="111"/>
      <c r="G553" s="111"/>
      <c r="H553" s="16"/>
      <c r="I553" s="15"/>
      <c r="J553" s="24"/>
      <c r="K553" s="77"/>
    </row>
    <row r="554" spans="1:11" ht="15.6">
      <c r="A554" s="109"/>
      <c r="B554" s="119"/>
      <c r="C554" s="109"/>
      <c r="D554" s="83"/>
      <c r="E554" s="83"/>
      <c r="F554" s="111"/>
      <c r="G554" s="111"/>
      <c r="H554" s="16"/>
      <c r="I554" s="15"/>
      <c r="J554" s="24"/>
      <c r="K554" s="77"/>
    </row>
    <row r="555" spans="1:11" ht="15.6">
      <c r="A555" s="112"/>
      <c r="B555" s="118"/>
      <c r="C555" s="112"/>
      <c r="D555" s="109"/>
      <c r="E555" s="83"/>
      <c r="F555" s="111"/>
      <c r="G555" s="111"/>
      <c r="H555" s="16"/>
      <c r="I555" s="15"/>
      <c r="J555" s="24"/>
      <c r="K555" s="77"/>
    </row>
    <row r="556" spans="1:11">
      <c r="A556" s="109"/>
      <c r="B556" s="119"/>
      <c r="C556" s="109"/>
      <c r="D556" s="109"/>
      <c r="E556" s="14"/>
      <c r="F556" s="14"/>
      <c r="G556" s="22"/>
      <c r="H556" s="72"/>
      <c r="I556" s="15"/>
      <c r="J556" s="24"/>
      <c r="K556" s="77"/>
    </row>
    <row r="557" spans="1:11">
      <c r="A557" s="109"/>
      <c r="B557" s="119"/>
      <c r="C557" s="109"/>
      <c r="D557" s="109"/>
      <c r="E557" s="14"/>
      <c r="F557" s="14"/>
      <c r="G557" s="22"/>
      <c r="H557" s="123"/>
      <c r="I557" s="15"/>
      <c r="J557" s="24"/>
      <c r="K557" s="77"/>
    </row>
    <row r="558" spans="1:11">
      <c r="A558" s="109"/>
      <c r="B558" s="119"/>
      <c r="C558" s="109"/>
      <c r="D558" s="109"/>
      <c r="E558" s="14"/>
      <c r="F558" s="14"/>
      <c r="G558" s="22"/>
      <c r="H558" s="23"/>
      <c r="I558" s="15"/>
      <c r="J558" s="24"/>
      <c r="K558" s="77"/>
    </row>
    <row r="559" spans="1:11">
      <c r="A559" s="13"/>
      <c r="B559" s="25"/>
      <c r="C559" s="26"/>
      <c r="D559" s="21"/>
      <c r="E559" s="14"/>
      <c r="F559" s="14"/>
      <c r="G559" s="22"/>
      <c r="H559" s="16"/>
      <c r="I559" s="15"/>
      <c r="J559" s="24"/>
      <c r="K559" s="77"/>
    </row>
    <row r="560" spans="1:11">
      <c r="A560" s="112"/>
      <c r="B560" s="118"/>
      <c r="C560" s="109"/>
      <c r="D560" s="109"/>
      <c r="E560" s="14"/>
      <c r="F560" s="14"/>
      <c r="G560" s="22"/>
      <c r="H560" s="16"/>
      <c r="I560" s="15"/>
      <c r="J560" s="24"/>
      <c r="K560" s="77"/>
    </row>
    <row r="561" spans="1:11">
      <c r="A561" s="112"/>
      <c r="B561" s="119"/>
      <c r="C561" s="109"/>
      <c r="D561" s="109"/>
      <c r="E561" s="14"/>
      <c r="F561" s="14"/>
      <c r="G561" s="22"/>
      <c r="H561" s="72"/>
      <c r="I561" s="15"/>
      <c r="J561" s="24"/>
      <c r="K561" s="77"/>
    </row>
    <row r="562" spans="1:11">
      <c r="A562" s="109"/>
      <c r="B562" s="119"/>
      <c r="C562" s="109"/>
      <c r="D562" s="109"/>
      <c r="E562" s="14"/>
      <c r="F562" s="14"/>
      <c r="G562" s="22"/>
      <c r="H562" s="72"/>
      <c r="I562" s="15"/>
      <c r="J562" s="24"/>
      <c r="K562" s="77"/>
    </row>
    <row r="563" spans="1:11">
      <c r="A563" s="109"/>
      <c r="B563" s="119"/>
      <c r="C563" s="109"/>
      <c r="D563" s="109"/>
      <c r="E563" s="14"/>
      <c r="F563" s="14"/>
      <c r="G563" s="22"/>
      <c r="H563" s="23"/>
      <c r="I563" s="15"/>
      <c r="J563" s="24"/>
      <c r="K563" s="77"/>
    </row>
    <row r="564" spans="1:11">
      <c r="A564" s="13"/>
      <c r="B564" s="25"/>
      <c r="C564" s="26"/>
      <c r="D564" s="21"/>
      <c r="E564" s="14"/>
      <c r="F564" s="14"/>
      <c r="G564" s="22"/>
      <c r="H564" s="16"/>
      <c r="I564" s="15"/>
      <c r="J564" s="24"/>
      <c r="K564" s="77"/>
    </row>
    <row r="565" spans="1:11">
      <c r="A565" s="13"/>
      <c r="B565" s="25"/>
      <c r="C565" s="26"/>
      <c r="D565" s="21"/>
      <c r="E565" s="14"/>
      <c r="F565" s="14"/>
      <c r="G565" s="22"/>
      <c r="H565" s="16"/>
      <c r="I565" s="15"/>
      <c r="J565" s="24"/>
      <c r="K565" s="77"/>
    </row>
    <row r="566" spans="1:11">
      <c r="A566" s="112"/>
      <c r="B566" s="86"/>
      <c r="C566" s="124"/>
      <c r="D566" s="125"/>
      <c r="E566" s="125"/>
      <c r="F566" s="125"/>
      <c r="G566" s="126"/>
      <c r="H566" s="127"/>
      <c r="I566" s="15"/>
      <c r="J566" s="24"/>
      <c r="K566" s="77"/>
    </row>
    <row r="567" spans="1:11">
      <c r="A567" s="112"/>
      <c r="B567" s="105"/>
      <c r="C567" s="124"/>
      <c r="D567" s="98"/>
      <c r="E567" s="99"/>
      <c r="F567" s="99"/>
      <c r="G567" s="128"/>
      <c r="H567" s="128"/>
      <c r="I567" s="15"/>
      <c r="J567" s="24"/>
      <c r="K567" s="77"/>
    </row>
    <row r="568" spans="1:11">
      <c r="A568" s="100"/>
      <c r="B568" s="105"/>
      <c r="C568" s="97"/>
      <c r="D568" s="98"/>
      <c r="E568" s="99"/>
      <c r="F568" s="99"/>
      <c r="G568" s="128"/>
      <c r="H568" s="128"/>
      <c r="I568" s="15"/>
      <c r="J568" s="24"/>
      <c r="K568" s="77"/>
    </row>
    <row r="569" spans="1:11">
      <c r="A569" s="100"/>
      <c r="B569" s="105"/>
      <c r="C569" s="97"/>
      <c r="D569" s="98"/>
      <c r="E569" s="99"/>
      <c r="F569" s="99"/>
      <c r="G569" s="128"/>
      <c r="H569" s="128"/>
      <c r="I569" s="15"/>
      <c r="J569" s="24"/>
      <c r="K569" s="77"/>
    </row>
    <row r="570" spans="1:11">
      <c r="A570" s="100"/>
      <c r="B570" s="105"/>
      <c r="C570" s="97"/>
      <c r="D570" s="98"/>
      <c r="E570" s="99"/>
      <c r="F570" s="99"/>
      <c r="G570" s="128"/>
      <c r="H570" s="128"/>
      <c r="I570" s="15"/>
      <c r="J570" s="24"/>
      <c r="K570" s="77"/>
    </row>
    <row r="571" spans="1:11">
      <c r="A571" s="109"/>
      <c r="B571" s="105"/>
      <c r="C571" s="97"/>
      <c r="D571" s="98"/>
      <c r="E571" s="99"/>
      <c r="F571" s="99"/>
      <c r="G571" s="128"/>
      <c r="H571" s="128"/>
      <c r="I571" s="15"/>
      <c r="J571" s="24"/>
      <c r="K571" s="77"/>
    </row>
    <row r="572" spans="1:11">
      <c r="A572" s="109"/>
      <c r="B572" s="105"/>
      <c r="C572" s="97"/>
      <c r="D572" s="98"/>
      <c r="E572" s="99"/>
      <c r="F572" s="99"/>
      <c r="G572" s="128"/>
      <c r="H572" s="128"/>
      <c r="I572" s="15"/>
      <c r="J572" s="24"/>
      <c r="K572" s="77"/>
    </row>
    <row r="573" spans="1:11">
      <c r="A573" s="109"/>
      <c r="B573" s="105"/>
      <c r="C573" s="97"/>
      <c r="D573" s="98"/>
      <c r="E573" s="99"/>
      <c r="F573" s="99"/>
      <c r="G573" s="128"/>
      <c r="H573" s="128"/>
      <c r="I573" s="15"/>
      <c r="J573" s="24"/>
      <c r="K573" s="77"/>
    </row>
    <row r="574" spans="1:11">
      <c r="A574" s="109"/>
      <c r="B574" s="105"/>
      <c r="C574" s="97"/>
      <c r="D574" s="98"/>
      <c r="E574" s="99"/>
      <c r="F574" s="99"/>
      <c r="G574" s="128"/>
      <c r="H574" s="128"/>
      <c r="I574" s="15"/>
      <c r="J574" s="24"/>
      <c r="K574" s="77"/>
    </row>
    <row r="575" spans="1:11">
      <c r="A575" s="109"/>
      <c r="B575" s="105"/>
      <c r="C575" s="97"/>
      <c r="D575" s="98"/>
      <c r="E575" s="99"/>
      <c r="F575" s="99"/>
      <c r="G575" s="128"/>
      <c r="H575" s="128"/>
      <c r="I575" s="15"/>
      <c r="J575" s="24"/>
      <c r="K575" s="77"/>
    </row>
    <row r="576" spans="1:11">
      <c r="A576" s="109"/>
      <c r="B576" s="105"/>
      <c r="C576" s="97"/>
      <c r="D576" s="98"/>
      <c r="E576" s="99"/>
      <c r="F576" s="99"/>
      <c r="G576" s="128"/>
      <c r="H576" s="128"/>
      <c r="I576" s="15"/>
      <c r="J576" s="24"/>
      <c r="K576" s="77"/>
    </row>
    <row r="577" spans="1:11">
      <c r="A577" s="109"/>
      <c r="B577" s="105"/>
      <c r="C577" s="97"/>
      <c r="D577" s="98"/>
      <c r="E577" s="99"/>
      <c r="F577" s="99"/>
      <c r="G577" s="128"/>
      <c r="H577" s="128"/>
      <c r="I577" s="15"/>
      <c r="J577" s="24"/>
      <c r="K577" s="77"/>
    </row>
    <row r="578" spans="1:11">
      <c r="A578" s="109"/>
      <c r="B578" s="105"/>
      <c r="C578" s="97"/>
      <c r="D578" s="98"/>
      <c r="E578" s="99"/>
      <c r="F578" s="99"/>
      <c r="G578" s="128"/>
      <c r="H578" s="128"/>
      <c r="I578" s="15"/>
      <c r="J578" s="24"/>
      <c r="K578" s="77"/>
    </row>
    <row r="579" spans="1:11">
      <c r="A579" s="109"/>
      <c r="B579" s="105"/>
      <c r="C579" s="97"/>
      <c r="D579" s="98"/>
      <c r="E579" s="99"/>
      <c r="F579" s="99"/>
      <c r="G579" s="128"/>
      <c r="H579" s="128"/>
      <c r="I579" s="15"/>
      <c r="J579" s="24"/>
      <c r="K579" s="77"/>
    </row>
    <row r="580" spans="1:11">
      <c r="A580" s="109"/>
      <c r="B580" s="105"/>
      <c r="C580" s="97"/>
      <c r="D580" s="98"/>
      <c r="E580" s="99"/>
      <c r="F580" s="99"/>
      <c r="G580" s="128"/>
      <c r="H580" s="128"/>
      <c r="I580" s="15"/>
      <c r="J580" s="24"/>
      <c r="K580" s="77"/>
    </row>
    <row r="581" spans="1:11">
      <c r="A581" s="109"/>
      <c r="B581" s="86"/>
      <c r="C581" s="97"/>
      <c r="D581" s="98"/>
      <c r="E581" s="99"/>
      <c r="F581" s="99"/>
      <c r="G581" s="128"/>
      <c r="H581" s="129"/>
      <c r="I581" s="15"/>
      <c r="J581" s="24"/>
      <c r="K581" s="77"/>
    </row>
    <row r="582" spans="1:11">
      <c r="A582" s="13"/>
      <c r="B582" s="25"/>
      <c r="C582" s="26"/>
      <c r="D582" s="21"/>
      <c r="E582" s="14"/>
      <c r="F582" s="14"/>
      <c r="G582" s="22"/>
      <c r="H582" s="16"/>
      <c r="I582" s="15"/>
      <c r="J582" s="24"/>
      <c r="K582" s="77"/>
    </row>
    <row r="583" spans="1:11">
      <c r="A583" s="112"/>
      <c r="B583" s="118"/>
      <c r="C583" s="109"/>
      <c r="D583" s="109"/>
      <c r="E583" s="14"/>
      <c r="F583" s="14"/>
      <c r="G583" s="22"/>
      <c r="H583" s="16"/>
      <c r="I583" s="15"/>
      <c r="J583" s="24"/>
      <c r="K583" s="77"/>
    </row>
    <row r="584" spans="1:11">
      <c r="A584" s="109"/>
      <c r="B584" s="119"/>
      <c r="C584" s="109"/>
      <c r="D584" s="109"/>
      <c r="E584" s="14"/>
      <c r="F584" s="14"/>
      <c r="G584" s="22"/>
      <c r="H584" s="131"/>
      <c r="I584" s="15"/>
      <c r="J584" s="24"/>
      <c r="K584" s="77"/>
    </row>
    <row r="585" spans="1:11">
      <c r="A585" s="109"/>
      <c r="B585" s="119"/>
      <c r="C585" s="109"/>
      <c r="D585" s="109"/>
      <c r="E585" s="14"/>
      <c r="F585" s="14"/>
      <c r="G585" s="22"/>
      <c r="H585" s="132"/>
      <c r="I585" s="15"/>
      <c r="J585" s="24"/>
      <c r="K585" s="77"/>
    </row>
    <row r="586" spans="1:11">
      <c r="A586" s="109"/>
      <c r="B586" s="119"/>
      <c r="C586" s="109"/>
      <c r="D586" s="109"/>
      <c r="E586" s="14"/>
      <c r="F586" s="14"/>
      <c r="G586" s="22"/>
      <c r="H586" s="130"/>
      <c r="I586" s="15"/>
      <c r="J586" s="24"/>
      <c r="K586" s="77"/>
    </row>
    <row r="587" spans="1:11">
      <c r="A587" s="13"/>
      <c r="B587" s="25"/>
      <c r="C587" s="26"/>
      <c r="D587" s="21"/>
      <c r="E587" s="14"/>
      <c r="F587" s="14"/>
      <c r="G587" s="22"/>
      <c r="H587" s="16"/>
      <c r="I587" s="15"/>
      <c r="J587" s="24"/>
      <c r="K587" s="77"/>
    </row>
    <row r="588" spans="1:11">
      <c r="A588" s="112"/>
      <c r="B588" s="118"/>
      <c r="C588" s="103"/>
      <c r="D588" s="80"/>
      <c r="E588" s="104"/>
      <c r="F588" s="14"/>
      <c r="G588" s="22"/>
      <c r="H588" s="16"/>
      <c r="I588" s="15"/>
      <c r="J588" s="24"/>
      <c r="K588" s="77"/>
    </row>
    <row r="589" spans="1:11">
      <c r="A589" s="109"/>
      <c r="B589" s="105"/>
      <c r="C589" s="97"/>
      <c r="D589" s="3"/>
      <c r="E589" s="98"/>
      <c r="F589" s="14"/>
      <c r="G589" s="22"/>
      <c r="H589" s="133"/>
      <c r="I589" s="15"/>
      <c r="J589" s="24"/>
      <c r="K589" s="77"/>
    </row>
    <row r="590" spans="1:11" ht="58.95" customHeight="1">
      <c r="A590" s="109"/>
      <c r="B590" s="105"/>
      <c r="C590" s="109"/>
      <c r="D590" s="109"/>
      <c r="E590" s="109"/>
      <c r="F590" s="14"/>
      <c r="G590" s="22"/>
      <c r="H590" s="16"/>
      <c r="I590" s="15"/>
      <c r="J590" s="24"/>
      <c r="K590" s="77"/>
    </row>
    <row r="591" spans="1:11">
      <c r="A591" s="13"/>
      <c r="B591" s="25"/>
      <c r="C591" s="26"/>
      <c r="D591" s="21"/>
      <c r="E591" s="14"/>
      <c r="F591" s="14"/>
      <c r="G591" s="22"/>
      <c r="H591" s="16"/>
      <c r="I591" s="15"/>
      <c r="J591" s="24"/>
      <c r="K591" s="77"/>
    </row>
    <row r="592" spans="1:11">
      <c r="A592" s="109"/>
      <c r="B592" s="112"/>
      <c r="C592" s="109"/>
      <c r="D592" s="109"/>
      <c r="E592" s="109"/>
      <c r="F592" s="109"/>
      <c r="G592" s="109"/>
      <c r="H592" s="23"/>
      <c r="I592" s="43"/>
      <c r="J592" s="24"/>
      <c r="K592" s="79"/>
    </row>
    <row r="593" spans="1:11">
      <c r="A593" s="109"/>
      <c r="B593" s="183"/>
      <c r="C593" s="179"/>
      <c r="D593" s="179"/>
      <c r="E593" s="179"/>
      <c r="F593" s="179"/>
      <c r="G593" s="179"/>
      <c r="H593" s="23"/>
      <c r="I593" s="43"/>
      <c r="J593" s="24"/>
      <c r="K593" s="79"/>
    </row>
    <row r="594" spans="1:11">
      <c r="A594" s="109"/>
      <c r="B594" s="183"/>
      <c r="C594" s="180"/>
      <c r="D594" s="180"/>
      <c r="E594" s="180"/>
      <c r="F594" s="180"/>
      <c r="G594" s="180"/>
      <c r="H594" s="23"/>
      <c r="I594" s="43"/>
      <c r="J594" s="24"/>
      <c r="K594" s="79"/>
    </row>
    <row r="595" spans="1:11" ht="15.6">
      <c r="A595" s="109"/>
      <c r="B595" s="87"/>
      <c r="C595" s="110"/>
      <c r="D595" s="85"/>
      <c r="E595" s="85"/>
      <c r="F595" s="111"/>
      <c r="G595" s="111"/>
      <c r="H595" s="23"/>
      <c r="I595" s="43"/>
      <c r="J595" s="24"/>
      <c r="K595" s="79"/>
    </row>
    <row r="596" spans="1:11" ht="15.6">
      <c r="A596" s="13"/>
      <c r="B596" s="87"/>
      <c r="C596" s="110"/>
      <c r="D596" s="85"/>
      <c r="E596" s="85"/>
      <c r="F596" s="111"/>
      <c r="G596" s="111"/>
      <c r="H596" s="23"/>
      <c r="I596" s="43"/>
      <c r="J596" s="24"/>
      <c r="K596" s="79"/>
    </row>
    <row r="597" spans="1:11" ht="15.6">
      <c r="A597" s="13"/>
      <c r="B597" s="87"/>
      <c r="C597" s="110"/>
      <c r="D597" s="85"/>
      <c r="E597" s="85"/>
      <c r="F597" s="111"/>
      <c r="G597" s="111"/>
      <c r="H597" s="23"/>
      <c r="I597" s="43"/>
      <c r="J597" s="24"/>
      <c r="K597" s="79"/>
    </row>
    <row r="598" spans="1:11" ht="15.6">
      <c r="A598" s="13"/>
      <c r="B598" s="87"/>
      <c r="C598" s="110"/>
      <c r="D598" s="85"/>
      <c r="E598" s="85"/>
      <c r="F598" s="111"/>
      <c r="G598" s="111"/>
      <c r="H598" s="23"/>
      <c r="I598" s="43"/>
      <c r="J598" s="24"/>
      <c r="K598" s="79"/>
    </row>
    <row r="599" spans="1:11" ht="15.6">
      <c r="A599" s="13"/>
      <c r="B599" s="87"/>
      <c r="C599" s="110"/>
      <c r="D599" s="85"/>
      <c r="E599" s="85"/>
      <c r="F599" s="111"/>
      <c r="G599" s="111"/>
      <c r="H599" s="23"/>
      <c r="I599" s="27"/>
      <c r="J599" s="24"/>
      <c r="K599" s="77"/>
    </row>
    <row r="600" spans="1:11" ht="15.6">
      <c r="A600" s="13"/>
      <c r="B600" s="87"/>
      <c r="C600" s="110"/>
      <c r="D600" s="85"/>
      <c r="E600" s="85"/>
      <c r="F600" s="111"/>
      <c r="G600" s="111"/>
      <c r="H600" s="23"/>
      <c r="I600" s="27"/>
      <c r="J600" s="24"/>
      <c r="K600" s="77"/>
    </row>
    <row r="601" spans="1:11" ht="15.6">
      <c r="A601" s="13"/>
      <c r="B601" s="87"/>
      <c r="C601" s="110"/>
      <c r="D601" s="85"/>
      <c r="E601" s="85"/>
      <c r="F601" s="111"/>
      <c r="G601" s="111"/>
      <c r="H601" s="16"/>
      <c r="I601" s="27"/>
      <c r="J601" s="24"/>
      <c r="K601" s="77"/>
    </row>
    <row r="602" spans="1:11" ht="15.6">
      <c r="A602" s="13"/>
      <c r="B602" s="87"/>
      <c r="C602" s="110"/>
      <c r="D602" s="85"/>
      <c r="E602" s="85"/>
      <c r="F602" s="111"/>
      <c r="G602" s="111"/>
      <c r="H602" s="23"/>
      <c r="I602" s="27"/>
      <c r="J602" s="24"/>
      <c r="K602" s="77"/>
    </row>
    <row r="603" spans="1:11" ht="15.6">
      <c r="A603" s="13"/>
      <c r="B603" s="87"/>
      <c r="C603" s="110"/>
      <c r="D603" s="85"/>
      <c r="E603" s="85"/>
      <c r="F603" s="111"/>
      <c r="G603" s="111"/>
      <c r="H603" s="23"/>
      <c r="I603" s="27"/>
      <c r="J603" s="24"/>
      <c r="K603" s="77"/>
    </row>
    <row r="604" spans="1:11" ht="15.6">
      <c r="A604" s="13"/>
      <c r="B604" s="87"/>
      <c r="C604" s="110"/>
      <c r="D604" s="85"/>
      <c r="E604" s="85"/>
      <c r="F604" s="111"/>
      <c r="G604" s="111"/>
      <c r="H604" s="23"/>
      <c r="I604" s="27"/>
      <c r="J604" s="24"/>
      <c r="K604" s="77"/>
    </row>
    <row r="605" spans="1:11" ht="15.6">
      <c r="A605" s="13"/>
      <c r="B605" s="87"/>
      <c r="C605" s="110"/>
      <c r="D605" s="85"/>
      <c r="E605" s="85"/>
      <c r="F605" s="111"/>
      <c r="G605" s="111"/>
      <c r="H605" s="23"/>
      <c r="I605" s="27"/>
      <c r="J605" s="24"/>
      <c r="K605" s="77"/>
    </row>
    <row r="606" spans="1:11" ht="15.6">
      <c r="A606" s="13"/>
      <c r="B606" s="87"/>
      <c r="C606" s="110"/>
      <c r="D606" s="85"/>
      <c r="E606" s="85"/>
      <c r="F606" s="111"/>
      <c r="G606" s="111"/>
      <c r="H606" s="23"/>
      <c r="I606" s="27"/>
      <c r="J606" s="24"/>
      <c r="K606" s="77"/>
    </row>
    <row r="607" spans="1:11" ht="15.6">
      <c r="A607" s="13"/>
      <c r="B607" s="87"/>
      <c r="C607" s="110"/>
      <c r="D607" s="85"/>
      <c r="E607" s="85"/>
      <c r="F607" s="111"/>
      <c r="G607" s="111"/>
      <c r="H607" s="23"/>
      <c r="I607" s="27"/>
      <c r="J607" s="24"/>
      <c r="K607" s="77"/>
    </row>
    <row r="608" spans="1:11">
      <c r="A608" s="13"/>
      <c r="B608" s="25"/>
      <c r="C608" s="26"/>
      <c r="D608" s="21"/>
      <c r="E608" s="14"/>
      <c r="F608" s="116"/>
      <c r="G608" s="117"/>
      <c r="H608" s="72"/>
      <c r="I608" s="29"/>
      <c r="J608" s="24"/>
      <c r="K608" s="79"/>
    </row>
    <row r="609" spans="1:11">
      <c r="A609" s="18"/>
      <c r="B609" s="50"/>
      <c r="C609" s="26"/>
      <c r="D609" s="11"/>
      <c r="E609" s="69"/>
      <c r="F609" s="69"/>
      <c r="G609" s="47"/>
      <c r="H609" s="72"/>
      <c r="I609" s="29"/>
      <c r="J609" s="24"/>
      <c r="K609" s="79"/>
    </row>
    <row r="610" spans="1:11">
      <c r="A610" s="18"/>
      <c r="B610" s="183"/>
      <c r="C610" s="179"/>
      <c r="D610" s="179"/>
      <c r="E610" s="179"/>
      <c r="F610" s="179"/>
      <c r="G610" s="179"/>
      <c r="H610" s="179"/>
      <c r="I610" s="181"/>
      <c r="J610" s="24"/>
      <c r="K610" s="79"/>
    </row>
    <row r="611" spans="1:11">
      <c r="A611" s="18"/>
      <c r="B611" s="183"/>
      <c r="C611" s="180"/>
      <c r="D611" s="180"/>
      <c r="E611" s="180"/>
      <c r="F611" s="180"/>
      <c r="G611" s="180"/>
      <c r="H611" s="180"/>
      <c r="I611" s="182"/>
      <c r="J611" s="24"/>
      <c r="K611" s="79"/>
    </row>
    <row r="612" spans="1:11" ht="15.6">
      <c r="A612" s="18"/>
      <c r="B612" s="87"/>
      <c r="C612" s="110"/>
      <c r="D612" s="85"/>
      <c r="E612" s="85"/>
      <c r="F612" s="85"/>
      <c r="G612" s="85"/>
      <c r="H612" s="85"/>
      <c r="I612" s="15"/>
      <c r="J612" s="24"/>
      <c r="K612" s="79"/>
    </row>
    <row r="613" spans="1:11" ht="15.6">
      <c r="A613" s="18"/>
      <c r="B613" s="87"/>
      <c r="C613" s="110"/>
      <c r="D613" s="85"/>
      <c r="E613" s="85"/>
      <c r="F613" s="85"/>
      <c r="G613" s="85"/>
      <c r="H613" s="85"/>
      <c r="I613" s="15"/>
      <c r="J613" s="24"/>
      <c r="K613" s="79"/>
    </row>
    <row r="614" spans="1:11" ht="15.6">
      <c r="A614" s="18"/>
      <c r="B614" s="113"/>
      <c r="C614" s="114"/>
      <c r="D614" s="115"/>
      <c r="E614" s="115"/>
      <c r="F614" s="115"/>
      <c r="G614" s="115"/>
      <c r="H614" s="115"/>
      <c r="I614" s="27"/>
      <c r="J614" s="24"/>
      <c r="K614" s="79"/>
    </row>
    <row r="615" spans="1:11">
      <c r="A615" s="18"/>
      <c r="B615" s="50"/>
      <c r="C615" s="26"/>
      <c r="D615" s="11"/>
      <c r="E615" s="69"/>
      <c r="F615" s="69"/>
      <c r="G615" s="47"/>
      <c r="H615" s="72"/>
      <c r="I615" s="29"/>
      <c r="J615" s="24"/>
      <c r="K615" s="79"/>
    </row>
    <row r="616" spans="1:11">
      <c r="A616" s="18"/>
      <c r="B616" s="50"/>
      <c r="C616" s="26"/>
      <c r="D616" s="11"/>
      <c r="E616" s="69"/>
      <c r="F616" s="69"/>
      <c r="G616" s="47"/>
      <c r="H616" s="72"/>
      <c r="I616" s="29"/>
      <c r="J616" s="24"/>
      <c r="K616" s="79"/>
    </row>
    <row r="617" spans="1:11">
      <c r="A617" s="112"/>
      <c r="B617" s="118"/>
      <c r="C617" s="112"/>
      <c r="D617" s="109"/>
      <c r="E617" s="69"/>
      <c r="F617" s="69"/>
      <c r="G617" s="47"/>
      <c r="H617" s="72"/>
      <c r="I617" s="29"/>
      <c r="J617" s="24"/>
      <c r="K617" s="79"/>
    </row>
    <row r="618" spans="1:11">
      <c r="A618" s="109"/>
      <c r="B618" s="119"/>
      <c r="C618" s="109"/>
      <c r="D618" s="109"/>
      <c r="E618" s="69"/>
      <c r="F618" s="69"/>
      <c r="G618" s="47"/>
      <c r="H618" s="72"/>
      <c r="I618" s="29"/>
      <c r="J618" s="24"/>
      <c r="K618" s="79"/>
    </row>
    <row r="619" spans="1:11">
      <c r="A619" s="109"/>
      <c r="B619" s="119"/>
      <c r="C619" s="109"/>
      <c r="D619" s="109"/>
      <c r="E619" s="69"/>
      <c r="F619" s="69"/>
      <c r="G619" s="47"/>
      <c r="H619" s="72"/>
      <c r="I619" s="29"/>
      <c r="J619" s="24"/>
      <c r="K619" s="79"/>
    </row>
    <row r="620" spans="1:11">
      <c r="A620" s="109"/>
      <c r="B620" s="119"/>
      <c r="C620" s="109"/>
      <c r="D620" s="109"/>
      <c r="E620" s="69"/>
      <c r="F620" s="69"/>
      <c r="G620" s="136"/>
      <c r="H620" s="72"/>
      <c r="I620" s="29"/>
      <c r="J620" s="24"/>
      <c r="K620" s="79"/>
    </row>
    <row r="621" spans="1:11">
      <c r="A621" s="18"/>
      <c r="B621" s="50"/>
      <c r="C621" s="26"/>
      <c r="D621" s="11"/>
      <c r="E621" s="69"/>
      <c r="F621" s="69"/>
      <c r="G621" s="47"/>
      <c r="H621" s="72"/>
      <c r="I621" s="29"/>
      <c r="J621" s="24"/>
      <c r="K621" s="79"/>
    </row>
    <row r="622" spans="1:11">
      <c r="A622" s="18"/>
      <c r="B622" s="50"/>
      <c r="C622" s="26"/>
      <c r="D622" s="11"/>
      <c r="E622" s="69"/>
      <c r="F622" s="69"/>
      <c r="G622" s="47"/>
      <c r="H622" s="72"/>
      <c r="I622" s="29"/>
      <c r="J622" s="24"/>
      <c r="K622" s="79"/>
    </row>
    <row r="623" spans="1:11">
      <c r="A623" s="112"/>
      <c r="B623" s="118"/>
      <c r="C623" s="109"/>
      <c r="D623" s="109"/>
      <c r="E623" s="14"/>
      <c r="F623" s="14"/>
      <c r="G623" s="22"/>
      <c r="H623" s="16"/>
      <c r="I623" s="29"/>
      <c r="J623" s="24"/>
      <c r="K623" s="79"/>
    </row>
    <row r="624" spans="1:11">
      <c r="A624" s="109"/>
      <c r="B624" s="119"/>
      <c r="C624" s="109"/>
      <c r="D624" s="109"/>
      <c r="E624" s="14"/>
      <c r="F624" s="14"/>
      <c r="G624" s="121"/>
      <c r="H624" s="131"/>
      <c r="I624" s="29"/>
      <c r="J624" s="24"/>
      <c r="K624" s="79"/>
    </row>
    <row r="625" spans="1:11">
      <c r="A625" s="109"/>
      <c r="B625" s="119"/>
      <c r="C625" s="109"/>
      <c r="D625" s="109"/>
      <c r="E625" s="14"/>
      <c r="F625" s="14"/>
      <c r="G625" s="121"/>
      <c r="H625" s="132"/>
      <c r="I625" s="29"/>
      <c r="J625" s="24"/>
      <c r="K625" s="79"/>
    </row>
    <row r="626" spans="1:11">
      <c r="A626" s="109"/>
      <c r="B626" s="119"/>
      <c r="C626" s="109"/>
      <c r="D626" s="109"/>
      <c r="E626" s="14"/>
      <c r="F626" s="14"/>
      <c r="G626" s="117"/>
      <c r="H626" s="132"/>
      <c r="I626" s="29"/>
      <c r="J626" s="24"/>
      <c r="K626" s="79"/>
    </row>
    <row r="627" spans="1:11">
      <c r="A627" s="109"/>
      <c r="B627" s="119"/>
      <c r="C627" s="109"/>
      <c r="D627" s="109"/>
      <c r="E627" s="14"/>
      <c r="F627" s="14"/>
      <c r="G627" s="22"/>
      <c r="H627" s="130"/>
      <c r="I627" s="29"/>
      <c r="J627" s="24"/>
      <c r="K627" s="79"/>
    </row>
    <row r="628" spans="1:11">
      <c r="A628" s="18"/>
      <c r="B628" s="50"/>
      <c r="C628" s="26"/>
      <c r="D628" s="11"/>
      <c r="E628" s="69"/>
      <c r="F628" s="69"/>
      <c r="G628" s="47"/>
      <c r="H628" s="72"/>
      <c r="I628" s="29"/>
      <c r="J628" s="24"/>
      <c r="K628" s="79"/>
    </row>
    <row r="629" spans="1:11">
      <c r="A629" s="112"/>
      <c r="B629" s="86"/>
      <c r="C629" s="124"/>
      <c r="D629" s="125"/>
      <c r="E629" s="125"/>
      <c r="F629" s="125"/>
      <c r="G629" s="126"/>
      <c r="H629" s="127"/>
      <c r="I629" s="29"/>
      <c r="J629" s="24"/>
      <c r="K629" s="79"/>
    </row>
    <row r="630" spans="1:11">
      <c r="A630" s="109"/>
      <c r="B630" s="105"/>
      <c r="C630" s="97"/>
      <c r="D630" s="98"/>
      <c r="E630" s="99"/>
      <c r="F630" s="99"/>
      <c r="G630" s="128"/>
      <c r="H630" s="128"/>
      <c r="I630" s="29"/>
      <c r="J630" s="24"/>
      <c r="K630" s="79"/>
    </row>
    <row r="631" spans="1:11">
      <c r="A631" s="109"/>
      <c r="B631" s="105"/>
      <c r="C631" s="97"/>
      <c r="D631" s="98"/>
      <c r="E631" s="99"/>
      <c r="F631" s="99"/>
      <c r="G631" s="128"/>
      <c r="H631" s="128"/>
      <c r="I631" s="29"/>
      <c r="J631" s="24"/>
      <c r="K631" s="79"/>
    </row>
    <row r="632" spans="1:11">
      <c r="A632" s="109"/>
      <c r="B632" s="105"/>
      <c r="C632" s="97"/>
      <c r="D632" s="98"/>
      <c r="E632" s="99"/>
      <c r="F632" s="99"/>
      <c r="G632" s="128"/>
      <c r="H632" s="128"/>
      <c r="I632" s="29"/>
      <c r="J632" s="24"/>
      <c r="K632" s="79"/>
    </row>
    <row r="633" spans="1:11">
      <c r="A633" s="109"/>
      <c r="B633" s="105"/>
      <c r="C633" s="97"/>
      <c r="D633" s="98"/>
      <c r="E633" s="99"/>
      <c r="F633" s="99"/>
      <c r="G633" s="128"/>
      <c r="H633" s="128"/>
      <c r="I633" s="29"/>
      <c r="J633" s="24"/>
      <c r="K633" s="79"/>
    </row>
    <row r="634" spans="1:11">
      <c r="A634" s="109"/>
      <c r="B634" s="86"/>
      <c r="C634" s="97"/>
      <c r="D634" s="98"/>
      <c r="E634" s="99"/>
      <c r="F634" s="99"/>
      <c r="G634" s="128"/>
      <c r="H634" s="129"/>
      <c r="I634" s="29"/>
      <c r="J634" s="24"/>
      <c r="K634" s="79"/>
    </row>
    <row r="635" spans="1:11">
      <c r="A635" s="109"/>
      <c r="B635" s="105"/>
      <c r="C635" s="97"/>
      <c r="D635" s="98"/>
      <c r="E635" s="99"/>
      <c r="F635" s="99"/>
      <c r="G635" s="128"/>
      <c r="H635" s="128"/>
      <c r="I635" s="29"/>
      <c r="J635" s="24"/>
      <c r="K635" s="79"/>
    </row>
    <row r="636" spans="1:11">
      <c r="A636" s="18"/>
      <c r="B636" s="183"/>
      <c r="C636" s="179"/>
      <c r="D636" s="179"/>
      <c r="E636" s="179"/>
      <c r="F636" s="179"/>
      <c r="G636" s="179"/>
      <c r="H636" s="72"/>
      <c r="I636" s="27"/>
      <c r="J636" s="24"/>
      <c r="K636" s="77"/>
    </row>
    <row r="637" spans="1:11">
      <c r="A637" s="18"/>
      <c r="B637" s="183"/>
      <c r="C637" s="180"/>
      <c r="D637" s="180"/>
      <c r="E637" s="180"/>
      <c r="F637" s="180"/>
      <c r="G637" s="180"/>
      <c r="H637" s="72"/>
      <c r="I637" s="27"/>
      <c r="J637" s="24"/>
      <c r="K637" s="77"/>
    </row>
    <row r="638" spans="1:11" ht="15.6">
      <c r="A638" s="18"/>
      <c r="B638" s="87"/>
      <c r="C638" s="110"/>
      <c r="D638" s="85"/>
      <c r="E638" s="85"/>
      <c r="F638" s="85"/>
      <c r="G638" s="85"/>
      <c r="H638" s="72"/>
      <c r="I638" s="27"/>
      <c r="J638" s="24"/>
      <c r="K638" s="77"/>
    </row>
    <row r="639" spans="1:11" ht="15.6">
      <c r="A639" s="18"/>
      <c r="B639" s="87"/>
      <c r="C639" s="110"/>
      <c r="D639" s="85"/>
      <c r="E639" s="85"/>
      <c r="F639" s="85"/>
      <c r="G639" s="85"/>
      <c r="H639" s="72"/>
      <c r="I639" s="27"/>
      <c r="J639" s="24"/>
      <c r="K639" s="77"/>
    </row>
    <row r="640" spans="1:11" ht="15.6">
      <c r="A640" s="18"/>
      <c r="B640" s="113"/>
      <c r="C640" s="114"/>
      <c r="D640" s="115"/>
      <c r="E640" s="115"/>
      <c r="F640" s="115"/>
      <c r="G640" s="115"/>
      <c r="H640" s="72"/>
      <c r="I640" s="29"/>
      <c r="J640" s="24"/>
      <c r="K640" s="79"/>
    </row>
    <row r="641" spans="1:11">
      <c r="A641" s="18"/>
      <c r="B641" s="50"/>
      <c r="C641" s="31"/>
      <c r="D641" s="70"/>
      <c r="E641" s="47"/>
      <c r="F641" s="47"/>
      <c r="G641" s="55"/>
      <c r="H641" s="72"/>
      <c r="I641" s="29"/>
      <c r="J641" s="24"/>
      <c r="K641" s="79"/>
    </row>
    <row r="642" spans="1:11">
      <c r="A642" s="18"/>
      <c r="B642" s="50"/>
      <c r="C642" s="31"/>
      <c r="D642" s="70"/>
      <c r="E642" s="47"/>
      <c r="F642" s="47"/>
      <c r="G642" s="55"/>
      <c r="H642" s="72"/>
      <c r="I642" s="29"/>
      <c r="J642" s="24"/>
      <c r="K642" s="79"/>
    </row>
    <row r="643" spans="1:11" ht="15">
      <c r="A643" s="18"/>
      <c r="B643" s="134"/>
      <c r="C643" s="103"/>
      <c r="D643" s="80"/>
      <c r="E643" s="104"/>
      <c r="F643" s="14"/>
      <c r="G643" s="22"/>
      <c r="H643" s="16"/>
      <c r="I643" s="29"/>
      <c r="J643" s="24"/>
      <c r="K643" s="79"/>
    </row>
    <row r="644" spans="1:11">
      <c r="A644" s="18"/>
      <c r="B644" s="50"/>
      <c r="C644" s="97"/>
      <c r="D644" s="3"/>
      <c r="E644" s="98"/>
      <c r="F644" s="14"/>
      <c r="G644" s="22"/>
      <c r="H644" s="133"/>
      <c r="I644" s="29"/>
      <c r="J644" s="24"/>
      <c r="K644" s="79"/>
    </row>
    <row r="645" spans="1:11">
      <c r="A645" s="18"/>
      <c r="B645" s="50"/>
      <c r="C645" s="31"/>
      <c r="D645" s="70"/>
      <c r="E645" s="47"/>
      <c r="F645" s="47"/>
      <c r="G645" s="55"/>
      <c r="H645" s="72"/>
      <c r="I645" s="29"/>
      <c r="J645" s="24"/>
      <c r="K645" s="79"/>
    </row>
    <row r="646" spans="1:11" ht="15">
      <c r="A646" s="18"/>
      <c r="B646" s="134"/>
      <c r="C646" s="103"/>
      <c r="D646" s="80"/>
      <c r="E646" s="104"/>
      <c r="F646" s="14"/>
      <c r="G646" s="22"/>
      <c r="H646" s="16"/>
      <c r="I646" s="29"/>
      <c r="J646" s="24"/>
      <c r="K646" s="79"/>
    </row>
    <row r="647" spans="1:11">
      <c r="A647" s="18"/>
      <c r="B647" s="50"/>
      <c r="C647" s="97"/>
      <c r="D647" s="3"/>
      <c r="E647" s="98"/>
      <c r="F647" s="14"/>
      <c r="G647" s="22"/>
      <c r="H647" s="133"/>
      <c r="I647" s="29"/>
      <c r="J647" s="24"/>
      <c r="K647" s="79"/>
    </row>
    <row r="648" spans="1:11">
      <c r="A648" s="18"/>
      <c r="B648" s="50"/>
      <c r="C648" s="31"/>
      <c r="D648" s="70"/>
      <c r="E648" s="47"/>
      <c r="F648" s="47"/>
      <c r="G648" s="55"/>
      <c r="H648" s="72"/>
      <c r="I648" s="29"/>
      <c r="J648" s="24"/>
      <c r="K648" s="79"/>
    </row>
    <row r="649" spans="1:11">
      <c r="A649" s="18"/>
      <c r="B649" s="50"/>
      <c r="C649" s="31"/>
      <c r="D649" s="80"/>
      <c r="E649" s="104"/>
      <c r="F649" s="14"/>
      <c r="G649" s="22"/>
      <c r="H649" s="16"/>
      <c r="I649" s="29"/>
      <c r="J649" s="24"/>
      <c r="K649" s="79"/>
    </row>
    <row r="650" spans="1:11">
      <c r="A650" s="18"/>
      <c r="B650" s="50"/>
      <c r="C650" s="31"/>
      <c r="D650" s="3"/>
      <c r="E650" s="98"/>
      <c r="F650" s="14"/>
      <c r="G650" s="22"/>
      <c r="H650" s="133"/>
      <c r="I650" s="29"/>
      <c r="J650" s="24"/>
      <c r="K650" s="79"/>
    </row>
    <row r="651" spans="1:11">
      <c r="A651" s="18"/>
      <c r="B651" s="50"/>
      <c r="C651" s="31"/>
      <c r="D651" s="70"/>
      <c r="E651" s="47"/>
      <c r="F651" s="47"/>
      <c r="G651" s="55"/>
      <c r="H651" s="72"/>
      <c r="I651" s="29"/>
      <c r="J651" s="24"/>
      <c r="K651" s="79"/>
    </row>
    <row r="652" spans="1:11">
      <c r="A652" s="18"/>
      <c r="B652" s="50"/>
      <c r="C652" s="31"/>
      <c r="D652" s="80"/>
      <c r="E652" s="104"/>
      <c r="F652" s="14"/>
      <c r="G652" s="22"/>
      <c r="H652" s="16"/>
      <c r="I652" s="29"/>
      <c r="J652" s="24"/>
      <c r="K652" s="79"/>
    </row>
    <row r="653" spans="1:11">
      <c r="A653" s="18"/>
      <c r="B653" s="50"/>
      <c r="C653" s="31"/>
      <c r="D653" s="3"/>
      <c r="E653" s="98"/>
      <c r="F653" s="14"/>
      <c r="G653" s="22"/>
      <c r="H653" s="133"/>
      <c r="I653" s="29"/>
      <c r="J653" s="24"/>
      <c r="K653" s="79"/>
    </row>
    <row r="654" spans="1:11">
      <c r="A654" s="18"/>
      <c r="B654" s="50"/>
      <c r="C654" s="31"/>
      <c r="D654" s="70"/>
      <c r="E654" s="47"/>
      <c r="F654" s="47"/>
      <c r="G654" s="55"/>
      <c r="H654" s="72"/>
      <c r="I654" s="29"/>
      <c r="J654" s="24"/>
      <c r="K654" s="79"/>
    </row>
    <row r="655" spans="1:11">
      <c r="A655" s="18"/>
      <c r="B655" s="75"/>
      <c r="C655" s="31"/>
      <c r="D655" s="34"/>
      <c r="E655" s="8"/>
      <c r="F655" s="8"/>
      <c r="G655" s="8"/>
      <c r="H655" s="16"/>
      <c r="I655" s="29"/>
      <c r="J655" s="24"/>
      <c r="K655" s="79"/>
    </row>
    <row r="656" spans="1:11">
      <c r="A656" s="18"/>
      <c r="B656" s="50"/>
      <c r="C656" s="31"/>
      <c r="D656" s="70"/>
      <c r="E656" s="47"/>
      <c r="F656" s="47"/>
      <c r="G656" s="55"/>
      <c r="H656" s="23"/>
      <c r="I656" s="29"/>
      <c r="J656" s="24"/>
      <c r="K656" s="79"/>
    </row>
    <row r="657" spans="1:11">
      <c r="A657" s="18"/>
      <c r="B657" s="50"/>
      <c r="C657" s="31"/>
      <c r="D657" s="70"/>
      <c r="E657" s="47"/>
      <c r="F657" s="47"/>
      <c r="G657" s="55"/>
      <c r="H657" s="72"/>
      <c r="I657" s="29"/>
      <c r="J657" s="24"/>
      <c r="K657" s="79"/>
    </row>
    <row r="658" spans="1:11">
      <c r="A658" s="18"/>
      <c r="B658" s="50"/>
      <c r="C658" s="31"/>
      <c r="D658" s="70"/>
      <c r="E658" s="47"/>
      <c r="F658" s="47"/>
      <c r="G658" s="55"/>
      <c r="H658" s="72"/>
      <c r="I658" s="29"/>
      <c r="J658" s="24"/>
      <c r="K658" s="79"/>
    </row>
    <row r="659" spans="1:11">
      <c r="A659" s="13"/>
      <c r="B659" s="1"/>
      <c r="C659" s="30"/>
      <c r="D659" s="32"/>
      <c r="E659" s="32"/>
      <c r="F659" s="32"/>
      <c r="G659" s="33"/>
      <c r="H659" s="23"/>
      <c r="I659" s="29"/>
      <c r="J659" s="24"/>
      <c r="K659" s="77"/>
    </row>
    <row r="660" spans="1:11">
      <c r="A660" s="76"/>
      <c r="B660" s="78"/>
      <c r="C660" s="31"/>
      <c r="D660" s="34"/>
      <c r="E660" s="8"/>
      <c r="F660" s="8"/>
      <c r="G660" s="8"/>
      <c r="H660" s="16"/>
      <c r="I660" s="27"/>
      <c r="J660" s="24"/>
      <c r="K660" s="77"/>
    </row>
    <row r="661" spans="1:11">
      <c r="A661" s="13"/>
      <c r="B661" s="50"/>
      <c r="C661" s="31"/>
      <c r="D661" s="70"/>
      <c r="E661" s="47"/>
      <c r="F661" s="47"/>
      <c r="G661" s="55"/>
      <c r="H661" s="23"/>
      <c r="I661" s="29"/>
      <c r="J661" s="24"/>
      <c r="K661" s="77"/>
    </row>
    <row r="662" spans="1:11">
      <c r="A662" s="13"/>
      <c r="B662" s="50"/>
      <c r="C662" s="31"/>
      <c r="D662" s="70"/>
      <c r="E662" s="47"/>
      <c r="F662" s="47"/>
      <c r="G662" s="55"/>
      <c r="H662" s="72"/>
      <c r="I662" s="29"/>
      <c r="J662" s="24"/>
      <c r="K662" s="77"/>
    </row>
    <row r="663" spans="1:11">
      <c r="A663" s="13"/>
      <c r="B663" s="1"/>
      <c r="C663" s="30"/>
      <c r="D663" s="32"/>
      <c r="E663" s="32"/>
      <c r="F663" s="32"/>
      <c r="G663" s="33"/>
      <c r="H663" s="23"/>
      <c r="I663" s="29"/>
      <c r="J663" s="24"/>
      <c r="K663" s="77"/>
    </row>
    <row r="664" spans="1:11">
      <c r="A664" s="13"/>
      <c r="B664" s="1"/>
      <c r="C664" s="30"/>
      <c r="D664" s="32"/>
      <c r="E664" s="32"/>
      <c r="F664" s="32"/>
      <c r="G664" s="33"/>
      <c r="H664" s="23"/>
      <c r="I664" s="29"/>
      <c r="J664" s="24"/>
      <c r="K664" s="77"/>
    </row>
    <row r="665" spans="1:11">
      <c r="A665" s="67"/>
      <c r="B665" s="59"/>
      <c r="C665" s="62"/>
      <c r="D665" s="63"/>
      <c r="E665" s="64"/>
      <c r="F665" s="64"/>
      <c r="G665" s="64"/>
      <c r="H665" s="61"/>
      <c r="I665" s="65"/>
      <c r="J665" s="66"/>
      <c r="K665" s="81"/>
    </row>
    <row r="666" spans="1:11">
      <c r="A666" s="60"/>
      <c r="B666" s="52"/>
      <c r="C666" s="53"/>
      <c r="D666" s="54"/>
      <c r="E666" s="55"/>
      <c r="F666" s="55"/>
      <c r="G666" s="55"/>
      <c r="H666" s="56"/>
      <c r="I666" s="57"/>
      <c r="J666" s="58"/>
      <c r="K666" s="82"/>
    </row>
    <row r="667" spans="1:11">
      <c r="A667" s="13"/>
      <c r="B667" s="50"/>
      <c r="C667" s="26"/>
      <c r="D667" s="11"/>
      <c r="E667" s="69"/>
      <c r="F667" s="69"/>
      <c r="G667" s="47"/>
      <c r="H667" s="72"/>
      <c r="I667" s="11"/>
      <c r="J667" s="69"/>
      <c r="K667" s="69"/>
    </row>
    <row r="668" spans="1:11">
      <c r="A668" s="13"/>
      <c r="B668" s="50"/>
      <c r="C668" s="26"/>
      <c r="D668" s="11"/>
      <c r="E668" s="69"/>
      <c r="F668" s="69"/>
      <c r="G668" s="47"/>
      <c r="H668" s="72"/>
      <c r="I668" s="11"/>
      <c r="J668" s="69"/>
      <c r="K668" s="69"/>
    </row>
  </sheetData>
  <mergeCells count="113">
    <mergeCell ref="A342:K342"/>
    <mergeCell ref="A341:K341"/>
    <mergeCell ref="J38:J39"/>
    <mergeCell ref="A144:A145"/>
    <mergeCell ref="C338:G338"/>
    <mergeCell ref="C340:G340"/>
    <mergeCell ref="C319:G319"/>
    <mergeCell ref="C321:G321"/>
    <mergeCell ref="C323:G323"/>
    <mergeCell ref="C325:G325"/>
    <mergeCell ref="B331:G331"/>
    <mergeCell ref="B332:G332"/>
    <mergeCell ref="B335:G335"/>
    <mergeCell ref="B336:G336"/>
    <mergeCell ref="C330:G330"/>
    <mergeCell ref="C334:G334"/>
    <mergeCell ref="G137:G138"/>
    <mergeCell ref="H144:H145"/>
    <mergeCell ref="I144:I145"/>
    <mergeCell ref="A211:A212"/>
    <mergeCell ref="I38:I39"/>
    <mergeCell ref="B125:B126"/>
    <mergeCell ref="C125:C126"/>
    <mergeCell ref="D125:D126"/>
    <mergeCell ref="E125:E126"/>
    <mergeCell ref="F125:F126"/>
    <mergeCell ref="G125:G126"/>
    <mergeCell ref="H38:H39"/>
    <mergeCell ref="C38:C39"/>
    <mergeCell ref="E38:E39"/>
    <mergeCell ref="F38:F39"/>
    <mergeCell ref="G38:G39"/>
    <mergeCell ref="G144:G145"/>
    <mergeCell ref="G211:G212"/>
    <mergeCell ref="B499:D499"/>
    <mergeCell ref="B500:D500"/>
    <mergeCell ref="B38:B39"/>
    <mergeCell ref="D38:D39"/>
    <mergeCell ref="B137:B138"/>
    <mergeCell ref="C137:C138"/>
    <mergeCell ref="D137:D138"/>
    <mergeCell ref="B498:D498"/>
    <mergeCell ref="F144:F145"/>
    <mergeCell ref="B144:B145"/>
    <mergeCell ref="C144:C145"/>
    <mergeCell ref="D144:D145"/>
    <mergeCell ref="E144:E145"/>
    <mergeCell ref="B211:B212"/>
    <mergeCell ref="C211:C212"/>
    <mergeCell ref="D211:D212"/>
    <mergeCell ref="E211:E212"/>
    <mergeCell ref="F211:F212"/>
    <mergeCell ref="E137:E138"/>
    <mergeCell ref="F137:F138"/>
    <mergeCell ref="C311:G311"/>
    <mergeCell ref="C313:G313"/>
    <mergeCell ref="C315:G315"/>
    <mergeCell ref="C317:G317"/>
    <mergeCell ref="L4:L5"/>
    <mergeCell ref="M4:M5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C4:K5"/>
    <mergeCell ref="A4:A5"/>
    <mergeCell ref="B4:B5"/>
    <mergeCell ref="A1:K2"/>
    <mergeCell ref="A3:K3"/>
    <mergeCell ref="J511:J512"/>
    <mergeCell ref="K511:K512"/>
    <mergeCell ref="G527:G528"/>
    <mergeCell ref="H527:H528"/>
    <mergeCell ref="I527:I528"/>
    <mergeCell ref="B527:B528"/>
    <mergeCell ref="C527:C528"/>
    <mergeCell ref="D527:D528"/>
    <mergeCell ref="E527:E528"/>
    <mergeCell ref="F527:F528"/>
    <mergeCell ref="C511:C512"/>
    <mergeCell ref="D511:D512"/>
    <mergeCell ref="E511:E512"/>
    <mergeCell ref="F511:F512"/>
    <mergeCell ref="G511:G512"/>
    <mergeCell ref="B29:B30"/>
    <mergeCell ref="A29:A30"/>
    <mergeCell ref="G610:G611"/>
    <mergeCell ref="H610:H611"/>
    <mergeCell ref="I610:I611"/>
    <mergeCell ref="B636:B637"/>
    <mergeCell ref="C636:C637"/>
    <mergeCell ref="D636:D637"/>
    <mergeCell ref="E636:E637"/>
    <mergeCell ref="F636:F637"/>
    <mergeCell ref="G636:G637"/>
    <mergeCell ref="B610:B611"/>
    <mergeCell ref="C610:C611"/>
    <mergeCell ref="D610:D611"/>
    <mergeCell ref="E610:E611"/>
    <mergeCell ref="F610:F611"/>
    <mergeCell ref="B593:B594"/>
    <mergeCell ref="C593:C594"/>
    <mergeCell ref="D593:D594"/>
    <mergeCell ref="E593:E594"/>
    <mergeCell ref="F593:F594"/>
    <mergeCell ref="G593:G594"/>
    <mergeCell ref="H511:H512"/>
    <mergeCell ref="I511:I512"/>
  </mergeCells>
  <phoneticPr fontId="31" type="noConversion"/>
  <conditionalFormatting sqref="D8:E9 F8:F27 D12:E27 G29:G35 D29:F37 D58:F64 E66:E74 E80:F81 D87:F105 E106:F109 E156:F157 E159:F173 D208:E208 G208 F236:F274 D263:E264 G263:G264 D268:E269 G268:G269 D523:F526 D564:F582 E583:F586">
    <cfRule type="cellIs" dxfId="47" priority="79" stopIfTrue="1" operator="equal">
      <formula>0</formula>
    </cfRule>
  </conditionalFormatting>
  <conditionalFormatting sqref="D507:E509">
    <cfRule type="cellIs" dxfId="46" priority="41" stopIfTrue="1" operator="equal">
      <formula>0</formula>
    </cfRule>
  </conditionalFormatting>
  <conditionalFormatting sqref="D142:F142">
    <cfRule type="cellIs" dxfId="45" priority="22" stopIfTrue="1" operator="equal">
      <formula>0</formula>
    </cfRule>
  </conditionalFormatting>
  <conditionalFormatting sqref="D174:F199">
    <cfRule type="cellIs" dxfId="44" priority="53" stopIfTrue="1" operator="equal">
      <formula>0</formula>
    </cfRule>
  </conditionalFormatting>
  <conditionalFormatting sqref="D386:F386">
    <cfRule type="cellIs" dxfId="43" priority="8" stopIfTrue="1" operator="equal">
      <formula>0</formula>
    </cfRule>
  </conditionalFormatting>
  <conditionalFormatting sqref="D511:F512 E513:F522 D659:F659">
    <cfRule type="cellIs" dxfId="42" priority="42" stopIfTrue="1" operator="equal">
      <formula>0</formula>
    </cfRule>
  </conditionalFormatting>
  <conditionalFormatting sqref="D608:F608">
    <cfRule type="cellIs" dxfId="41" priority="36" stopIfTrue="1" operator="equal">
      <formula>0</formula>
    </cfRule>
  </conditionalFormatting>
  <conditionalFormatting sqref="D629:F635">
    <cfRule type="cellIs" dxfId="40" priority="23" stopIfTrue="1" operator="equal">
      <formula>0</formula>
    </cfRule>
  </conditionalFormatting>
  <conditionalFormatting sqref="D663:F664">
    <cfRule type="cellIs" dxfId="39" priority="49" stopIfTrue="1" operator="equal">
      <formula>0</formula>
    </cfRule>
  </conditionalFormatting>
  <conditionalFormatting sqref="E10:E11">
    <cfRule type="cellIs" dxfId="38" priority="80" stopIfTrue="1" operator="equal">
      <formula>0</formula>
    </cfRule>
  </conditionalFormatting>
  <conditionalFormatting sqref="E15">
    <cfRule type="cellIs" dxfId="37" priority="19" stopIfTrue="1" operator="equal">
      <formula>0</formula>
    </cfRule>
  </conditionalFormatting>
  <conditionalFormatting sqref="E18">
    <cfRule type="cellIs" dxfId="36" priority="17" stopIfTrue="1" operator="equal">
      <formula>0</formula>
    </cfRule>
  </conditionalFormatting>
  <conditionalFormatting sqref="E78:E79">
    <cfRule type="cellIs" dxfId="35" priority="75" stopIfTrue="1" operator="equal">
      <formula>0</formula>
    </cfRule>
  </conditionalFormatting>
  <conditionalFormatting sqref="E111:E112">
    <cfRule type="cellIs" dxfId="34" priority="73" stopIfTrue="1" operator="equal">
      <formula>0</formula>
    </cfRule>
  </conditionalFormatting>
  <conditionalFormatting sqref="E219:E220">
    <cfRule type="cellIs" dxfId="33" priority="67" stopIfTrue="1" operator="equal">
      <formula>0</formula>
    </cfRule>
  </conditionalFormatting>
  <conditionalFormatting sqref="E505:E506">
    <cfRule type="cellIs" dxfId="32" priority="43" stopIfTrue="1" operator="equal">
      <formula>0</formula>
    </cfRule>
  </conditionalFormatting>
  <conditionalFormatting sqref="E547:E550 E553:E555">
    <cfRule type="cellIs" dxfId="31" priority="39" stopIfTrue="1" operator="equal">
      <formula>0</formula>
    </cfRule>
  </conditionalFormatting>
  <conditionalFormatting sqref="E588:E589">
    <cfRule type="cellIs" dxfId="30" priority="38" stopIfTrue="1" operator="equal">
      <formula>0</formula>
    </cfRule>
  </conditionalFormatting>
  <conditionalFormatting sqref="E6:F7 E28:F28 D490:F490 E491:F493 D493 D494:F494 E495:F496 D496">
    <cfRule type="cellIs" dxfId="29" priority="452" stopIfTrue="1" operator="equal">
      <formula>0</formula>
    </cfRule>
  </conditionalFormatting>
  <conditionalFormatting sqref="E53:F54 D55:F55 E56:F57 D82:F82 E83:F86 D110:F110 F111:F113 D114:F114 D122:F122">
    <cfRule type="cellIs" dxfId="28" priority="81" stopIfTrue="1" operator="equal">
      <formula>0</formula>
    </cfRule>
  </conditionalFormatting>
  <conditionalFormatting sqref="E143:F143">
    <cfRule type="cellIs" dxfId="27" priority="86" stopIfTrue="1" operator="equal">
      <formula>0</formula>
    </cfRule>
  </conditionalFormatting>
  <conditionalFormatting sqref="E223:F224">
    <cfRule type="cellIs" dxfId="26" priority="65" stopIfTrue="1" operator="equal">
      <formula>0</formula>
    </cfRule>
  </conditionalFormatting>
  <conditionalFormatting sqref="E226:F227">
    <cfRule type="cellIs" dxfId="25" priority="63" stopIfTrue="1" operator="equal">
      <formula>0</formula>
    </cfRule>
  </conditionalFormatting>
  <conditionalFormatting sqref="E229:F235 E275:F276 E281:F281">
    <cfRule type="cellIs" dxfId="24" priority="61" stopIfTrue="1" operator="equal">
      <formula>0</formula>
    </cfRule>
  </conditionalFormatting>
  <conditionalFormatting sqref="E285:F285 E293:F293">
    <cfRule type="cellIs" dxfId="23" priority="57" stopIfTrue="1" operator="equal">
      <formula>0</formula>
    </cfRule>
  </conditionalFormatting>
  <conditionalFormatting sqref="E301:F302 E306:F307 E312:F312 E314:F314 E316:F316 E318:F318 E320:F320 E322:F322 E324:F324 E333:F333 E337:F337 E339:F339 E343:F385">
    <cfRule type="cellIs" dxfId="22" priority="9" stopIfTrue="1" operator="equal">
      <formula>0</formula>
    </cfRule>
  </conditionalFormatting>
  <conditionalFormatting sqref="E326:F329">
    <cfRule type="cellIs" dxfId="21" priority="5" stopIfTrue="1" operator="equal">
      <formula>0</formula>
    </cfRule>
  </conditionalFormatting>
  <conditionalFormatting sqref="E387:F398 D399:F400">
    <cfRule type="cellIs" dxfId="20" priority="7" stopIfTrue="1" operator="equal">
      <formula>0</formula>
    </cfRule>
  </conditionalFormatting>
  <conditionalFormatting sqref="E424:F433 E434 E435:F452">
    <cfRule type="cellIs" dxfId="19" priority="83" stopIfTrue="1" operator="equal">
      <formula>0</formula>
    </cfRule>
  </conditionalFormatting>
  <conditionalFormatting sqref="E537:F538 D539:F545 E556:F558 D559:F559 E560:F563 D587:F587 F588:F590 D591:F591">
    <cfRule type="cellIs" dxfId="18" priority="44" stopIfTrue="1" operator="equal">
      <formula>0</formula>
    </cfRule>
  </conditionalFormatting>
  <conditionalFormatting sqref="E609:F609">
    <cfRule type="cellIs" dxfId="17" priority="48" stopIfTrue="1" operator="equal">
      <formula>0</formula>
    </cfRule>
  </conditionalFormatting>
  <conditionalFormatting sqref="E615:F628">
    <cfRule type="cellIs" dxfId="16" priority="27" stopIfTrue="1" operator="equal">
      <formula>0</formula>
    </cfRule>
  </conditionalFormatting>
  <conditionalFormatting sqref="E643:F644">
    <cfRule type="cellIs" dxfId="15" priority="29" stopIfTrue="1" operator="equal">
      <formula>0</formula>
    </cfRule>
  </conditionalFormatting>
  <conditionalFormatting sqref="E646:F647">
    <cfRule type="cellIs" dxfId="14" priority="28" stopIfTrue="1" operator="equal">
      <formula>0</formula>
    </cfRule>
  </conditionalFormatting>
  <conditionalFormatting sqref="E649:F650">
    <cfRule type="cellIs" dxfId="13" priority="25" stopIfTrue="1" operator="equal">
      <formula>0</formula>
    </cfRule>
  </conditionalFormatting>
  <conditionalFormatting sqref="E652:F653">
    <cfRule type="cellIs" dxfId="12" priority="24" stopIfTrue="1" operator="equal">
      <formula>0</formula>
    </cfRule>
  </conditionalFormatting>
  <conditionalFormatting sqref="E667:F668">
    <cfRule type="cellIs" dxfId="11" priority="46" stopIfTrue="1" operator="equal">
      <formula>0</formula>
    </cfRule>
  </conditionalFormatting>
  <conditionalFormatting sqref="F127:F136 F139:F141">
    <cfRule type="cellIs" dxfId="10" priority="21" stopIfTrue="1" operator="equal">
      <formula>0</formula>
    </cfRule>
  </conditionalFormatting>
  <conditionalFormatting sqref="F219:F221">
    <cfRule type="cellIs" dxfId="9" priority="68" stopIfTrue="1" operator="equal">
      <formula>0</formula>
    </cfRule>
  </conditionalFormatting>
  <conditionalFormatting sqref="F277:F280 D280:E280 G280">
    <cfRule type="cellIs" dxfId="8" priority="12" stopIfTrue="1" operator="equal">
      <formula>0</formula>
    </cfRule>
  </conditionalFormatting>
  <conditionalFormatting sqref="F505:F509 E510:F510">
    <cfRule type="cellIs" dxfId="7" priority="50" stopIfTrue="1" operator="equal">
      <formula>0</formula>
    </cfRule>
  </conditionalFormatting>
  <conditionalFormatting sqref="F595:F607">
    <cfRule type="cellIs" dxfId="6" priority="35" stopIfTrue="1" operator="equal">
      <formula>0</formula>
    </cfRule>
  </conditionalFormatting>
  <conditionalFormatting sqref="G244">
    <cfRule type="cellIs" dxfId="5" priority="15" stopIfTrue="1" operator="equal">
      <formula>0</formula>
    </cfRule>
  </conditionalFormatting>
  <conditionalFormatting sqref="G254">
    <cfRule type="cellIs" dxfId="4" priority="10" stopIfTrue="1" operator="equal">
      <formula>0</formula>
    </cfRule>
  </conditionalFormatting>
  <conditionalFormatting sqref="G492:G501 D497:F502">
    <cfRule type="cellIs" dxfId="3" priority="431" stopIfTrue="1" operator="equal">
      <formula>0</formula>
    </cfRule>
  </conditionalFormatting>
  <conditionalFormatting sqref="G511:G522">
    <cfRule type="cellIs" dxfId="2" priority="45" stopIfTrue="1" operator="equal">
      <formula>0</formula>
    </cfRule>
  </conditionalFormatting>
  <conditionalFormatting sqref="J421:K433 J434 J435:K452">
    <cfRule type="cellIs" dxfId="1" priority="84" stopIfTrue="1" operator="equal">
      <formula>0</formula>
    </cfRule>
  </conditionalFormatting>
  <conditionalFormatting sqref="J667:K668">
    <cfRule type="cellIs" dxfId="0" priority="47" stopIfTrue="1" operator="equal">
      <formula>0</formula>
    </cfRule>
  </conditionalFormatting>
  <printOptions gridLines="1"/>
  <pageMargins left="0.51181102362204722" right="0.11811023622047245" top="0.78740157480314965" bottom="0.78740157480314965" header="0.31496062992125984" footer="0.31496062992125984"/>
  <pageSetup paperSize="9" scale="76" fitToHeight="0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MEMORIA DE CALCULO</vt:lpstr>
      <vt:lpstr>'MEMORIA DE CALCULO'!Area_de_impressao</vt:lpstr>
      <vt:lpstr>'MEMORIA DE CALCULO'!Titulos_de_impressao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campola@gmail.com</cp:lastModifiedBy>
  <cp:lastPrinted>2026-03-19T14:18:20Z</cp:lastPrinted>
  <dcterms:created xsi:type="dcterms:W3CDTF">2017-02-06T20:50:39Z</dcterms:created>
  <dcterms:modified xsi:type="dcterms:W3CDTF">2026-03-19T14:23:41Z</dcterms:modified>
</cp:coreProperties>
</file>