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PREF BJG\2025-2028\2025\PRC XXX-2025 - OBRA PAVIMENTACAO\PROJETO APROVADO\"/>
    </mc:Choice>
  </mc:AlternateContent>
  <xr:revisionPtr revIDLastSave="0" documentId="13_ncr:1_{33881373-5BCC-4ACB-9CC0-1509D1BEE6D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PO-PLE" sheetId="1" r:id="rId1"/>
    <sheet name="CFF - PLE" sheetId="2" r:id="rId2"/>
  </sheets>
  <calcPr calcId="181029"/>
</workbook>
</file>

<file path=xl/calcChain.xml><?xml version="1.0" encoding="utf-8"?>
<calcChain xmlns="http://schemas.openxmlformats.org/spreadsheetml/2006/main">
  <c r="K27" i="1" l="1"/>
  <c r="S27" i="1" s="1"/>
  <c r="L27" i="1" s="1"/>
  <c r="F27" i="1"/>
  <c r="K26" i="1"/>
  <c r="S26" i="1" s="1"/>
  <c r="L26" i="1" s="1"/>
  <c r="F26" i="1"/>
  <c r="K25" i="1"/>
  <c r="S25" i="1" s="1"/>
  <c r="L25" i="1" s="1"/>
  <c r="F25" i="1"/>
  <c r="K24" i="1"/>
  <c r="S24" i="1" s="1"/>
  <c r="L24" i="1" s="1"/>
  <c r="F24" i="1"/>
  <c r="K22" i="1"/>
  <c r="S22" i="1" s="1"/>
  <c r="L22" i="1" s="1"/>
  <c r="F22" i="1"/>
  <c r="K21" i="1"/>
  <c r="S21" i="1" s="1"/>
  <c r="L21" i="1" s="1"/>
  <c r="F21" i="1"/>
  <c r="K20" i="1"/>
  <c r="S20" i="1" s="1"/>
  <c r="L20" i="1" s="1"/>
  <c r="F20" i="1"/>
  <c r="K19" i="1"/>
  <c r="S19" i="1" s="1"/>
  <c r="L19" i="1" s="1"/>
  <c r="F19" i="1"/>
  <c r="K18" i="1"/>
  <c r="S18" i="1" s="1"/>
  <c r="L18" i="1" s="1"/>
  <c r="F18" i="1"/>
  <c r="K17" i="1"/>
  <c r="S17" i="1" s="1"/>
  <c r="L17" i="1" s="1"/>
  <c r="F17" i="1"/>
  <c r="K16" i="1"/>
  <c r="S16" i="1" s="1"/>
  <c r="L16" i="1" s="1"/>
  <c r="F16" i="1"/>
  <c r="K15" i="1"/>
  <c r="S15" i="1" s="1"/>
  <c r="L15" i="1" s="1"/>
  <c r="F15" i="1"/>
  <c r="K13" i="1"/>
  <c r="S13" i="1" s="1"/>
  <c r="L13" i="1" s="1"/>
  <c r="F13" i="1"/>
  <c r="S12" i="1"/>
  <c r="L12" i="1" s="1"/>
  <c r="K12" i="1"/>
  <c r="F12" i="1"/>
  <c r="S11" i="1"/>
  <c r="L11" i="1" s="1"/>
  <c r="K11" i="1"/>
  <c r="F11" i="1"/>
  <c r="S10" i="1"/>
  <c r="L10" i="1" s="1"/>
  <c r="K10" i="1"/>
  <c r="F10" i="1"/>
  <c r="S9" i="1"/>
  <c r="L9" i="1" s="1"/>
  <c r="K9" i="1"/>
  <c r="F9" i="1"/>
  <c r="S8" i="1"/>
  <c r="L8" i="1" s="1"/>
  <c r="K8" i="1"/>
  <c r="F8" i="1"/>
  <c r="K6" i="1"/>
  <c r="S6" i="1" s="1"/>
  <c r="L6" i="1" s="1"/>
  <c r="L5" i="1" s="1"/>
  <c r="F6" i="1"/>
  <c r="K4" i="1"/>
  <c r="S4" i="1" s="1"/>
  <c r="L4" i="1" s="1"/>
  <c r="F4" i="1"/>
  <c r="K3" i="1"/>
  <c r="S3" i="1" s="1"/>
  <c r="L3" i="1" s="1"/>
  <c r="F3" i="1"/>
  <c r="L7" i="1" l="1"/>
  <c r="L14" i="1"/>
  <c r="L23" i="1"/>
  <c r="L2" i="1"/>
  <c r="S28" i="1" s="1"/>
  <c r="S29" i="1" s="1"/>
</calcChain>
</file>

<file path=xl/sharedStrings.xml><?xml version="1.0" encoding="utf-8"?>
<sst xmlns="http://schemas.openxmlformats.org/spreadsheetml/2006/main" count="385" uniqueCount="106">
  <si>
    <t>Nivel</t>
  </si>
  <si>
    <t>N° Macrosserviço / Serviço</t>
  </si>
  <si>
    <t>Fonte</t>
  </si>
  <si>
    <t>Código</t>
  </si>
  <si>
    <t>Descrição Macrosserviço / Serviço</t>
  </si>
  <si>
    <t>Qtd. (valor calculado)</t>
  </si>
  <si>
    <t>Und.</t>
  </si>
  <si>
    <t>Custo Unitário Referência</t>
  </si>
  <si>
    <t>Custo Unitário</t>
  </si>
  <si>
    <t>BDI</t>
  </si>
  <si>
    <t>Preço Unitário (valor calculado)</t>
  </si>
  <si>
    <t>Preço Total (valor calculado)</t>
  </si>
  <si>
    <t>Observação</t>
  </si>
  <si>
    <t>N° Evento</t>
  </si>
  <si>
    <t>Evento</t>
  </si>
  <si>
    <t>N° Frente de Obra</t>
  </si>
  <si>
    <t>Frente de Obra</t>
  </si>
  <si>
    <t>Qtd.</t>
  </si>
  <si>
    <t>Valor</t>
  </si>
  <si>
    <t>Macrosserviço</t>
  </si>
  <si>
    <t>1</t>
  </si>
  <si>
    <t/>
  </si>
  <si>
    <t>SERVIÇOS PRELIMINARES</t>
  </si>
  <si>
    <t>Serviço</t>
  </si>
  <si>
    <t>1.1</t>
  </si>
  <si>
    <t>SINAPI</t>
  </si>
  <si>
    <t>103689</t>
  </si>
  <si>
    <t>FORNECIMENTO E INSTALAÇÃO DE PLACA DE OBRA COM CHAPA GALVANIZADA E ESTRUTURA DE MADEIRA. AF_03/2022_PS</t>
  </si>
  <si>
    <t>M2</t>
  </si>
  <si>
    <t>FRENTE ÚNICA</t>
  </si>
  <si>
    <t>1.2</t>
  </si>
  <si>
    <t>Outros</t>
  </si>
  <si>
    <t>ED-50155</t>
  </si>
  <si>
    <t>LOCAÇÃO DE BANHEIRO QUÍMICO, DIMENSÃO (110X120X230)CM, LINHA PADRÃO, CONTENDO UMA (1) PIA/HIGIENIZADOR DE MÃOS, INCLUSIVE MANUTENÇÃO E MOBILIZAÇÃO/DESMOBILIZAÇÃO</t>
  </si>
  <si>
    <t>MESES</t>
  </si>
  <si>
    <t>2</t>
  </si>
  <si>
    <t>ADMINISTRAÇÃO LOCAL</t>
  </si>
  <si>
    <t>2.1</t>
  </si>
  <si>
    <t>Composição</t>
  </si>
  <si>
    <t>COMP-3</t>
  </si>
  <si>
    <t>UN</t>
  </si>
  <si>
    <t>3</t>
  </si>
  <si>
    <t>DISPOSITIVOS DE DRENAGEM</t>
  </si>
  <si>
    <t>3.1</t>
  </si>
  <si>
    <t>2003113</t>
  </si>
  <si>
    <t>Entrada para descida d'água - EDA 06 A - areia e brita comerciais</t>
  </si>
  <si>
    <t>3.2</t>
  </si>
  <si>
    <t>2003125</t>
  </si>
  <si>
    <t>Entrada para descida d'água - EDA 06 B - areia e brita comerciais</t>
  </si>
  <si>
    <t>3.3</t>
  </si>
  <si>
    <t>2003453</t>
  </si>
  <si>
    <t>Dissipador de energia - DEB 180-263 - areia, brita e pedra de mão comerciais</t>
  </si>
  <si>
    <t>3.4</t>
  </si>
  <si>
    <t>94283</t>
  </si>
  <si>
    <t>EXECUÇÃO DE SARJETA DE CONCRETO USINADO, MOLDADA  IN LOCO  EM TRECHO RETO, 45 CM BASE X 15 CM ALTURA. AF_01/2024</t>
  </si>
  <si>
    <t>M</t>
  </si>
  <si>
    <t>3.5</t>
  </si>
  <si>
    <t>94273</t>
  </si>
  <si>
    <t>ASSENTAMENTO DE GUIA (MEIO-FIO) EM TRECHO RETO, CONFECCIONADA EM CONCRETO PRÉ-FABRICADO, DIMENSÕES 100X15X13X30 CM (COMPRIMENTO X BASE INFERIOR X BASE SUPERIOR X ALTURA). AF_01/2024</t>
  </si>
  <si>
    <t>3.6</t>
  </si>
  <si>
    <t>5914389</t>
  </si>
  <si>
    <t>Transporte com caminhão basculante de 10 m³ - rodovia pavimentada</t>
  </si>
  <si>
    <t>TXKM</t>
  </si>
  <si>
    <t>4</t>
  </si>
  <si>
    <t>PAVIMENTAÇÃO</t>
  </si>
  <si>
    <t>4.1</t>
  </si>
  <si>
    <t>100576</t>
  </si>
  <si>
    <t>REGULARIZAÇÃO E COMPACTAÇÃO DE SUBLEITO DE SOLO PREDOMINANTEMENTE ARGILOSO, PARA OBRAS DE CONSTRUÇÃO DE PAVIMENTOS. AF_09/2024</t>
  </si>
  <si>
    <t>4.2</t>
  </si>
  <si>
    <t>RO-00345</t>
  </si>
  <si>
    <t>Base ou sub-base de brita graduada simples com brita comercial - Compactado na energia modificada (Execução, incluído fornecimento e carga da brita, exclui o transporte)</t>
  </si>
  <si>
    <t>M3</t>
  </si>
  <si>
    <t>4.3</t>
  </si>
  <si>
    <t>4.4</t>
  </si>
  <si>
    <t>COMP-1</t>
  </si>
  <si>
    <t>EXECUÇÃO DE PINTURA DE LIGAÇÃO COM EMULSÃO ASFÁLTICA RR-2C</t>
  </si>
  <si>
    <t>4.5</t>
  </si>
  <si>
    <t>COMP-2</t>
  </si>
  <si>
    <t>EXECUÇÃO DE IMPRIMAÇÃO COM ASFALTO DILUÍDO CM-30</t>
  </si>
  <si>
    <t>4.6</t>
  </si>
  <si>
    <t>ED-7623</t>
  </si>
  <si>
    <t>EXECUÇÃO E APLICAÇÃO DE CONCRETO BETUMINOSO USINADO A QUENTE (CBUQ), MASSA COMERCIAL, INCLUINDO FORNECIMENTO E TRANSPORTE DOS AGREGADOS E MATERIAL BETUMINOSO, EXCLUSIVE TRANSPORTE DA MASSA ASFÁLTICA ATÉ A PISTA</t>
  </si>
  <si>
    <t>4.7</t>
  </si>
  <si>
    <t>5914622</t>
  </si>
  <si>
    <t>Transporte de material betuminoso com caminhão tanque distribuidor - rodovia pavimentada</t>
  </si>
  <si>
    <t>4.8</t>
  </si>
  <si>
    <t>5</t>
  </si>
  <si>
    <t>SINALIZAÇÃO HORIZONTAL E VERTICAL</t>
  </si>
  <si>
    <t>5.1</t>
  </si>
  <si>
    <t>102512</t>
  </si>
  <si>
    <t>PINTURA DE EIXO VIÁRIO SOBRE ASFALTO COM TINTA RETRORREFLETIVA A BASE DE RESINA ACRÍLICA COM MICROESFERAS DE VIDRO, APLICAÇÃO MECÂNICA COM DEMARCADORA AUTOPROPELIDA. AF_05/2021</t>
  </si>
  <si>
    <t>5.2</t>
  </si>
  <si>
    <t>5213465</t>
  </si>
  <si>
    <t>Placa de advertência em aço, lado de 0,80 m - película retrorrefletiva tipo I + SI - fornecimento e implantação</t>
  </si>
  <si>
    <t>5.3</t>
  </si>
  <si>
    <t>5213441</t>
  </si>
  <si>
    <t>Placa de regulamentação em aço D = 0,80 m - película retrorrefletiva tipo I + SI - fornecimento e implantação</t>
  </si>
  <si>
    <t>5.4</t>
  </si>
  <si>
    <t>5216111</t>
  </si>
  <si>
    <t>Suporte para placa de sinalização em madeira de lei tratada 8 x 8 cm - fornecimento e implantação</t>
  </si>
  <si>
    <t>Total:</t>
  </si>
  <si>
    <t>Valor não utilizado (QCI):</t>
  </si>
  <si>
    <t>N° do Evento</t>
  </si>
  <si>
    <t>Título do Evento</t>
  </si>
  <si>
    <t>N° da Frente de Obra</t>
  </si>
  <si>
    <t>N° do Período de Conclusão do Evento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</si>
</sst>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R\$\ #,##0.00"/>
    <numFmt numFmtId="165" formatCode="#,##0.00%"/>
  </numFmts>
  <fonts count="204" x14ac:knownFonts="1">
    <font>
      <sz val="11"/>
      <color indexed="8"/>
      <name val="Calibri"/>
      <family val="2"/>
      <scheme val="minor"/>
    </font>
    <font>
      <b/>
      <sz val="10"/>
      <color indexed="9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b/>
      <sz val="10"/>
      <name val="Arial"/>
    </font>
    <font>
      <b/>
      <sz val="10"/>
      <color indexed="9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</fonts>
  <fills count="4">
    <fill>
      <patternFill patternType="none"/>
    </fill>
    <fill>
      <patternFill patternType="gray125"/>
    </fill>
    <fill>
      <patternFill patternType="solid">
        <bgColor indexed="49"/>
      </patternFill>
    </fill>
    <fill>
      <patternFill patternType="none">
        <bgColor indexed="64"/>
      </patternFill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211">
    <xf numFmtId="0" fontId="0" fillId="0" borderId="0" xfId="0"/>
    <xf numFmtId="0" fontId="1" fillId="2" borderId="0" xfId="0" applyFont="1" applyFill="1" applyAlignment="1">
      <alignment horizontal="center"/>
    </xf>
    <xf numFmtId="0" fontId="2" fillId="3" borderId="1" xfId="0" applyNumberFormat="1" applyFont="1" applyFill="1" applyBorder="1" applyAlignment="1">
      <alignment horizontal="center" vertical="center" wrapText="1"/>
    </xf>
    <xf numFmtId="164" fontId="2" fillId="3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165" fontId="7" fillId="0" borderId="0" xfId="0" applyNumberFormat="1" applyFont="1" applyAlignment="1">
      <alignment horizontal="center" vertical="center"/>
    </xf>
    <xf numFmtId="164" fontId="8" fillId="0" borderId="0" xfId="0" applyNumberFormat="1" applyFont="1" applyAlignment="1">
      <alignment horizontal="center" vertical="center"/>
    </xf>
    <xf numFmtId="164" fontId="9" fillId="0" borderId="0" xfId="0" applyNumberFormat="1" applyFont="1" applyAlignment="1">
      <alignment horizontal="center" vertical="center" wrapText="1"/>
    </xf>
    <xf numFmtId="4" fontId="10" fillId="0" borderId="0" xfId="0" applyNumberFormat="1" applyFont="1" applyAlignment="1">
      <alignment horizontal="center" vertical="center"/>
    </xf>
    <xf numFmtId="164" fontId="11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4" fontId="13" fillId="0" borderId="0" xfId="0" applyNumberFormat="1" applyFont="1" applyAlignment="1">
      <alignment horizontal="center" vertical="center"/>
    </xf>
    <xf numFmtId="164" fontId="14" fillId="0" borderId="0" xfId="0" applyNumberFormat="1" applyFont="1" applyAlignment="1">
      <alignment horizontal="center" vertical="center"/>
    </xf>
    <xf numFmtId="164" fontId="15" fillId="0" borderId="0" xfId="0" applyNumberFormat="1" applyFont="1" applyAlignment="1">
      <alignment horizontal="center" vertical="center"/>
    </xf>
    <xf numFmtId="165" fontId="16" fillId="0" borderId="0" xfId="0" applyNumberFormat="1" applyFont="1" applyAlignment="1">
      <alignment horizontal="center" vertical="center"/>
    </xf>
    <xf numFmtId="164" fontId="17" fillId="0" borderId="0" xfId="0" applyNumberFormat="1" applyFont="1" applyAlignment="1">
      <alignment horizontal="center" vertical="center"/>
    </xf>
    <xf numFmtId="164" fontId="18" fillId="0" borderId="0" xfId="0" applyNumberFormat="1" applyFont="1" applyAlignment="1">
      <alignment horizontal="center" vertical="center" wrapText="1"/>
    </xf>
    <xf numFmtId="4" fontId="19" fillId="0" borderId="0" xfId="0" applyNumberFormat="1" applyFont="1" applyAlignment="1">
      <alignment horizontal="center" vertical="center"/>
    </xf>
    <xf numFmtId="164" fontId="20" fillId="0" borderId="0" xfId="0" applyNumberFormat="1" applyFont="1" applyAlignment="1">
      <alignment horizontal="center" vertical="center"/>
    </xf>
    <xf numFmtId="0" fontId="21" fillId="3" borderId="1" xfId="0" applyNumberFormat="1" applyFont="1" applyFill="1" applyBorder="1" applyAlignment="1">
      <alignment horizontal="center" vertical="center" wrapText="1"/>
    </xf>
    <xf numFmtId="164" fontId="21" fillId="3" borderId="1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4" fontId="23" fillId="0" borderId="0" xfId="0" applyNumberFormat="1" applyFont="1" applyAlignment="1">
      <alignment horizontal="center" vertical="center"/>
    </xf>
    <xf numFmtId="164" fontId="24" fillId="0" borderId="0" xfId="0" applyNumberFormat="1" applyFont="1" applyAlignment="1">
      <alignment horizontal="center" vertical="center"/>
    </xf>
    <xf numFmtId="164" fontId="25" fillId="0" borderId="0" xfId="0" applyNumberFormat="1" applyFont="1" applyAlignment="1">
      <alignment horizontal="center" vertical="center"/>
    </xf>
    <xf numFmtId="165" fontId="26" fillId="0" borderId="0" xfId="0" applyNumberFormat="1" applyFont="1" applyAlignment="1">
      <alignment horizontal="center" vertical="center"/>
    </xf>
    <xf numFmtId="164" fontId="27" fillId="0" borderId="0" xfId="0" applyNumberFormat="1" applyFont="1" applyAlignment="1">
      <alignment horizontal="center" vertical="center"/>
    </xf>
    <xf numFmtId="164" fontId="28" fillId="0" borderId="0" xfId="0" applyNumberFormat="1" applyFont="1" applyAlignment="1">
      <alignment horizontal="center" vertical="center" wrapText="1"/>
    </xf>
    <xf numFmtId="4" fontId="29" fillId="0" borderId="0" xfId="0" applyNumberFormat="1" applyFont="1" applyAlignment="1">
      <alignment horizontal="center" vertical="center"/>
    </xf>
    <xf numFmtId="164" fontId="30" fillId="0" borderId="0" xfId="0" applyNumberFormat="1" applyFont="1" applyAlignment="1">
      <alignment horizontal="center" vertical="center"/>
    </xf>
    <xf numFmtId="0" fontId="31" fillId="3" borderId="1" xfId="0" applyNumberFormat="1" applyFont="1" applyFill="1" applyBorder="1" applyAlignment="1">
      <alignment horizontal="center" vertical="center" wrapText="1"/>
    </xf>
    <xf numFmtId="164" fontId="31" fillId="3" borderId="1" xfId="0" applyNumberFormat="1" applyFont="1" applyFill="1" applyBorder="1" applyAlignment="1">
      <alignment horizontal="center" vertical="center" wrapText="1"/>
    </xf>
    <xf numFmtId="0" fontId="32" fillId="0" borderId="0" xfId="0" applyFont="1" applyAlignment="1">
      <alignment horizontal="center" vertical="center" wrapText="1"/>
    </xf>
    <xf numFmtId="4" fontId="33" fillId="0" borderId="0" xfId="0" applyNumberFormat="1" applyFont="1" applyAlignment="1">
      <alignment horizontal="center" vertical="center"/>
    </xf>
    <xf numFmtId="164" fontId="34" fillId="0" borderId="0" xfId="0" applyNumberFormat="1" applyFont="1" applyAlignment="1">
      <alignment horizontal="center" vertical="center"/>
    </xf>
    <xf numFmtId="164" fontId="35" fillId="0" borderId="0" xfId="0" applyNumberFormat="1" applyFont="1" applyAlignment="1">
      <alignment horizontal="center" vertical="center"/>
    </xf>
    <xf numFmtId="165" fontId="36" fillId="0" borderId="0" xfId="0" applyNumberFormat="1" applyFont="1" applyAlignment="1">
      <alignment horizontal="center" vertical="center"/>
    </xf>
    <xf numFmtId="164" fontId="37" fillId="0" borderId="0" xfId="0" applyNumberFormat="1" applyFont="1" applyAlignment="1">
      <alignment horizontal="center" vertical="center"/>
    </xf>
    <xf numFmtId="164" fontId="38" fillId="0" borderId="0" xfId="0" applyNumberFormat="1" applyFont="1" applyAlignment="1">
      <alignment horizontal="center" vertical="center" wrapText="1"/>
    </xf>
    <xf numFmtId="4" fontId="39" fillId="0" borderId="0" xfId="0" applyNumberFormat="1" applyFont="1" applyAlignment="1">
      <alignment horizontal="center" vertical="center"/>
    </xf>
    <xf numFmtId="164" fontId="40" fillId="0" borderId="0" xfId="0" applyNumberFormat="1" applyFont="1" applyAlignment="1">
      <alignment horizontal="center" vertical="center"/>
    </xf>
    <xf numFmtId="0" fontId="41" fillId="0" borderId="0" xfId="0" applyFont="1" applyAlignment="1">
      <alignment horizontal="center" vertical="center" wrapText="1"/>
    </xf>
    <xf numFmtId="4" fontId="42" fillId="0" borderId="0" xfId="0" applyNumberFormat="1" applyFont="1" applyAlignment="1">
      <alignment horizontal="center" vertical="center"/>
    </xf>
    <xf numFmtId="164" fontId="43" fillId="0" borderId="0" xfId="0" applyNumberFormat="1" applyFont="1" applyAlignment="1">
      <alignment horizontal="center" vertical="center"/>
    </xf>
    <xf numFmtId="164" fontId="44" fillId="0" borderId="0" xfId="0" applyNumberFormat="1" applyFont="1" applyAlignment="1">
      <alignment horizontal="center" vertical="center"/>
    </xf>
    <xf numFmtId="165" fontId="45" fillId="0" borderId="0" xfId="0" applyNumberFormat="1" applyFont="1" applyAlignment="1">
      <alignment horizontal="center" vertical="center"/>
    </xf>
    <xf numFmtId="164" fontId="46" fillId="0" borderId="0" xfId="0" applyNumberFormat="1" applyFont="1" applyAlignment="1">
      <alignment horizontal="center" vertical="center"/>
    </xf>
    <xf numFmtId="164" fontId="47" fillId="0" borderId="0" xfId="0" applyNumberFormat="1" applyFont="1" applyAlignment="1">
      <alignment horizontal="center" vertical="center" wrapText="1"/>
    </xf>
    <xf numFmtId="4" fontId="48" fillId="0" borderId="0" xfId="0" applyNumberFormat="1" applyFont="1" applyAlignment="1">
      <alignment horizontal="center" vertical="center"/>
    </xf>
    <xf numFmtId="164" fontId="49" fillId="0" borderId="0" xfId="0" applyNumberFormat="1" applyFont="1" applyAlignment="1">
      <alignment horizontal="center" vertical="center"/>
    </xf>
    <xf numFmtId="0" fontId="50" fillId="0" borderId="0" xfId="0" applyFont="1" applyAlignment="1">
      <alignment horizontal="center" vertical="center" wrapText="1"/>
    </xf>
    <xf numFmtId="4" fontId="51" fillId="0" borderId="0" xfId="0" applyNumberFormat="1" applyFont="1" applyAlignment="1">
      <alignment horizontal="center" vertical="center"/>
    </xf>
    <xf numFmtId="164" fontId="52" fillId="0" borderId="0" xfId="0" applyNumberFormat="1" applyFont="1" applyAlignment="1">
      <alignment horizontal="center" vertical="center"/>
    </xf>
    <xf numFmtId="164" fontId="53" fillId="0" borderId="0" xfId="0" applyNumberFormat="1" applyFont="1" applyAlignment="1">
      <alignment horizontal="center" vertical="center"/>
    </xf>
    <xf numFmtId="165" fontId="54" fillId="0" borderId="0" xfId="0" applyNumberFormat="1" applyFont="1" applyAlignment="1">
      <alignment horizontal="center" vertical="center"/>
    </xf>
    <xf numFmtId="164" fontId="55" fillId="0" borderId="0" xfId="0" applyNumberFormat="1" applyFont="1" applyAlignment="1">
      <alignment horizontal="center" vertical="center"/>
    </xf>
    <xf numFmtId="164" fontId="56" fillId="0" borderId="0" xfId="0" applyNumberFormat="1" applyFont="1" applyAlignment="1">
      <alignment horizontal="center" vertical="center" wrapText="1"/>
    </xf>
    <xf numFmtId="4" fontId="57" fillId="0" borderId="0" xfId="0" applyNumberFormat="1" applyFont="1" applyAlignment="1">
      <alignment horizontal="center" vertical="center"/>
    </xf>
    <xf numFmtId="164" fontId="58" fillId="0" borderId="0" xfId="0" applyNumberFormat="1" applyFont="1" applyAlignment="1">
      <alignment horizontal="center" vertical="center"/>
    </xf>
    <xf numFmtId="0" fontId="59" fillId="0" borderId="0" xfId="0" applyFont="1" applyAlignment="1">
      <alignment horizontal="center" vertical="center" wrapText="1"/>
    </xf>
    <xf numFmtId="4" fontId="60" fillId="0" borderId="0" xfId="0" applyNumberFormat="1" applyFont="1" applyAlignment="1">
      <alignment horizontal="center" vertical="center"/>
    </xf>
    <xf numFmtId="164" fontId="61" fillId="0" borderId="0" xfId="0" applyNumberFormat="1" applyFont="1" applyAlignment="1">
      <alignment horizontal="center" vertical="center"/>
    </xf>
    <xf numFmtId="164" fontId="62" fillId="0" borderId="0" xfId="0" applyNumberFormat="1" applyFont="1" applyAlignment="1">
      <alignment horizontal="center" vertical="center"/>
    </xf>
    <xf numFmtId="165" fontId="63" fillId="0" borderId="0" xfId="0" applyNumberFormat="1" applyFont="1" applyAlignment="1">
      <alignment horizontal="center" vertical="center"/>
    </xf>
    <xf numFmtId="164" fontId="64" fillId="0" borderId="0" xfId="0" applyNumberFormat="1" applyFont="1" applyAlignment="1">
      <alignment horizontal="center" vertical="center"/>
    </xf>
    <xf numFmtId="164" fontId="65" fillId="0" borderId="0" xfId="0" applyNumberFormat="1" applyFont="1" applyAlignment="1">
      <alignment horizontal="center" vertical="center" wrapText="1"/>
    </xf>
    <xf numFmtId="4" fontId="66" fillId="0" borderId="0" xfId="0" applyNumberFormat="1" applyFont="1" applyAlignment="1">
      <alignment horizontal="center" vertical="center"/>
    </xf>
    <xf numFmtId="164" fontId="67" fillId="0" borderId="0" xfId="0" applyNumberFormat="1" applyFont="1" applyAlignment="1">
      <alignment horizontal="center" vertical="center"/>
    </xf>
    <xf numFmtId="0" fontId="68" fillId="0" borderId="0" xfId="0" applyFont="1" applyAlignment="1">
      <alignment horizontal="center" vertical="center" wrapText="1"/>
    </xf>
    <xf numFmtId="4" fontId="69" fillId="0" borderId="0" xfId="0" applyNumberFormat="1" applyFont="1" applyAlignment="1">
      <alignment horizontal="center" vertical="center"/>
    </xf>
    <xf numFmtId="164" fontId="70" fillId="0" borderId="0" xfId="0" applyNumberFormat="1" applyFont="1" applyAlignment="1">
      <alignment horizontal="center" vertical="center"/>
    </xf>
    <xf numFmtId="164" fontId="71" fillId="0" borderId="0" xfId="0" applyNumberFormat="1" applyFont="1" applyAlignment="1">
      <alignment horizontal="center" vertical="center"/>
    </xf>
    <xf numFmtId="165" fontId="72" fillId="0" borderId="0" xfId="0" applyNumberFormat="1" applyFont="1" applyAlignment="1">
      <alignment horizontal="center" vertical="center"/>
    </xf>
    <xf numFmtId="164" fontId="73" fillId="0" borderId="0" xfId="0" applyNumberFormat="1" applyFont="1" applyAlignment="1">
      <alignment horizontal="center" vertical="center"/>
    </xf>
    <xf numFmtId="164" fontId="74" fillId="0" borderId="0" xfId="0" applyNumberFormat="1" applyFont="1" applyAlignment="1">
      <alignment horizontal="center" vertical="center" wrapText="1"/>
    </xf>
    <xf numFmtId="4" fontId="75" fillId="0" borderId="0" xfId="0" applyNumberFormat="1" applyFont="1" applyAlignment="1">
      <alignment horizontal="center" vertical="center"/>
    </xf>
    <xf numFmtId="164" fontId="76" fillId="0" borderId="0" xfId="0" applyNumberFormat="1" applyFont="1" applyAlignment="1">
      <alignment horizontal="center" vertical="center"/>
    </xf>
    <xf numFmtId="0" fontId="77" fillId="0" borderId="0" xfId="0" applyFont="1" applyAlignment="1">
      <alignment horizontal="center" vertical="center" wrapText="1"/>
    </xf>
    <xf numFmtId="4" fontId="78" fillId="0" borderId="0" xfId="0" applyNumberFormat="1" applyFont="1" applyAlignment="1">
      <alignment horizontal="center" vertical="center"/>
    </xf>
    <xf numFmtId="164" fontId="79" fillId="0" borderId="0" xfId="0" applyNumberFormat="1" applyFont="1" applyAlignment="1">
      <alignment horizontal="center" vertical="center"/>
    </xf>
    <xf numFmtId="164" fontId="80" fillId="0" borderId="0" xfId="0" applyNumberFormat="1" applyFont="1" applyAlignment="1">
      <alignment horizontal="center" vertical="center"/>
    </xf>
    <xf numFmtId="165" fontId="81" fillId="0" borderId="0" xfId="0" applyNumberFormat="1" applyFont="1" applyAlignment="1">
      <alignment horizontal="center" vertical="center"/>
    </xf>
    <xf numFmtId="164" fontId="82" fillId="0" borderId="0" xfId="0" applyNumberFormat="1" applyFont="1" applyAlignment="1">
      <alignment horizontal="center" vertical="center"/>
    </xf>
    <xf numFmtId="164" fontId="83" fillId="0" borderId="0" xfId="0" applyNumberFormat="1" applyFont="1" applyAlignment="1">
      <alignment horizontal="center" vertical="center" wrapText="1"/>
    </xf>
    <xf numFmtId="4" fontId="84" fillId="0" borderId="0" xfId="0" applyNumberFormat="1" applyFont="1" applyAlignment="1">
      <alignment horizontal="center" vertical="center"/>
    </xf>
    <xf numFmtId="164" fontId="85" fillId="0" borderId="0" xfId="0" applyNumberFormat="1" applyFont="1" applyAlignment="1">
      <alignment horizontal="center" vertical="center"/>
    </xf>
    <xf numFmtId="0" fontId="86" fillId="3" borderId="1" xfId="0" applyNumberFormat="1" applyFont="1" applyFill="1" applyBorder="1" applyAlignment="1">
      <alignment horizontal="center" vertical="center" wrapText="1"/>
    </xf>
    <xf numFmtId="164" fontId="86" fillId="3" borderId="1" xfId="0" applyNumberFormat="1" applyFont="1" applyFill="1" applyBorder="1" applyAlignment="1">
      <alignment horizontal="center" vertical="center" wrapText="1"/>
    </xf>
    <xf numFmtId="0" fontId="87" fillId="0" borderId="0" xfId="0" applyFont="1" applyAlignment="1">
      <alignment horizontal="center" vertical="center" wrapText="1"/>
    </xf>
    <xf numFmtId="4" fontId="88" fillId="0" borderId="0" xfId="0" applyNumberFormat="1" applyFont="1" applyAlignment="1">
      <alignment horizontal="center" vertical="center"/>
    </xf>
    <xf numFmtId="164" fontId="89" fillId="0" borderId="0" xfId="0" applyNumberFormat="1" applyFont="1" applyAlignment="1">
      <alignment horizontal="center" vertical="center"/>
    </xf>
    <xf numFmtId="164" fontId="90" fillId="0" borderId="0" xfId="0" applyNumberFormat="1" applyFont="1" applyAlignment="1">
      <alignment horizontal="center" vertical="center"/>
    </xf>
    <xf numFmtId="165" fontId="91" fillId="0" borderId="0" xfId="0" applyNumberFormat="1" applyFont="1" applyAlignment="1">
      <alignment horizontal="center" vertical="center"/>
    </xf>
    <xf numFmtId="164" fontId="92" fillId="0" borderId="0" xfId="0" applyNumberFormat="1" applyFont="1" applyAlignment="1">
      <alignment horizontal="center" vertical="center"/>
    </xf>
    <xf numFmtId="164" fontId="93" fillId="0" borderId="0" xfId="0" applyNumberFormat="1" applyFont="1" applyAlignment="1">
      <alignment horizontal="center" vertical="center" wrapText="1"/>
    </xf>
    <xf numFmtId="4" fontId="94" fillId="0" borderId="0" xfId="0" applyNumberFormat="1" applyFont="1" applyAlignment="1">
      <alignment horizontal="center" vertical="center"/>
    </xf>
    <xf numFmtId="164" fontId="95" fillId="0" borderId="0" xfId="0" applyNumberFormat="1" applyFont="1" applyAlignment="1">
      <alignment horizontal="center" vertical="center"/>
    </xf>
    <xf numFmtId="0" fontId="96" fillId="0" borderId="0" xfId="0" applyFont="1" applyAlignment="1">
      <alignment horizontal="center" vertical="center" wrapText="1"/>
    </xf>
    <xf numFmtId="4" fontId="97" fillId="0" borderId="0" xfId="0" applyNumberFormat="1" applyFont="1" applyAlignment="1">
      <alignment horizontal="center" vertical="center"/>
    </xf>
    <xf numFmtId="164" fontId="98" fillId="0" borderId="0" xfId="0" applyNumberFormat="1" applyFont="1" applyAlignment="1">
      <alignment horizontal="center" vertical="center"/>
    </xf>
    <xf numFmtId="164" fontId="99" fillId="0" borderId="0" xfId="0" applyNumberFormat="1" applyFont="1" applyAlignment="1">
      <alignment horizontal="center" vertical="center"/>
    </xf>
    <xf numFmtId="165" fontId="100" fillId="0" borderId="0" xfId="0" applyNumberFormat="1" applyFont="1" applyAlignment="1">
      <alignment horizontal="center" vertical="center"/>
    </xf>
    <xf numFmtId="164" fontId="101" fillId="0" borderId="0" xfId="0" applyNumberFormat="1" applyFont="1" applyAlignment="1">
      <alignment horizontal="center" vertical="center"/>
    </xf>
    <xf numFmtId="164" fontId="102" fillId="0" borderId="0" xfId="0" applyNumberFormat="1" applyFont="1" applyAlignment="1">
      <alignment horizontal="center" vertical="center" wrapText="1"/>
    </xf>
    <xf numFmtId="4" fontId="103" fillId="0" borderId="0" xfId="0" applyNumberFormat="1" applyFont="1" applyAlignment="1">
      <alignment horizontal="center" vertical="center"/>
    </xf>
    <xf numFmtId="164" fontId="104" fillId="0" borderId="0" xfId="0" applyNumberFormat="1" applyFont="1" applyAlignment="1">
      <alignment horizontal="center" vertical="center"/>
    </xf>
    <xf numFmtId="0" fontId="105" fillId="0" borderId="0" xfId="0" applyFont="1" applyAlignment="1">
      <alignment horizontal="center" vertical="center" wrapText="1"/>
    </xf>
    <xf numFmtId="4" fontId="106" fillId="0" borderId="0" xfId="0" applyNumberFormat="1" applyFont="1" applyAlignment="1">
      <alignment horizontal="center" vertical="center"/>
    </xf>
    <xf numFmtId="164" fontId="107" fillId="0" borderId="0" xfId="0" applyNumberFormat="1" applyFont="1" applyAlignment="1">
      <alignment horizontal="center" vertical="center"/>
    </xf>
    <xf numFmtId="164" fontId="108" fillId="0" borderId="0" xfId="0" applyNumberFormat="1" applyFont="1" applyAlignment="1">
      <alignment horizontal="center" vertical="center"/>
    </xf>
    <xf numFmtId="165" fontId="109" fillId="0" borderId="0" xfId="0" applyNumberFormat="1" applyFont="1" applyAlignment="1">
      <alignment horizontal="center" vertical="center"/>
    </xf>
    <xf numFmtId="164" fontId="110" fillId="0" borderId="0" xfId="0" applyNumberFormat="1" applyFont="1" applyAlignment="1">
      <alignment horizontal="center" vertical="center"/>
    </xf>
    <xf numFmtId="164" fontId="111" fillId="0" borderId="0" xfId="0" applyNumberFormat="1" applyFont="1" applyAlignment="1">
      <alignment horizontal="center" vertical="center" wrapText="1"/>
    </xf>
    <xf numFmtId="4" fontId="112" fillId="0" borderId="0" xfId="0" applyNumberFormat="1" applyFont="1" applyAlignment="1">
      <alignment horizontal="center" vertical="center"/>
    </xf>
    <xf numFmtId="164" fontId="113" fillId="0" borderId="0" xfId="0" applyNumberFormat="1" applyFont="1" applyAlignment="1">
      <alignment horizontal="center" vertical="center"/>
    </xf>
    <xf numFmtId="0" fontId="114" fillId="0" borderId="0" xfId="0" applyFont="1" applyAlignment="1">
      <alignment horizontal="center" vertical="center" wrapText="1"/>
    </xf>
    <xf numFmtId="4" fontId="115" fillId="0" borderId="0" xfId="0" applyNumberFormat="1" applyFont="1" applyAlignment="1">
      <alignment horizontal="center" vertical="center"/>
    </xf>
    <xf numFmtId="164" fontId="116" fillId="0" borderId="0" xfId="0" applyNumberFormat="1" applyFont="1" applyAlignment="1">
      <alignment horizontal="center" vertical="center"/>
    </xf>
    <xf numFmtId="164" fontId="117" fillId="0" borderId="0" xfId="0" applyNumberFormat="1" applyFont="1" applyAlignment="1">
      <alignment horizontal="center" vertical="center"/>
    </xf>
    <xf numFmtId="165" fontId="118" fillId="0" borderId="0" xfId="0" applyNumberFormat="1" applyFont="1" applyAlignment="1">
      <alignment horizontal="center" vertical="center"/>
    </xf>
    <xf numFmtId="164" fontId="119" fillId="0" borderId="0" xfId="0" applyNumberFormat="1" applyFont="1" applyAlignment="1">
      <alignment horizontal="center" vertical="center"/>
    </xf>
    <xf numFmtId="164" fontId="120" fillId="0" borderId="0" xfId="0" applyNumberFormat="1" applyFont="1" applyAlignment="1">
      <alignment horizontal="center" vertical="center" wrapText="1"/>
    </xf>
    <xf numFmtId="4" fontId="121" fillId="0" borderId="0" xfId="0" applyNumberFormat="1" applyFont="1" applyAlignment="1">
      <alignment horizontal="center" vertical="center"/>
    </xf>
    <xf numFmtId="164" fontId="122" fillId="0" borderId="0" xfId="0" applyNumberFormat="1" applyFont="1" applyAlignment="1">
      <alignment horizontal="center" vertical="center"/>
    </xf>
    <xf numFmtId="0" fontId="123" fillId="0" borderId="0" xfId="0" applyFont="1" applyAlignment="1">
      <alignment horizontal="center" vertical="center" wrapText="1"/>
    </xf>
    <xf numFmtId="4" fontId="124" fillId="0" borderId="0" xfId="0" applyNumberFormat="1" applyFont="1" applyAlignment="1">
      <alignment horizontal="center" vertical="center"/>
    </xf>
    <xf numFmtId="164" fontId="125" fillId="0" borderId="0" xfId="0" applyNumberFormat="1" applyFont="1" applyAlignment="1">
      <alignment horizontal="center" vertical="center"/>
    </xf>
    <xf numFmtId="164" fontId="126" fillId="0" borderId="0" xfId="0" applyNumberFormat="1" applyFont="1" applyAlignment="1">
      <alignment horizontal="center" vertical="center"/>
    </xf>
    <xf numFmtId="165" fontId="127" fillId="0" borderId="0" xfId="0" applyNumberFormat="1" applyFont="1" applyAlignment="1">
      <alignment horizontal="center" vertical="center"/>
    </xf>
    <xf numFmtId="164" fontId="128" fillId="0" borderId="0" xfId="0" applyNumberFormat="1" applyFont="1" applyAlignment="1">
      <alignment horizontal="center" vertical="center"/>
    </xf>
    <xf numFmtId="164" fontId="129" fillId="0" borderId="0" xfId="0" applyNumberFormat="1" applyFont="1" applyAlignment="1">
      <alignment horizontal="center" vertical="center" wrapText="1"/>
    </xf>
    <xf numFmtId="4" fontId="130" fillId="0" borderId="0" xfId="0" applyNumberFormat="1" applyFont="1" applyAlignment="1">
      <alignment horizontal="center" vertical="center"/>
    </xf>
    <xf numFmtId="164" fontId="131" fillId="0" borderId="0" xfId="0" applyNumberFormat="1" applyFont="1" applyAlignment="1">
      <alignment horizontal="center" vertical="center"/>
    </xf>
    <xf numFmtId="0" fontId="132" fillId="0" borderId="0" xfId="0" applyFont="1" applyAlignment="1">
      <alignment horizontal="center" vertical="center" wrapText="1"/>
    </xf>
    <xf numFmtId="4" fontId="133" fillId="0" borderId="0" xfId="0" applyNumberFormat="1" applyFont="1" applyAlignment="1">
      <alignment horizontal="center" vertical="center"/>
    </xf>
    <xf numFmtId="164" fontId="134" fillId="0" borderId="0" xfId="0" applyNumberFormat="1" applyFont="1" applyAlignment="1">
      <alignment horizontal="center" vertical="center"/>
    </xf>
    <xf numFmtId="164" fontId="135" fillId="0" borderId="0" xfId="0" applyNumberFormat="1" applyFont="1" applyAlignment="1">
      <alignment horizontal="center" vertical="center"/>
    </xf>
    <xf numFmtId="165" fontId="136" fillId="0" borderId="0" xfId="0" applyNumberFormat="1" applyFont="1" applyAlignment="1">
      <alignment horizontal="center" vertical="center"/>
    </xf>
    <xf numFmtId="164" fontId="137" fillId="0" borderId="0" xfId="0" applyNumberFormat="1" applyFont="1" applyAlignment="1">
      <alignment horizontal="center" vertical="center"/>
    </xf>
    <xf numFmtId="164" fontId="138" fillId="0" borderId="0" xfId="0" applyNumberFormat="1" applyFont="1" applyAlignment="1">
      <alignment horizontal="center" vertical="center" wrapText="1"/>
    </xf>
    <xf numFmtId="4" fontId="139" fillId="0" borderId="0" xfId="0" applyNumberFormat="1" applyFont="1" applyAlignment="1">
      <alignment horizontal="center" vertical="center"/>
    </xf>
    <xf numFmtId="164" fontId="140" fillId="0" borderId="0" xfId="0" applyNumberFormat="1" applyFont="1" applyAlignment="1">
      <alignment horizontal="center" vertical="center"/>
    </xf>
    <xf numFmtId="0" fontId="141" fillId="0" borderId="0" xfId="0" applyFont="1" applyAlignment="1">
      <alignment horizontal="center" vertical="center" wrapText="1"/>
    </xf>
    <xf numFmtId="4" fontId="142" fillId="0" borderId="0" xfId="0" applyNumberFormat="1" applyFont="1" applyAlignment="1">
      <alignment horizontal="center" vertical="center"/>
    </xf>
    <xf numFmtId="164" fontId="143" fillId="0" borderId="0" xfId="0" applyNumberFormat="1" applyFont="1" applyAlignment="1">
      <alignment horizontal="center" vertical="center"/>
    </xf>
    <xf numFmtId="164" fontId="144" fillId="0" borderId="0" xfId="0" applyNumberFormat="1" applyFont="1" applyAlignment="1">
      <alignment horizontal="center" vertical="center"/>
    </xf>
    <xf numFmtId="165" fontId="145" fillId="0" borderId="0" xfId="0" applyNumberFormat="1" applyFont="1" applyAlignment="1">
      <alignment horizontal="center" vertical="center"/>
    </xf>
    <xf numFmtId="164" fontId="146" fillId="0" borderId="0" xfId="0" applyNumberFormat="1" applyFont="1" applyAlignment="1">
      <alignment horizontal="center" vertical="center"/>
    </xf>
    <xf numFmtId="164" fontId="147" fillId="0" borderId="0" xfId="0" applyNumberFormat="1" applyFont="1" applyAlignment="1">
      <alignment horizontal="center" vertical="center" wrapText="1"/>
    </xf>
    <xf numFmtId="4" fontId="148" fillId="0" borderId="0" xfId="0" applyNumberFormat="1" applyFont="1" applyAlignment="1">
      <alignment horizontal="center" vertical="center"/>
    </xf>
    <xf numFmtId="164" fontId="149" fillId="0" borderId="0" xfId="0" applyNumberFormat="1" applyFont="1" applyAlignment="1">
      <alignment horizontal="center" vertical="center"/>
    </xf>
    <xf numFmtId="0" fontId="150" fillId="0" borderId="0" xfId="0" applyFont="1" applyAlignment="1">
      <alignment horizontal="center" vertical="center" wrapText="1"/>
    </xf>
    <xf numFmtId="4" fontId="151" fillId="0" borderId="0" xfId="0" applyNumberFormat="1" applyFont="1" applyAlignment="1">
      <alignment horizontal="center" vertical="center"/>
    </xf>
    <xf numFmtId="164" fontId="152" fillId="0" borderId="0" xfId="0" applyNumberFormat="1" applyFont="1" applyAlignment="1">
      <alignment horizontal="center" vertical="center"/>
    </xf>
    <xf numFmtId="164" fontId="153" fillId="0" borderId="0" xfId="0" applyNumberFormat="1" applyFont="1" applyAlignment="1">
      <alignment horizontal="center" vertical="center"/>
    </xf>
    <xf numFmtId="165" fontId="154" fillId="0" borderId="0" xfId="0" applyNumberFormat="1" applyFont="1" applyAlignment="1">
      <alignment horizontal="center" vertical="center"/>
    </xf>
    <xf numFmtId="164" fontId="155" fillId="0" borderId="0" xfId="0" applyNumberFormat="1" applyFont="1" applyAlignment="1">
      <alignment horizontal="center" vertical="center"/>
    </xf>
    <xf numFmtId="164" fontId="156" fillId="0" borderId="0" xfId="0" applyNumberFormat="1" applyFont="1" applyAlignment="1">
      <alignment horizontal="center" vertical="center" wrapText="1"/>
    </xf>
    <xf numFmtId="4" fontId="157" fillId="0" borderId="0" xfId="0" applyNumberFormat="1" applyFont="1" applyAlignment="1">
      <alignment horizontal="center" vertical="center"/>
    </xf>
    <xf numFmtId="164" fontId="158" fillId="0" borderId="0" xfId="0" applyNumberFormat="1" applyFont="1" applyAlignment="1">
      <alignment horizontal="center" vertical="center"/>
    </xf>
    <xf numFmtId="0" fontId="159" fillId="3" borderId="1" xfId="0" applyNumberFormat="1" applyFont="1" applyFill="1" applyBorder="1" applyAlignment="1">
      <alignment horizontal="center" vertical="center" wrapText="1"/>
    </xf>
    <xf numFmtId="164" fontId="159" fillId="3" borderId="1" xfId="0" applyNumberFormat="1" applyFont="1" applyFill="1" applyBorder="1" applyAlignment="1">
      <alignment horizontal="center" vertical="center" wrapText="1"/>
    </xf>
    <xf numFmtId="0" fontId="160" fillId="0" borderId="0" xfId="0" applyFont="1" applyAlignment="1">
      <alignment horizontal="center" vertical="center" wrapText="1"/>
    </xf>
    <xf numFmtId="4" fontId="161" fillId="0" borderId="0" xfId="0" applyNumberFormat="1" applyFont="1" applyAlignment="1">
      <alignment horizontal="center" vertical="center"/>
    </xf>
    <xf numFmtId="164" fontId="162" fillId="0" borderId="0" xfId="0" applyNumberFormat="1" applyFont="1" applyAlignment="1">
      <alignment horizontal="center" vertical="center"/>
    </xf>
    <xf numFmtId="164" fontId="163" fillId="0" borderId="0" xfId="0" applyNumberFormat="1" applyFont="1" applyAlignment="1">
      <alignment horizontal="center" vertical="center"/>
    </xf>
    <xf numFmtId="165" fontId="164" fillId="0" borderId="0" xfId="0" applyNumberFormat="1" applyFont="1" applyAlignment="1">
      <alignment horizontal="center" vertical="center"/>
    </xf>
    <xf numFmtId="164" fontId="165" fillId="0" borderId="0" xfId="0" applyNumberFormat="1" applyFont="1" applyAlignment="1">
      <alignment horizontal="center" vertical="center"/>
    </xf>
    <xf numFmtId="164" fontId="166" fillId="0" borderId="0" xfId="0" applyNumberFormat="1" applyFont="1" applyAlignment="1">
      <alignment horizontal="center" vertical="center" wrapText="1"/>
    </xf>
    <xf numFmtId="4" fontId="167" fillId="0" borderId="0" xfId="0" applyNumberFormat="1" applyFont="1" applyAlignment="1">
      <alignment horizontal="center" vertical="center"/>
    </xf>
    <xf numFmtId="164" fontId="168" fillId="0" borderId="0" xfId="0" applyNumberFormat="1" applyFont="1" applyAlignment="1">
      <alignment horizontal="center" vertical="center"/>
    </xf>
    <xf numFmtId="0" fontId="169" fillId="0" borderId="0" xfId="0" applyFont="1" applyAlignment="1">
      <alignment horizontal="center" vertical="center" wrapText="1"/>
    </xf>
    <xf numFmtId="4" fontId="170" fillId="0" borderId="0" xfId="0" applyNumberFormat="1" applyFont="1" applyAlignment="1">
      <alignment horizontal="center" vertical="center"/>
    </xf>
    <xf numFmtId="164" fontId="171" fillId="0" borderId="0" xfId="0" applyNumberFormat="1" applyFont="1" applyAlignment="1">
      <alignment horizontal="center" vertical="center"/>
    </xf>
    <xf numFmtId="164" fontId="172" fillId="0" borderId="0" xfId="0" applyNumberFormat="1" applyFont="1" applyAlignment="1">
      <alignment horizontal="center" vertical="center"/>
    </xf>
    <xf numFmtId="165" fontId="173" fillId="0" borderId="0" xfId="0" applyNumberFormat="1" applyFont="1" applyAlignment="1">
      <alignment horizontal="center" vertical="center"/>
    </xf>
    <xf numFmtId="164" fontId="174" fillId="0" borderId="0" xfId="0" applyNumberFormat="1" applyFont="1" applyAlignment="1">
      <alignment horizontal="center" vertical="center"/>
    </xf>
    <xf numFmtId="164" fontId="175" fillId="0" borderId="0" xfId="0" applyNumberFormat="1" applyFont="1" applyAlignment="1">
      <alignment horizontal="center" vertical="center" wrapText="1"/>
    </xf>
    <xf numFmtId="4" fontId="176" fillId="0" borderId="0" xfId="0" applyNumberFormat="1" applyFont="1" applyAlignment="1">
      <alignment horizontal="center" vertical="center"/>
    </xf>
    <xf numFmtId="164" fontId="177" fillId="0" borderId="0" xfId="0" applyNumberFormat="1" applyFont="1" applyAlignment="1">
      <alignment horizontal="center" vertical="center"/>
    </xf>
    <xf numFmtId="0" fontId="178" fillId="0" borderId="0" xfId="0" applyFont="1" applyAlignment="1">
      <alignment horizontal="center" vertical="center" wrapText="1"/>
    </xf>
    <xf numFmtId="4" fontId="179" fillId="0" borderId="0" xfId="0" applyNumberFormat="1" applyFont="1" applyAlignment="1">
      <alignment horizontal="center" vertical="center"/>
    </xf>
    <xf numFmtId="164" fontId="180" fillId="0" borderId="0" xfId="0" applyNumberFormat="1" applyFont="1" applyAlignment="1">
      <alignment horizontal="center" vertical="center"/>
    </xf>
    <xf numFmtId="164" fontId="181" fillId="0" borderId="0" xfId="0" applyNumberFormat="1" applyFont="1" applyAlignment="1">
      <alignment horizontal="center" vertical="center"/>
    </xf>
    <xf numFmtId="165" fontId="182" fillId="0" borderId="0" xfId="0" applyNumberFormat="1" applyFont="1" applyAlignment="1">
      <alignment horizontal="center" vertical="center"/>
    </xf>
    <xf numFmtId="164" fontId="183" fillId="0" borderId="0" xfId="0" applyNumberFormat="1" applyFont="1" applyAlignment="1">
      <alignment horizontal="center" vertical="center"/>
    </xf>
    <xf numFmtId="164" fontId="184" fillId="0" borderId="0" xfId="0" applyNumberFormat="1" applyFont="1" applyAlignment="1">
      <alignment horizontal="center" vertical="center" wrapText="1"/>
    </xf>
    <xf numFmtId="4" fontId="185" fillId="0" borderId="0" xfId="0" applyNumberFormat="1" applyFont="1" applyAlignment="1">
      <alignment horizontal="center" vertical="center"/>
    </xf>
    <xf numFmtId="164" fontId="186" fillId="0" borderId="0" xfId="0" applyNumberFormat="1" applyFont="1" applyAlignment="1">
      <alignment horizontal="center" vertical="center"/>
    </xf>
    <xf numFmtId="0" fontId="187" fillId="0" borderId="0" xfId="0" applyFont="1" applyAlignment="1">
      <alignment horizontal="center" vertical="center" wrapText="1"/>
    </xf>
    <xf numFmtId="4" fontId="188" fillId="0" borderId="0" xfId="0" applyNumberFormat="1" applyFont="1" applyAlignment="1">
      <alignment horizontal="center" vertical="center"/>
    </xf>
    <xf numFmtId="164" fontId="189" fillId="0" borderId="0" xfId="0" applyNumberFormat="1" applyFont="1" applyAlignment="1">
      <alignment horizontal="center" vertical="center"/>
    </xf>
    <xf numFmtId="164" fontId="190" fillId="0" borderId="0" xfId="0" applyNumberFormat="1" applyFont="1" applyAlignment="1">
      <alignment horizontal="center" vertical="center"/>
    </xf>
    <xf numFmtId="165" fontId="191" fillId="0" borderId="0" xfId="0" applyNumberFormat="1" applyFont="1" applyAlignment="1">
      <alignment horizontal="center" vertical="center"/>
    </xf>
    <xf numFmtId="164" fontId="192" fillId="0" borderId="0" xfId="0" applyNumberFormat="1" applyFont="1" applyAlignment="1">
      <alignment horizontal="center" vertical="center"/>
    </xf>
    <xf numFmtId="164" fontId="193" fillId="0" borderId="0" xfId="0" applyNumberFormat="1" applyFont="1" applyAlignment="1">
      <alignment horizontal="center" vertical="center" wrapText="1"/>
    </xf>
    <xf numFmtId="4" fontId="194" fillId="0" borderId="0" xfId="0" applyNumberFormat="1" applyFont="1" applyAlignment="1">
      <alignment horizontal="center" vertical="center"/>
    </xf>
    <xf numFmtId="164" fontId="195" fillId="0" borderId="0" xfId="0" applyNumberFormat="1" applyFont="1" applyAlignment="1">
      <alignment horizontal="center" vertical="center"/>
    </xf>
    <xf numFmtId="0" fontId="196" fillId="3" borderId="1" xfId="0" applyNumberFormat="1" applyFont="1" applyFill="1" applyBorder="1" applyAlignment="1">
      <alignment horizontal="center" vertical="center" wrapText="1"/>
    </xf>
    <xf numFmtId="164" fontId="196" fillId="3" borderId="1" xfId="0" applyNumberFormat="1" applyFont="1" applyFill="1" applyBorder="1" applyAlignment="1">
      <alignment horizontal="center" vertical="center"/>
    </xf>
    <xf numFmtId="0" fontId="197" fillId="3" borderId="1" xfId="0" applyNumberFormat="1" applyFont="1" applyFill="1" applyBorder="1" applyAlignment="1">
      <alignment horizontal="center" vertical="center" wrapText="1"/>
    </xf>
    <xf numFmtId="164" fontId="197" fillId="3" borderId="1" xfId="0" applyNumberFormat="1" applyFont="1" applyFill="1" applyBorder="1" applyAlignment="1">
      <alignment horizontal="center" vertical="center"/>
    </xf>
    <xf numFmtId="0" fontId="198" fillId="2" borderId="0" xfId="0" applyFont="1" applyFill="1" applyAlignment="1">
      <alignment horizontal="center"/>
    </xf>
    <xf numFmtId="0" fontId="199" fillId="0" borderId="0" xfId="0" applyFont="1" applyAlignment="1">
      <alignment horizontal="center" vertical="center" wrapText="1"/>
    </xf>
    <xf numFmtId="0" fontId="200" fillId="0" borderId="0" xfId="0" applyFont="1" applyAlignment="1">
      <alignment horizontal="center" vertical="center" wrapText="1"/>
    </xf>
    <xf numFmtId="0" fontId="201" fillId="0" borderId="0" xfId="0" applyFont="1" applyAlignment="1">
      <alignment horizontal="center" vertical="center" wrapText="1"/>
    </xf>
    <xf numFmtId="0" fontId="202" fillId="0" borderId="0" xfId="0" applyFont="1" applyAlignment="1">
      <alignment horizontal="center" vertical="center" wrapText="1"/>
    </xf>
    <xf numFmtId="0" fontId="203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29"/>
  <sheetViews>
    <sheetView tabSelected="1" topLeftCell="A25" workbookViewId="0"/>
  </sheetViews>
  <sheetFormatPr defaultRowHeight="15" x14ac:dyDescent="0.25"/>
  <cols>
    <col min="1" max="1" width="15" customWidth="1"/>
    <col min="2" max="2" width="25" customWidth="1"/>
    <col min="3" max="4" width="12" customWidth="1"/>
    <col min="5" max="5" width="70" customWidth="1"/>
    <col min="6" max="6" width="20" customWidth="1"/>
    <col min="7" max="7" width="10" customWidth="1"/>
    <col min="8" max="8" width="25" customWidth="1"/>
    <col min="9" max="9" width="15" customWidth="1"/>
    <col min="10" max="10" width="13" customWidth="1"/>
    <col min="11" max="12" width="35" customWidth="1"/>
    <col min="13" max="13" width="20" customWidth="1"/>
    <col min="14" max="14" width="15" customWidth="1"/>
    <col min="15" max="15" width="50" customWidth="1"/>
    <col min="16" max="16" width="20" customWidth="1"/>
    <col min="17" max="17" width="50" customWidth="1"/>
    <col min="18" max="19" width="15" customWidth="1"/>
  </cols>
  <sheetData>
    <row r="1" spans="1:1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spans="1:19" ht="45" customHeight="1" x14ac:dyDescent="0.25">
      <c r="A2" s="2" t="s">
        <v>19</v>
      </c>
      <c r="B2" s="2" t="s">
        <v>20</v>
      </c>
      <c r="C2" s="2" t="s">
        <v>21</v>
      </c>
      <c r="D2" s="2" t="s">
        <v>21</v>
      </c>
      <c r="E2" s="2" t="s">
        <v>22</v>
      </c>
      <c r="F2" s="2" t="s">
        <v>21</v>
      </c>
      <c r="G2" s="2" t="s">
        <v>21</v>
      </c>
      <c r="H2" s="2" t="s">
        <v>21</v>
      </c>
      <c r="I2" s="2" t="s">
        <v>21</v>
      </c>
      <c r="J2" s="2" t="s">
        <v>21</v>
      </c>
      <c r="K2" s="2" t="s">
        <v>21</v>
      </c>
      <c r="L2" s="3">
        <f>ROUND(L3,2)+ROUND(L4,2)</f>
        <v>4999.91</v>
      </c>
      <c r="M2" s="2" t="s">
        <v>21</v>
      </c>
      <c r="N2" s="2" t="s">
        <v>21</v>
      </c>
      <c r="O2" s="2" t="s">
        <v>21</v>
      </c>
      <c r="P2" s="2" t="s">
        <v>21</v>
      </c>
      <c r="Q2" s="2" t="s">
        <v>21</v>
      </c>
      <c r="R2" s="2" t="s">
        <v>21</v>
      </c>
      <c r="S2" s="2" t="s">
        <v>21</v>
      </c>
    </row>
    <row r="3" spans="1:19" ht="45" customHeight="1" x14ac:dyDescent="0.25">
      <c r="A3" s="4" t="s">
        <v>23</v>
      </c>
      <c r="B3" s="4" t="s">
        <v>24</v>
      </c>
      <c r="C3" s="4" t="s">
        <v>25</v>
      </c>
      <c r="D3" s="4" t="s">
        <v>26</v>
      </c>
      <c r="E3" s="4" t="s">
        <v>27</v>
      </c>
      <c r="F3" s="5">
        <f>R3</f>
        <v>4.5</v>
      </c>
      <c r="G3" s="4" t="s">
        <v>28</v>
      </c>
      <c r="H3" s="6">
        <v>500.54</v>
      </c>
      <c r="I3" s="7">
        <v>500.54</v>
      </c>
      <c r="J3" s="8">
        <v>0.23379999999999998</v>
      </c>
      <c r="K3" s="9">
        <f>ROUND(I3,2)+(ROUND(I3,2)*J3)</f>
        <v>617.56625200000008</v>
      </c>
      <c r="L3" s="10">
        <f>ROUND(S3,2)</f>
        <v>2779.07</v>
      </c>
      <c r="M3" s="4"/>
      <c r="N3" s="4" t="s">
        <v>20</v>
      </c>
      <c r="O3" s="4" t="s">
        <v>22</v>
      </c>
      <c r="P3" s="4" t="s">
        <v>20</v>
      </c>
      <c r="Q3" s="4" t="s">
        <v>29</v>
      </c>
      <c r="R3" s="11">
        <v>4.5</v>
      </c>
      <c r="S3" s="12">
        <f>ROUND(K3,2)*R3</f>
        <v>2779.0650000000001</v>
      </c>
    </row>
    <row r="4" spans="1:19" ht="45" customHeight="1" x14ac:dyDescent="0.25">
      <c r="A4" s="13" t="s">
        <v>23</v>
      </c>
      <c r="B4" s="13" t="s">
        <v>30</v>
      </c>
      <c r="C4" s="13" t="s">
        <v>31</v>
      </c>
      <c r="D4" s="13" t="s">
        <v>32</v>
      </c>
      <c r="E4" s="13" t="s">
        <v>33</v>
      </c>
      <c r="F4" s="14">
        <f>R4</f>
        <v>2</v>
      </c>
      <c r="G4" s="13" t="s">
        <v>34</v>
      </c>
      <c r="H4" s="15">
        <v>900</v>
      </c>
      <c r="I4" s="16">
        <v>900</v>
      </c>
      <c r="J4" s="17">
        <v>0.23379999999999998</v>
      </c>
      <c r="K4" s="18">
        <f>ROUND(I4,2)+(ROUND(I4,2)*J4)</f>
        <v>1110.42</v>
      </c>
      <c r="L4" s="19">
        <f>ROUND(S4,2)</f>
        <v>2220.84</v>
      </c>
      <c r="M4" s="13"/>
      <c r="N4" s="13" t="s">
        <v>20</v>
      </c>
      <c r="O4" s="13" t="s">
        <v>22</v>
      </c>
      <c r="P4" s="13" t="s">
        <v>20</v>
      </c>
      <c r="Q4" s="13" t="s">
        <v>29</v>
      </c>
      <c r="R4" s="20">
        <v>2</v>
      </c>
      <c r="S4" s="21">
        <f>ROUND(K4,2)*R4</f>
        <v>2220.84</v>
      </c>
    </row>
    <row r="5" spans="1:19" ht="45" customHeight="1" x14ac:dyDescent="0.25">
      <c r="A5" s="22" t="s">
        <v>19</v>
      </c>
      <c r="B5" s="22" t="s">
        <v>35</v>
      </c>
      <c r="C5" s="22" t="s">
        <v>21</v>
      </c>
      <c r="D5" s="22" t="s">
        <v>21</v>
      </c>
      <c r="E5" s="22" t="s">
        <v>36</v>
      </c>
      <c r="F5" s="22" t="s">
        <v>21</v>
      </c>
      <c r="G5" s="22" t="s">
        <v>21</v>
      </c>
      <c r="H5" s="22" t="s">
        <v>21</v>
      </c>
      <c r="I5" s="22" t="s">
        <v>21</v>
      </c>
      <c r="J5" s="22" t="s">
        <v>21</v>
      </c>
      <c r="K5" s="22" t="s">
        <v>21</v>
      </c>
      <c r="L5" s="23">
        <f>ROUND(L6,2)</f>
        <v>15626.15</v>
      </c>
      <c r="M5" s="22" t="s">
        <v>21</v>
      </c>
      <c r="N5" s="22" t="s">
        <v>21</v>
      </c>
      <c r="O5" s="22" t="s">
        <v>21</v>
      </c>
      <c r="P5" s="22" t="s">
        <v>21</v>
      </c>
      <c r="Q5" s="22" t="s">
        <v>21</v>
      </c>
      <c r="R5" s="22" t="s">
        <v>21</v>
      </c>
      <c r="S5" s="22" t="s">
        <v>21</v>
      </c>
    </row>
    <row r="6" spans="1:19" ht="45" customHeight="1" x14ac:dyDescent="0.25">
      <c r="A6" s="24" t="s">
        <v>23</v>
      </c>
      <c r="B6" s="24" t="s">
        <v>37</v>
      </c>
      <c r="C6" s="24" t="s">
        <v>38</v>
      </c>
      <c r="D6" s="24" t="s">
        <v>39</v>
      </c>
      <c r="E6" s="24" t="s">
        <v>36</v>
      </c>
      <c r="F6" s="25">
        <f>R6</f>
        <v>1</v>
      </c>
      <c r="G6" s="24" t="s">
        <v>40</v>
      </c>
      <c r="H6" s="26">
        <v>12665.06</v>
      </c>
      <c r="I6" s="27">
        <v>12665.06</v>
      </c>
      <c r="J6" s="28">
        <v>0.23379999999999998</v>
      </c>
      <c r="K6" s="29">
        <f>ROUND(I6,2)+(ROUND(I6,2)*J6)</f>
        <v>15626.151028</v>
      </c>
      <c r="L6" s="30">
        <f>ROUND(S6,2)</f>
        <v>15626.15</v>
      </c>
      <c r="M6" s="24"/>
      <c r="N6" s="24" t="s">
        <v>35</v>
      </c>
      <c r="O6" s="24" t="s">
        <v>36</v>
      </c>
      <c r="P6" s="24" t="s">
        <v>20</v>
      </c>
      <c r="Q6" s="24" t="s">
        <v>29</v>
      </c>
      <c r="R6" s="31">
        <v>1</v>
      </c>
      <c r="S6" s="32">
        <f>ROUND(K6,2)*R6</f>
        <v>15626.15</v>
      </c>
    </row>
    <row r="7" spans="1:19" ht="45" customHeight="1" x14ac:dyDescent="0.25">
      <c r="A7" s="33" t="s">
        <v>19</v>
      </c>
      <c r="B7" s="33" t="s">
        <v>41</v>
      </c>
      <c r="C7" s="33" t="s">
        <v>21</v>
      </c>
      <c r="D7" s="33" t="s">
        <v>21</v>
      </c>
      <c r="E7" s="33" t="s">
        <v>42</v>
      </c>
      <c r="F7" s="33" t="s">
        <v>21</v>
      </c>
      <c r="G7" s="33" t="s">
        <v>21</v>
      </c>
      <c r="H7" s="33" t="s">
        <v>21</v>
      </c>
      <c r="I7" s="33" t="s">
        <v>21</v>
      </c>
      <c r="J7" s="33" t="s">
        <v>21</v>
      </c>
      <c r="K7" s="33" t="s">
        <v>21</v>
      </c>
      <c r="L7" s="34">
        <f>ROUND(L8,2)+ROUND(L9,2)+ROUND(L10,2)+ROUND(L11,2)+ROUND(L12,2)+ROUND(L13,2)</f>
        <v>95171.340000000011</v>
      </c>
      <c r="M7" s="33" t="s">
        <v>21</v>
      </c>
      <c r="N7" s="33" t="s">
        <v>21</v>
      </c>
      <c r="O7" s="33" t="s">
        <v>21</v>
      </c>
      <c r="P7" s="33" t="s">
        <v>21</v>
      </c>
      <c r="Q7" s="33" t="s">
        <v>21</v>
      </c>
      <c r="R7" s="33" t="s">
        <v>21</v>
      </c>
      <c r="S7" s="33" t="s">
        <v>21</v>
      </c>
    </row>
    <row r="8" spans="1:19" ht="45" customHeight="1" x14ac:dyDescent="0.25">
      <c r="A8" s="35" t="s">
        <v>23</v>
      </c>
      <c r="B8" s="35" t="s">
        <v>43</v>
      </c>
      <c r="C8" s="35" t="s">
        <v>31</v>
      </c>
      <c r="D8" s="35" t="s">
        <v>44</v>
      </c>
      <c r="E8" s="35" t="s">
        <v>45</v>
      </c>
      <c r="F8" s="36">
        <f t="shared" ref="F8:F13" si="0">R8</f>
        <v>2</v>
      </c>
      <c r="G8" s="35" t="s">
        <v>40</v>
      </c>
      <c r="H8" s="37">
        <v>207.05</v>
      </c>
      <c r="I8" s="38">
        <v>207.05</v>
      </c>
      <c r="J8" s="39">
        <v>0.23379999999999998</v>
      </c>
      <c r="K8" s="40">
        <f t="shared" ref="K8:K13" si="1">ROUND(I8,2)+(ROUND(I8,2)*J8)</f>
        <v>255.45829000000001</v>
      </c>
      <c r="L8" s="41">
        <f t="shared" ref="L8:L13" si="2">ROUND(S8,2)</f>
        <v>510.92</v>
      </c>
      <c r="M8" s="35"/>
      <c r="N8" s="35" t="s">
        <v>41</v>
      </c>
      <c r="O8" s="35" t="s">
        <v>42</v>
      </c>
      <c r="P8" s="35" t="s">
        <v>20</v>
      </c>
      <c r="Q8" s="35" t="s">
        <v>29</v>
      </c>
      <c r="R8" s="42">
        <v>2</v>
      </c>
      <c r="S8" s="43">
        <f t="shared" ref="S8:S13" si="3">ROUND(K8,2)*R8</f>
        <v>510.92</v>
      </c>
    </row>
    <row r="9" spans="1:19" ht="45" customHeight="1" x14ac:dyDescent="0.25">
      <c r="A9" s="44" t="s">
        <v>23</v>
      </c>
      <c r="B9" s="44" t="s">
        <v>46</v>
      </c>
      <c r="C9" s="44" t="s">
        <v>31</v>
      </c>
      <c r="D9" s="44" t="s">
        <v>47</v>
      </c>
      <c r="E9" s="44" t="s">
        <v>48</v>
      </c>
      <c r="F9" s="45">
        <f t="shared" si="0"/>
        <v>2</v>
      </c>
      <c r="G9" s="44" t="s">
        <v>40</v>
      </c>
      <c r="H9" s="46">
        <v>299.85000000000002</v>
      </c>
      <c r="I9" s="47">
        <v>299.85000000000002</v>
      </c>
      <c r="J9" s="48">
        <v>0.23379999999999998</v>
      </c>
      <c r="K9" s="49">
        <f t="shared" si="1"/>
        <v>369.95492999999999</v>
      </c>
      <c r="L9" s="50">
        <f t="shared" si="2"/>
        <v>739.9</v>
      </c>
      <c r="M9" s="44"/>
      <c r="N9" s="44" t="s">
        <v>41</v>
      </c>
      <c r="O9" s="44" t="s">
        <v>42</v>
      </c>
      <c r="P9" s="44" t="s">
        <v>20</v>
      </c>
      <c r="Q9" s="44" t="s">
        <v>29</v>
      </c>
      <c r="R9" s="51">
        <v>2</v>
      </c>
      <c r="S9" s="52">
        <f t="shared" si="3"/>
        <v>739.9</v>
      </c>
    </row>
    <row r="10" spans="1:19" ht="45" customHeight="1" x14ac:dyDescent="0.25">
      <c r="A10" s="53" t="s">
        <v>23</v>
      </c>
      <c r="B10" s="53" t="s">
        <v>49</v>
      </c>
      <c r="C10" s="53" t="s">
        <v>31</v>
      </c>
      <c r="D10" s="53" t="s">
        <v>50</v>
      </c>
      <c r="E10" s="53" t="s">
        <v>51</v>
      </c>
      <c r="F10" s="54">
        <f t="shared" si="0"/>
        <v>4</v>
      </c>
      <c r="G10" s="53" t="s">
        <v>40</v>
      </c>
      <c r="H10" s="55">
        <v>948.03</v>
      </c>
      <c r="I10" s="56">
        <v>948.03</v>
      </c>
      <c r="J10" s="57">
        <v>0.23379999999999998</v>
      </c>
      <c r="K10" s="58">
        <f t="shared" si="1"/>
        <v>1169.679414</v>
      </c>
      <c r="L10" s="59">
        <f t="shared" si="2"/>
        <v>4678.72</v>
      </c>
      <c r="M10" s="53"/>
      <c r="N10" s="53" t="s">
        <v>41</v>
      </c>
      <c r="O10" s="53" t="s">
        <v>42</v>
      </c>
      <c r="P10" s="53" t="s">
        <v>20</v>
      </c>
      <c r="Q10" s="53" t="s">
        <v>29</v>
      </c>
      <c r="R10" s="60">
        <v>4</v>
      </c>
      <c r="S10" s="61">
        <f t="shared" si="3"/>
        <v>4678.72</v>
      </c>
    </row>
    <row r="11" spans="1:19" ht="45" customHeight="1" x14ac:dyDescent="0.25">
      <c r="A11" s="62" t="s">
        <v>23</v>
      </c>
      <c r="B11" s="62" t="s">
        <v>52</v>
      </c>
      <c r="C11" s="62" t="s">
        <v>25</v>
      </c>
      <c r="D11" s="62" t="s">
        <v>53</v>
      </c>
      <c r="E11" s="62" t="s">
        <v>54</v>
      </c>
      <c r="F11" s="63">
        <f t="shared" si="0"/>
        <v>549.88</v>
      </c>
      <c r="G11" s="62" t="s">
        <v>55</v>
      </c>
      <c r="H11" s="64">
        <v>65.81</v>
      </c>
      <c r="I11" s="65">
        <v>65.81</v>
      </c>
      <c r="J11" s="66">
        <v>0.23379999999999998</v>
      </c>
      <c r="K11" s="67">
        <f t="shared" si="1"/>
        <v>81.196377999999996</v>
      </c>
      <c r="L11" s="68">
        <f t="shared" si="2"/>
        <v>44650.26</v>
      </c>
      <c r="M11" s="62"/>
      <c r="N11" s="62" t="s">
        <v>41</v>
      </c>
      <c r="O11" s="62" t="s">
        <v>42</v>
      </c>
      <c r="P11" s="62" t="s">
        <v>20</v>
      </c>
      <c r="Q11" s="62" t="s">
        <v>29</v>
      </c>
      <c r="R11" s="69">
        <v>549.88</v>
      </c>
      <c r="S11" s="70">
        <f t="shared" si="3"/>
        <v>44650.256000000001</v>
      </c>
    </row>
    <row r="12" spans="1:19" ht="45" customHeight="1" x14ac:dyDescent="0.25">
      <c r="A12" s="71" t="s">
        <v>23</v>
      </c>
      <c r="B12" s="71" t="s">
        <v>56</v>
      </c>
      <c r="C12" s="71" t="s">
        <v>25</v>
      </c>
      <c r="D12" s="71" t="s">
        <v>57</v>
      </c>
      <c r="E12" s="71" t="s">
        <v>58</v>
      </c>
      <c r="F12" s="72">
        <f t="shared" si="0"/>
        <v>549.88</v>
      </c>
      <c r="G12" s="71" t="s">
        <v>55</v>
      </c>
      <c r="H12" s="73">
        <v>62.93</v>
      </c>
      <c r="I12" s="74">
        <v>62.93</v>
      </c>
      <c r="J12" s="75">
        <v>0.23379999999999998</v>
      </c>
      <c r="K12" s="76">
        <f t="shared" si="1"/>
        <v>77.643034</v>
      </c>
      <c r="L12" s="77">
        <f t="shared" si="2"/>
        <v>42692.68</v>
      </c>
      <c r="M12" s="71"/>
      <c r="N12" s="71" t="s">
        <v>41</v>
      </c>
      <c r="O12" s="71" t="s">
        <v>42</v>
      </c>
      <c r="P12" s="71" t="s">
        <v>20</v>
      </c>
      <c r="Q12" s="71" t="s">
        <v>29</v>
      </c>
      <c r="R12" s="78">
        <v>549.88</v>
      </c>
      <c r="S12" s="79">
        <f t="shared" si="3"/>
        <v>42692.683199999999</v>
      </c>
    </row>
    <row r="13" spans="1:19" ht="45" customHeight="1" x14ac:dyDescent="0.25">
      <c r="A13" s="80" t="s">
        <v>23</v>
      </c>
      <c r="B13" s="80" t="s">
        <v>59</v>
      </c>
      <c r="C13" s="80" t="s">
        <v>31</v>
      </c>
      <c r="D13" s="80" t="s">
        <v>60</v>
      </c>
      <c r="E13" s="80" t="s">
        <v>61</v>
      </c>
      <c r="F13" s="81">
        <f t="shared" si="0"/>
        <v>1957.59</v>
      </c>
      <c r="G13" s="80" t="s">
        <v>62</v>
      </c>
      <c r="H13" s="82">
        <v>0.79</v>
      </c>
      <c r="I13" s="83">
        <v>0.79</v>
      </c>
      <c r="J13" s="84">
        <v>0.23379999999999998</v>
      </c>
      <c r="K13" s="85">
        <f t="shared" si="1"/>
        <v>0.97470200000000007</v>
      </c>
      <c r="L13" s="86">
        <f t="shared" si="2"/>
        <v>1898.86</v>
      </c>
      <c r="M13" s="80"/>
      <c r="N13" s="80" t="s">
        <v>41</v>
      </c>
      <c r="O13" s="80" t="s">
        <v>42</v>
      </c>
      <c r="P13" s="80" t="s">
        <v>20</v>
      </c>
      <c r="Q13" s="80" t="s">
        <v>29</v>
      </c>
      <c r="R13" s="87">
        <v>1957.59</v>
      </c>
      <c r="S13" s="88">
        <f t="shared" si="3"/>
        <v>1898.8622999999998</v>
      </c>
    </row>
    <row r="14" spans="1:19" ht="45" customHeight="1" x14ac:dyDescent="0.25">
      <c r="A14" s="89" t="s">
        <v>19</v>
      </c>
      <c r="B14" s="89" t="s">
        <v>63</v>
      </c>
      <c r="C14" s="89" t="s">
        <v>21</v>
      </c>
      <c r="D14" s="89" t="s">
        <v>21</v>
      </c>
      <c r="E14" s="89" t="s">
        <v>64</v>
      </c>
      <c r="F14" s="89" t="s">
        <v>21</v>
      </c>
      <c r="G14" s="89" t="s">
        <v>21</v>
      </c>
      <c r="H14" s="89" t="s">
        <v>21</v>
      </c>
      <c r="I14" s="89" t="s">
        <v>21</v>
      </c>
      <c r="J14" s="89" t="s">
        <v>21</v>
      </c>
      <c r="K14" s="89" t="s">
        <v>21</v>
      </c>
      <c r="L14" s="90">
        <f>ROUND(L15,2)+ROUND(L16,2)+ROUND(L17,2)+ROUND(L18,2)+ROUND(L19,2)+ROUND(L20,2)+ROUND(L21,2)+ROUND(L22,2)</f>
        <v>288376.45</v>
      </c>
      <c r="M14" s="89" t="s">
        <v>21</v>
      </c>
      <c r="N14" s="89" t="s">
        <v>21</v>
      </c>
      <c r="O14" s="89" t="s">
        <v>21</v>
      </c>
      <c r="P14" s="89" t="s">
        <v>21</v>
      </c>
      <c r="Q14" s="89" t="s">
        <v>21</v>
      </c>
      <c r="R14" s="89" t="s">
        <v>21</v>
      </c>
      <c r="S14" s="89" t="s">
        <v>21</v>
      </c>
    </row>
    <row r="15" spans="1:19" ht="45" customHeight="1" x14ac:dyDescent="0.25">
      <c r="A15" s="91" t="s">
        <v>23</v>
      </c>
      <c r="B15" s="91" t="s">
        <v>65</v>
      </c>
      <c r="C15" s="91" t="s">
        <v>25</v>
      </c>
      <c r="D15" s="91" t="s">
        <v>66</v>
      </c>
      <c r="E15" s="91" t="s">
        <v>67</v>
      </c>
      <c r="F15" s="92">
        <f t="shared" ref="F15:F22" si="4">R15</f>
        <v>1798.89</v>
      </c>
      <c r="G15" s="91" t="s">
        <v>28</v>
      </c>
      <c r="H15" s="93">
        <v>2.02</v>
      </c>
      <c r="I15" s="94">
        <v>2.02</v>
      </c>
      <c r="J15" s="95">
        <v>0.23379999999999998</v>
      </c>
      <c r="K15" s="96">
        <f t="shared" ref="K15:K22" si="5">ROUND(I15,2)+(ROUND(I15,2)*J15)</f>
        <v>2.4922759999999999</v>
      </c>
      <c r="L15" s="97">
        <f t="shared" ref="L15:L22" si="6">ROUND(S15,2)</f>
        <v>4479.24</v>
      </c>
      <c r="M15" s="91"/>
      <c r="N15" s="91" t="s">
        <v>63</v>
      </c>
      <c r="O15" s="91" t="s">
        <v>64</v>
      </c>
      <c r="P15" s="91" t="s">
        <v>20</v>
      </c>
      <c r="Q15" s="91" t="s">
        <v>29</v>
      </c>
      <c r="R15" s="98">
        <v>1798.89</v>
      </c>
      <c r="S15" s="99">
        <f t="shared" ref="S15:S22" si="7">ROUND(K15,2)*R15</f>
        <v>4479.236100000001</v>
      </c>
    </row>
    <row r="16" spans="1:19" ht="45" customHeight="1" x14ac:dyDescent="0.25">
      <c r="A16" s="100" t="s">
        <v>23</v>
      </c>
      <c r="B16" s="100" t="s">
        <v>68</v>
      </c>
      <c r="C16" s="100" t="s">
        <v>31</v>
      </c>
      <c r="D16" s="100" t="s">
        <v>69</v>
      </c>
      <c r="E16" s="100" t="s">
        <v>70</v>
      </c>
      <c r="F16" s="101">
        <f t="shared" si="4"/>
        <v>359.78</v>
      </c>
      <c r="G16" s="100" t="s">
        <v>71</v>
      </c>
      <c r="H16" s="102">
        <v>169.07</v>
      </c>
      <c r="I16" s="103">
        <v>169.07</v>
      </c>
      <c r="J16" s="104">
        <v>0.23379999999999998</v>
      </c>
      <c r="K16" s="105">
        <f t="shared" si="5"/>
        <v>208.59856600000001</v>
      </c>
      <c r="L16" s="106">
        <f t="shared" si="6"/>
        <v>75050.11</v>
      </c>
      <c r="M16" s="100"/>
      <c r="N16" s="100" t="s">
        <v>63</v>
      </c>
      <c r="O16" s="100" t="s">
        <v>64</v>
      </c>
      <c r="P16" s="100" t="s">
        <v>20</v>
      </c>
      <c r="Q16" s="100" t="s">
        <v>29</v>
      </c>
      <c r="R16" s="107">
        <v>359.78</v>
      </c>
      <c r="S16" s="108">
        <f t="shared" si="7"/>
        <v>75050.107999999993</v>
      </c>
    </row>
    <row r="17" spans="1:19" ht="45" customHeight="1" x14ac:dyDescent="0.25">
      <c r="A17" s="109" t="s">
        <v>23</v>
      </c>
      <c r="B17" s="109" t="s">
        <v>72</v>
      </c>
      <c r="C17" s="109" t="s">
        <v>31</v>
      </c>
      <c r="D17" s="109" t="s">
        <v>60</v>
      </c>
      <c r="E17" s="109" t="s">
        <v>61</v>
      </c>
      <c r="F17" s="110">
        <f t="shared" si="4"/>
        <v>17269.34</v>
      </c>
      <c r="G17" s="109" t="s">
        <v>62</v>
      </c>
      <c r="H17" s="111">
        <v>0.79</v>
      </c>
      <c r="I17" s="112">
        <v>0.79</v>
      </c>
      <c r="J17" s="113">
        <v>0.23379999999999998</v>
      </c>
      <c r="K17" s="114">
        <f t="shared" si="5"/>
        <v>0.97470200000000007</v>
      </c>
      <c r="L17" s="115">
        <f t="shared" si="6"/>
        <v>16751.259999999998</v>
      </c>
      <c r="M17" s="109"/>
      <c r="N17" s="109" t="s">
        <v>63</v>
      </c>
      <c r="O17" s="109" t="s">
        <v>64</v>
      </c>
      <c r="P17" s="109" t="s">
        <v>20</v>
      </c>
      <c r="Q17" s="109" t="s">
        <v>29</v>
      </c>
      <c r="R17" s="116">
        <v>17269.34</v>
      </c>
      <c r="S17" s="117">
        <f t="shared" si="7"/>
        <v>16751.2598</v>
      </c>
    </row>
    <row r="18" spans="1:19" ht="45" customHeight="1" x14ac:dyDescent="0.25">
      <c r="A18" s="118" t="s">
        <v>23</v>
      </c>
      <c r="B18" s="118" t="s">
        <v>73</v>
      </c>
      <c r="C18" s="118" t="s">
        <v>38</v>
      </c>
      <c r="D18" s="118" t="s">
        <v>74</v>
      </c>
      <c r="E18" s="118" t="s">
        <v>75</v>
      </c>
      <c r="F18" s="119">
        <f t="shared" si="4"/>
        <v>1551.41</v>
      </c>
      <c r="G18" s="118" t="s">
        <v>28</v>
      </c>
      <c r="H18" s="120">
        <v>2.77</v>
      </c>
      <c r="I18" s="121">
        <v>2.77</v>
      </c>
      <c r="J18" s="122">
        <v>0.23379999999999998</v>
      </c>
      <c r="K18" s="123">
        <f t="shared" si="5"/>
        <v>3.4176259999999998</v>
      </c>
      <c r="L18" s="124">
        <f t="shared" si="6"/>
        <v>5305.82</v>
      </c>
      <c r="M18" s="118"/>
      <c r="N18" s="118" t="s">
        <v>63</v>
      </c>
      <c r="O18" s="118" t="s">
        <v>64</v>
      </c>
      <c r="P18" s="118" t="s">
        <v>20</v>
      </c>
      <c r="Q18" s="118" t="s">
        <v>29</v>
      </c>
      <c r="R18" s="125">
        <v>1551.41</v>
      </c>
      <c r="S18" s="126">
        <f t="shared" si="7"/>
        <v>5305.8222000000005</v>
      </c>
    </row>
    <row r="19" spans="1:19" ht="45" customHeight="1" x14ac:dyDescent="0.25">
      <c r="A19" s="127" t="s">
        <v>23</v>
      </c>
      <c r="B19" s="127" t="s">
        <v>76</v>
      </c>
      <c r="C19" s="127" t="s">
        <v>38</v>
      </c>
      <c r="D19" s="127" t="s">
        <v>77</v>
      </c>
      <c r="E19" s="127" t="s">
        <v>78</v>
      </c>
      <c r="F19" s="128">
        <f t="shared" si="4"/>
        <v>1551.41</v>
      </c>
      <c r="G19" s="127" t="s">
        <v>28</v>
      </c>
      <c r="H19" s="129">
        <v>7.04</v>
      </c>
      <c r="I19" s="130">
        <v>7.04</v>
      </c>
      <c r="J19" s="131">
        <v>0.23379999999999998</v>
      </c>
      <c r="K19" s="132">
        <f t="shared" si="5"/>
        <v>8.6859520000000003</v>
      </c>
      <c r="L19" s="133">
        <f t="shared" si="6"/>
        <v>13481.75</v>
      </c>
      <c r="M19" s="127"/>
      <c r="N19" s="127" t="s">
        <v>63</v>
      </c>
      <c r="O19" s="127" t="s">
        <v>64</v>
      </c>
      <c r="P19" s="127" t="s">
        <v>20</v>
      </c>
      <c r="Q19" s="127" t="s">
        <v>29</v>
      </c>
      <c r="R19" s="134">
        <v>1551.41</v>
      </c>
      <c r="S19" s="135">
        <f t="shared" si="7"/>
        <v>13481.752899999999</v>
      </c>
    </row>
    <row r="20" spans="1:19" ht="45" customHeight="1" x14ac:dyDescent="0.25">
      <c r="A20" s="136" t="s">
        <v>23</v>
      </c>
      <c r="B20" s="136" t="s">
        <v>79</v>
      </c>
      <c r="C20" s="136" t="s">
        <v>31</v>
      </c>
      <c r="D20" s="136" t="s">
        <v>80</v>
      </c>
      <c r="E20" s="136" t="s">
        <v>81</v>
      </c>
      <c r="F20" s="137">
        <f t="shared" si="4"/>
        <v>77.569999999999993</v>
      </c>
      <c r="G20" s="136" t="s">
        <v>71</v>
      </c>
      <c r="H20" s="138">
        <v>1733.71</v>
      </c>
      <c r="I20" s="139">
        <v>1733.71</v>
      </c>
      <c r="J20" s="140">
        <v>0.23379999999999998</v>
      </c>
      <c r="K20" s="141">
        <f t="shared" si="5"/>
        <v>2139.0513980000001</v>
      </c>
      <c r="L20" s="142">
        <f t="shared" si="6"/>
        <v>165926.10999999999</v>
      </c>
      <c r="M20" s="136"/>
      <c r="N20" s="136" t="s">
        <v>63</v>
      </c>
      <c r="O20" s="136" t="s">
        <v>64</v>
      </c>
      <c r="P20" s="136" t="s">
        <v>20</v>
      </c>
      <c r="Q20" s="136" t="s">
        <v>29</v>
      </c>
      <c r="R20" s="143">
        <v>77.569999999999993</v>
      </c>
      <c r="S20" s="144">
        <f t="shared" si="7"/>
        <v>165926.1085</v>
      </c>
    </row>
    <row r="21" spans="1:19" ht="45" customHeight="1" x14ac:dyDescent="0.25">
      <c r="A21" s="145" t="s">
        <v>23</v>
      </c>
      <c r="B21" s="145" t="s">
        <v>82</v>
      </c>
      <c r="C21" s="145" t="s">
        <v>31</v>
      </c>
      <c r="D21" s="145" t="s">
        <v>83</v>
      </c>
      <c r="E21" s="145" t="s">
        <v>84</v>
      </c>
      <c r="F21" s="146">
        <f t="shared" si="4"/>
        <v>781.91</v>
      </c>
      <c r="G21" s="145" t="s">
        <v>62</v>
      </c>
      <c r="H21" s="147">
        <v>1.72</v>
      </c>
      <c r="I21" s="148">
        <v>1.72</v>
      </c>
      <c r="J21" s="149">
        <v>0.23379999999999998</v>
      </c>
      <c r="K21" s="150">
        <f t="shared" si="5"/>
        <v>2.1221359999999998</v>
      </c>
      <c r="L21" s="151">
        <f t="shared" si="6"/>
        <v>1657.65</v>
      </c>
      <c r="M21" s="145"/>
      <c r="N21" s="145" t="s">
        <v>63</v>
      </c>
      <c r="O21" s="145" t="s">
        <v>64</v>
      </c>
      <c r="P21" s="145" t="s">
        <v>20</v>
      </c>
      <c r="Q21" s="145" t="s">
        <v>29</v>
      </c>
      <c r="R21" s="152">
        <v>781.91</v>
      </c>
      <c r="S21" s="153">
        <f t="shared" si="7"/>
        <v>1657.6492000000001</v>
      </c>
    </row>
    <row r="22" spans="1:19" ht="45" customHeight="1" x14ac:dyDescent="0.25">
      <c r="A22" s="154" t="s">
        <v>23</v>
      </c>
      <c r="B22" s="154" t="s">
        <v>85</v>
      </c>
      <c r="C22" s="154" t="s">
        <v>31</v>
      </c>
      <c r="D22" s="154" t="s">
        <v>60</v>
      </c>
      <c r="E22" s="154" t="s">
        <v>61</v>
      </c>
      <c r="F22" s="155">
        <f t="shared" si="4"/>
        <v>5901.56</v>
      </c>
      <c r="G22" s="154" t="s">
        <v>62</v>
      </c>
      <c r="H22" s="156">
        <v>0.79</v>
      </c>
      <c r="I22" s="157">
        <v>0.79</v>
      </c>
      <c r="J22" s="158">
        <v>0.23379999999999998</v>
      </c>
      <c r="K22" s="159">
        <f t="shared" si="5"/>
        <v>0.97470200000000007</v>
      </c>
      <c r="L22" s="160">
        <f t="shared" si="6"/>
        <v>5724.51</v>
      </c>
      <c r="M22" s="154"/>
      <c r="N22" s="154" t="s">
        <v>63</v>
      </c>
      <c r="O22" s="154" t="s">
        <v>64</v>
      </c>
      <c r="P22" s="154" t="s">
        <v>20</v>
      </c>
      <c r="Q22" s="154" t="s">
        <v>29</v>
      </c>
      <c r="R22" s="161">
        <v>5901.56</v>
      </c>
      <c r="S22" s="162">
        <f t="shared" si="7"/>
        <v>5724.5132000000003</v>
      </c>
    </row>
    <row r="23" spans="1:19" ht="45" customHeight="1" x14ac:dyDescent="0.25">
      <c r="A23" s="163" t="s">
        <v>19</v>
      </c>
      <c r="B23" s="163" t="s">
        <v>86</v>
      </c>
      <c r="C23" s="163" t="s">
        <v>21</v>
      </c>
      <c r="D23" s="163" t="s">
        <v>21</v>
      </c>
      <c r="E23" s="163" t="s">
        <v>87</v>
      </c>
      <c r="F23" s="163" t="s">
        <v>21</v>
      </c>
      <c r="G23" s="163" t="s">
        <v>21</v>
      </c>
      <c r="H23" s="163" t="s">
        <v>21</v>
      </c>
      <c r="I23" s="163" t="s">
        <v>21</v>
      </c>
      <c r="J23" s="163" t="s">
        <v>21</v>
      </c>
      <c r="K23" s="163" t="s">
        <v>21</v>
      </c>
      <c r="L23" s="164">
        <f>ROUND(L24,2)+ROUND(L25,2)+ROUND(L26,2)+ROUND(L27,2)</f>
        <v>15713.549999999997</v>
      </c>
      <c r="M23" s="163" t="s">
        <v>21</v>
      </c>
      <c r="N23" s="163" t="s">
        <v>21</v>
      </c>
      <c r="O23" s="163" t="s">
        <v>21</v>
      </c>
      <c r="P23" s="163" t="s">
        <v>21</v>
      </c>
      <c r="Q23" s="163" t="s">
        <v>21</v>
      </c>
      <c r="R23" s="163" t="s">
        <v>21</v>
      </c>
      <c r="S23" s="163" t="s">
        <v>21</v>
      </c>
    </row>
    <row r="24" spans="1:19" ht="45" customHeight="1" x14ac:dyDescent="0.25">
      <c r="A24" s="165" t="s">
        <v>23</v>
      </c>
      <c r="B24" s="165" t="s">
        <v>88</v>
      </c>
      <c r="C24" s="165" t="s">
        <v>25</v>
      </c>
      <c r="D24" s="165" t="s">
        <v>89</v>
      </c>
      <c r="E24" s="165" t="s">
        <v>90</v>
      </c>
      <c r="F24" s="166">
        <f>R24</f>
        <v>1649.64</v>
      </c>
      <c r="G24" s="165" t="s">
        <v>55</v>
      </c>
      <c r="H24" s="167">
        <v>6.42</v>
      </c>
      <c r="I24" s="168">
        <v>6.42</v>
      </c>
      <c r="J24" s="169">
        <v>0.23379999999999998</v>
      </c>
      <c r="K24" s="170">
        <f>ROUND(I24,2)+(ROUND(I24,2)*J24)</f>
        <v>7.9209959999999997</v>
      </c>
      <c r="L24" s="171">
        <f>ROUND(S24,2)</f>
        <v>13065.15</v>
      </c>
      <c r="M24" s="165"/>
      <c r="N24" s="165" t="s">
        <v>86</v>
      </c>
      <c r="O24" s="165" t="s">
        <v>87</v>
      </c>
      <c r="P24" s="165" t="s">
        <v>20</v>
      </c>
      <c r="Q24" s="165" t="s">
        <v>29</v>
      </c>
      <c r="R24" s="172">
        <v>1649.64</v>
      </c>
      <c r="S24" s="173">
        <f>ROUND(K24,2)*R24</f>
        <v>13065.148800000001</v>
      </c>
    </row>
    <row r="25" spans="1:19" ht="45" customHeight="1" x14ac:dyDescent="0.25">
      <c r="A25" s="174" t="s">
        <v>23</v>
      </c>
      <c r="B25" s="174" t="s">
        <v>91</v>
      </c>
      <c r="C25" s="174" t="s">
        <v>31</v>
      </c>
      <c r="D25" s="174" t="s">
        <v>92</v>
      </c>
      <c r="E25" s="174" t="s">
        <v>93</v>
      </c>
      <c r="F25" s="175">
        <f>R25</f>
        <v>2</v>
      </c>
      <c r="G25" s="174" t="s">
        <v>40</v>
      </c>
      <c r="H25" s="176">
        <v>422.29</v>
      </c>
      <c r="I25" s="177">
        <v>422.29</v>
      </c>
      <c r="J25" s="178">
        <v>0.23379999999999998</v>
      </c>
      <c r="K25" s="179">
        <f>ROUND(I25,2)+(ROUND(I25,2)*J25)</f>
        <v>521.02140200000008</v>
      </c>
      <c r="L25" s="180">
        <f>ROUND(S25,2)</f>
        <v>1042.04</v>
      </c>
      <c r="M25" s="174"/>
      <c r="N25" s="174" t="s">
        <v>86</v>
      </c>
      <c r="O25" s="174" t="s">
        <v>87</v>
      </c>
      <c r="P25" s="174" t="s">
        <v>20</v>
      </c>
      <c r="Q25" s="174" t="s">
        <v>29</v>
      </c>
      <c r="R25" s="181">
        <v>2</v>
      </c>
      <c r="S25" s="182">
        <f>ROUND(K25,2)*R25</f>
        <v>1042.04</v>
      </c>
    </row>
    <row r="26" spans="1:19" ht="45" customHeight="1" x14ac:dyDescent="0.25">
      <c r="A26" s="183" t="s">
        <v>23</v>
      </c>
      <c r="B26" s="183" t="s">
        <v>94</v>
      </c>
      <c r="C26" s="183" t="s">
        <v>31</v>
      </c>
      <c r="D26" s="183" t="s">
        <v>95</v>
      </c>
      <c r="E26" s="183" t="s">
        <v>96</v>
      </c>
      <c r="F26" s="184">
        <f>R26</f>
        <v>2</v>
      </c>
      <c r="G26" s="183" t="s">
        <v>40</v>
      </c>
      <c r="H26" s="185">
        <v>422.32</v>
      </c>
      <c r="I26" s="186">
        <v>422.32</v>
      </c>
      <c r="J26" s="187">
        <v>0.23379999999999998</v>
      </c>
      <c r="K26" s="188">
        <f>ROUND(I26,2)+(ROUND(I26,2)*J26)</f>
        <v>521.05841599999997</v>
      </c>
      <c r="L26" s="189">
        <f>ROUND(S26,2)</f>
        <v>1042.1199999999999</v>
      </c>
      <c r="M26" s="183"/>
      <c r="N26" s="183" t="s">
        <v>86</v>
      </c>
      <c r="O26" s="183" t="s">
        <v>87</v>
      </c>
      <c r="P26" s="183" t="s">
        <v>20</v>
      </c>
      <c r="Q26" s="183" t="s">
        <v>29</v>
      </c>
      <c r="R26" s="190">
        <v>2</v>
      </c>
      <c r="S26" s="191">
        <f>ROUND(K26,2)*R26</f>
        <v>1042.1199999999999</v>
      </c>
    </row>
    <row r="27" spans="1:19" ht="45" customHeight="1" x14ac:dyDescent="0.25">
      <c r="A27" s="192" t="s">
        <v>23</v>
      </c>
      <c r="B27" s="192" t="s">
        <v>97</v>
      </c>
      <c r="C27" s="192" t="s">
        <v>31</v>
      </c>
      <c r="D27" s="192" t="s">
        <v>98</v>
      </c>
      <c r="E27" s="192" t="s">
        <v>99</v>
      </c>
      <c r="F27" s="193">
        <f>R27</f>
        <v>4</v>
      </c>
      <c r="G27" s="192" t="s">
        <v>40</v>
      </c>
      <c r="H27" s="194">
        <v>114.33</v>
      </c>
      <c r="I27" s="195">
        <v>114.33</v>
      </c>
      <c r="J27" s="196">
        <v>0.23379999999999998</v>
      </c>
      <c r="K27" s="197">
        <f>ROUND(I27,2)+(ROUND(I27,2)*J27)</f>
        <v>141.06035399999999</v>
      </c>
      <c r="L27" s="198">
        <f>ROUND(S27,2)</f>
        <v>564.24</v>
      </c>
      <c r="M27" s="192"/>
      <c r="N27" s="192" t="s">
        <v>86</v>
      </c>
      <c r="O27" s="192" t="s">
        <v>87</v>
      </c>
      <c r="P27" s="192" t="s">
        <v>20</v>
      </c>
      <c r="Q27" s="192" t="s">
        <v>29</v>
      </c>
      <c r="R27" s="199">
        <v>4</v>
      </c>
      <c r="S27" s="200">
        <f>ROUND(K27,2)*R27</f>
        <v>564.24</v>
      </c>
    </row>
    <row r="28" spans="1:19" ht="45" customHeight="1" x14ac:dyDescent="0.25">
      <c r="A28" s="201" t="s">
        <v>21</v>
      </c>
      <c r="B28" s="201" t="s">
        <v>21</v>
      </c>
      <c r="C28" s="201" t="s">
        <v>21</v>
      </c>
      <c r="D28" s="201" t="s">
        <v>21</v>
      </c>
      <c r="E28" s="201" t="s">
        <v>21</v>
      </c>
      <c r="F28" s="201" t="s">
        <v>21</v>
      </c>
      <c r="G28" s="201" t="s">
        <v>21</v>
      </c>
      <c r="H28" s="201" t="s">
        <v>21</v>
      </c>
      <c r="I28" s="201" t="s">
        <v>21</v>
      </c>
      <c r="J28" s="201" t="s">
        <v>21</v>
      </c>
      <c r="K28" s="201" t="s">
        <v>21</v>
      </c>
      <c r="L28" s="201" t="s">
        <v>21</v>
      </c>
      <c r="M28" s="201" t="s">
        <v>21</v>
      </c>
      <c r="N28" s="201" t="s">
        <v>21</v>
      </c>
      <c r="O28" s="201" t="s">
        <v>21</v>
      </c>
      <c r="P28" s="201" t="s">
        <v>21</v>
      </c>
      <c r="Q28" s="201" t="s">
        <v>21</v>
      </c>
      <c r="R28" s="201" t="s">
        <v>100</v>
      </c>
      <c r="S28" s="202">
        <f>L2+L5+L7+L14+L23</f>
        <v>419887.4</v>
      </c>
    </row>
    <row r="29" spans="1:19" ht="45" customHeight="1" x14ac:dyDescent="0.25">
      <c r="A29" s="203" t="s">
        <v>21</v>
      </c>
      <c r="B29" s="203" t="s">
        <v>21</v>
      </c>
      <c r="C29" s="203" t="s">
        <v>21</v>
      </c>
      <c r="D29" s="203" t="s">
        <v>21</v>
      </c>
      <c r="E29" s="203" t="s">
        <v>21</v>
      </c>
      <c r="F29" s="203" t="s">
        <v>21</v>
      </c>
      <c r="G29" s="203" t="s">
        <v>21</v>
      </c>
      <c r="H29" s="203" t="s">
        <v>21</v>
      </c>
      <c r="I29" s="203" t="s">
        <v>21</v>
      </c>
      <c r="J29" s="203" t="s">
        <v>21</v>
      </c>
      <c r="K29" s="203" t="s">
        <v>21</v>
      </c>
      <c r="L29" s="203" t="s">
        <v>21</v>
      </c>
      <c r="M29" s="203" t="s">
        <v>21</v>
      </c>
      <c r="N29" s="203" t="s">
        <v>21</v>
      </c>
      <c r="O29" s="203" t="s">
        <v>21</v>
      </c>
      <c r="P29" s="203" t="s">
        <v>21</v>
      </c>
      <c r="Q29" s="203" t="s">
        <v>21</v>
      </c>
      <c r="R29" s="203" t="s">
        <v>101</v>
      </c>
      <c r="S29" s="204">
        <f>ROUND(419887.4,2)-ROUND(S28,2)</f>
        <v>0</v>
      </c>
    </row>
  </sheetData>
  <pageMargins left="0.7" right="0.7" top="0.75" bottom="0.75" header="0.3" footer="0.3"/>
  <pageSetup paperSize="9" scale="2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6"/>
  <sheetViews>
    <sheetView workbookViewId="0"/>
  </sheetViews>
  <sheetFormatPr defaultRowHeight="15" x14ac:dyDescent="0.25"/>
  <cols>
    <col min="1" max="1" width="15" customWidth="1"/>
    <col min="2" max="2" width="50" customWidth="1"/>
    <col min="3" max="3" width="20" customWidth="1"/>
    <col min="4" max="4" width="50" customWidth="1"/>
    <col min="5" max="5" width="35" customWidth="1"/>
  </cols>
  <sheetData>
    <row r="1" spans="1:5" x14ac:dyDescent="0.25">
      <c r="A1" s="205" t="s">
        <v>102</v>
      </c>
      <c r="B1" s="205" t="s">
        <v>103</v>
      </c>
      <c r="C1" s="205" t="s">
        <v>104</v>
      </c>
      <c r="D1" s="205" t="s">
        <v>16</v>
      </c>
      <c r="E1" s="205" t="s">
        <v>105</v>
      </c>
    </row>
    <row r="2" spans="1:5" ht="45" customHeight="1" x14ac:dyDescent="0.25">
      <c r="A2" s="206" t="s">
        <v>20</v>
      </c>
      <c r="B2" s="206" t="s">
        <v>22</v>
      </c>
      <c r="C2" s="206" t="s">
        <v>20</v>
      </c>
      <c r="D2" s="206" t="s">
        <v>29</v>
      </c>
      <c r="E2" s="206" t="s">
        <v>20</v>
      </c>
    </row>
    <row r="3" spans="1:5" ht="45" customHeight="1" x14ac:dyDescent="0.25">
      <c r="A3" s="207" t="s">
        <v>35</v>
      </c>
      <c r="B3" s="207" t="s">
        <v>36</v>
      </c>
      <c r="C3" s="207" t="s">
        <v>20</v>
      </c>
      <c r="D3" s="207" t="s">
        <v>29</v>
      </c>
      <c r="E3" s="207" t="s">
        <v>35</v>
      </c>
    </row>
    <row r="4" spans="1:5" ht="45" customHeight="1" x14ac:dyDescent="0.25">
      <c r="A4" s="208" t="s">
        <v>41</v>
      </c>
      <c r="B4" s="208" t="s">
        <v>42</v>
      </c>
      <c r="C4" s="208" t="s">
        <v>20</v>
      </c>
      <c r="D4" s="208" t="s">
        <v>29</v>
      </c>
      <c r="E4" s="208" t="s">
        <v>35</v>
      </c>
    </row>
    <row r="5" spans="1:5" ht="45" customHeight="1" x14ac:dyDescent="0.25">
      <c r="A5" s="209" t="s">
        <v>63</v>
      </c>
      <c r="B5" s="209" t="s">
        <v>64</v>
      </c>
      <c r="C5" s="209" t="s">
        <v>20</v>
      </c>
      <c r="D5" s="209" t="s">
        <v>29</v>
      </c>
      <c r="E5" s="209" t="s">
        <v>20</v>
      </c>
    </row>
    <row r="6" spans="1:5" ht="45" customHeight="1" x14ac:dyDescent="0.25">
      <c r="A6" s="210" t="s">
        <v>86</v>
      </c>
      <c r="B6" s="210" t="s">
        <v>87</v>
      </c>
      <c r="C6" s="210" t="s">
        <v>20</v>
      </c>
      <c r="D6" s="210" t="s">
        <v>29</v>
      </c>
      <c r="E6" s="210" t="s">
        <v>35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PO-PLE</vt:lpstr>
      <vt:lpstr>CFF - PLE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Licitações Bom Jesus do Galho</cp:lastModifiedBy>
  <cp:lastPrinted>2025-07-03T16:58:50Z</cp:lastPrinted>
  <dcterms:created xsi:type="dcterms:W3CDTF">2025-07-03T16:27:00Z</dcterms:created>
  <dcterms:modified xsi:type="dcterms:W3CDTF">2025-07-03T17:06:29Z</dcterms:modified>
</cp:coreProperties>
</file>