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  <definedName name="VALOR_TOTAL">'orcamento'!$J$17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"/>
  </numFmts>
  <fonts count="5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3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2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2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096467768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18"/>
  <sheetViews>
    <sheetView workbookViewId="0"/>
  </sheetViews>
  <sheetFormatPr defaultRowHeight="15"/>
  <cols>
    <col min="1" max="1" customWidth="true" width="7.5"/>
    <col min="2" max="2" customWidth="true" width="10.833333"/>
    <col min="3" max="3" bestFit="true" customWidth="false" width="47.833332"/>
    <col min="4" max="4" customWidth="true" width="10.0"/>
    <col min="5" max="5" customWidth="true" width="7.5"/>
    <col min="6" max="6" customWidth="true" width="10.0"/>
    <col min="7" max="7" customWidth="true" width="10.0"/>
    <col min="8" max="8" customWidth="true" width="10.0"/>
    <col min="9" max="9" customWidth="true" width="10.0"/>
    <col min="10" max="10" customWidth="true" width="10.0"/>
  </cols>
  <sheetData>
    <row r="1" customHeight="1" ht="9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SERVIÇOS PRELMINARES</t>
          </r>
        </is>
      </c>
      <c r="C4" s="3" t="inlineStr"/>
      <c r="D4" s="3" t="inlineStr"/>
      <c r="E4" s="3" t="inlineStr"/>
      <c r="F4" s="3" t="inlineStr"/>
      <c r="G4" s="3" t="inlineStr">
        <f>ROUND(F5*G5,2)</f>
      </c>
      <c r="H4" s="3" t="inlineStr"/>
      <c r="I4" s="4" t="n">
        <f>ROUND(SUM(I5:I5),2)</f>
        <v>1205.42</v>
      </c>
      <c r="J4" s="4" t="n">
        <f>ROUND(SUM(J5:J5),2)</f>
        <v>1475.68</v>
      </c>
    </row>
    <row r="5" customHeight="0" bestFit="1" ht="44">
      <c r="A5" s="5" t="inlineStr">
        <is>
          <r>
            <t xml:space="preserve">1.1</t>
          </r>
        </is>
      </c>
      <c r="B5" s="6" t="inlineStr">
        <is>
          <r>
            <t xml:space="preserve">ED-28427</t>
          </r>
        </is>
      </c>
      <c r="C5" s="5" t="inlineStr">
        <is>
          <r>
            <t xml:space="preserve"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        </r>
        </is>
      </c>
      <c r="D5" s="6" t="inlineStr">
        <is>
          <r>
            <t xml:space="preserve">SETOP</t>
          </r>
        </is>
      </c>
      <c r="E5" s="6" t="inlineStr">
        <is>
          <r>
            <t xml:space="preserve">un</t>
          </r>
        </is>
      </c>
      <c r="F5" s="7" t="n">
        <v>1.0</v>
      </c>
      <c r="G5" s="8" t="n">
        <v>1205.42</v>
      </c>
      <c r="H5" s="8" t="n">
        <f>ROUND(G5 * ROUND(1 + (22.42/100),4),2)</f>
        <v>1475.68</v>
      </c>
      <c r="I5" s="8" t="n">
        <f>ROUND(ROUND(F5,2)*ROUND(G5,2),2)</f>
        <v>1205.42</v>
      </c>
      <c r="J5" s="8" t="n">
        <f>ROUND(ROUND(F5,2)*ROUND(H5,2),2)</f>
        <v>1475.68</v>
      </c>
    </row>
    <row r="6" customHeight="1" ht="20">
      <c r="A6" s="3" t="inlineStr">
        <is>
          <r>
            <t xml:space="preserve">2</t>
          </r>
        </is>
      </c>
      <c r="B6" s="3" t="inlineStr">
        <is>
          <r>
            <t xml:space="preserve">PAVIMENTAÇÃO</t>
          </r>
        </is>
      </c>
      <c r="C6" s="3" t="inlineStr"/>
      <c r="D6" s="3" t="inlineStr"/>
      <c r="E6" s="3" t="inlineStr"/>
      <c r="F6" s="3" t="inlineStr"/>
      <c r="G6" s="3" t="inlineStr">
        <f>ROUND(F7*G7,2)+ROUND(F8*G8,2)+ROUND(F9*G9,2)</f>
      </c>
      <c r="H6" s="3" t="inlineStr"/>
      <c r="I6" s="4" t="n">
        <f>ROUND(SUM(I7:I9),2)</f>
        <v>137503.68</v>
      </c>
      <c r="J6" s="4" t="n">
        <f>ROUND(SUM(J7:J9),2)</f>
        <v>168353.17</v>
      </c>
    </row>
    <row r="7" customHeight="0" bestFit="1" ht="20">
      <c r="A7" s="5" t="inlineStr">
        <is>
          <r>
            <t xml:space="preserve">2.1</t>
          </r>
        </is>
      </c>
      <c r="B7" s="6" t="inlineStr">
        <is>
          <r>
            <t xml:space="preserve">RO-00267</t>
          </r>
        </is>
      </c>
      <c r="C7" s="5" t="inlineStr">
        <is>
          <r>
            <t xml:space="preserve">Regularização do subleito - Compactado na energia normal</t>
          </r>
        </is>
      </c>
      <c r="D7" s="6" t="inlineStr">
        <is>
          <r>
            <t xml:space="preserve">SETOP</t>
          </r>
        </is>
      </c>
      <c r="E7" s="6" t="inlineStr">
        <is>
          <r>
            <t xml:space="preserve">m2</t>
          </r>
        </is>
      </c>
      <c r="F7" s="7" t="n">
        <v>1421.47</v>
      </c>
      <c r="G7" s="8" t="n">
        <v>0.99</v>
      </c>
      <c r="H7" s="8" t="n">
        <f>ROUND(G7 * ROUND(1 + (22.42/100),4),2)</f>
        <v>1.21</v>
      </c>
      <c r="I7" s="8" t="n">
        <f>ROUND(ROUND(F7,2)*ROUND(G7,2),2)</f>
        <v>1407.26</v>
      </c>
      <c r="J7" s="8" t="n">
        <f>ROUND(ROUND(F7,2)*ROUND(H7,2),2)</f>
        <v>1719.98</v>
      </c>
    </row>
    <row r="8" customHeight="0" bestFit="1" ht="36">
      <c r="A8" s="5" t="inlineStr">
        <is>
          <r>
            <t xml:space="preserve">2.2</t>
          </r>
        </is>
      </c>
      <c r="B8" s="6" t="inlineStr">
        <is>
          <r>
            <t xml:space="preserve">ED-8914</t>
          </r>
        </is>
      </c>
      <c r="C8" s="5" t="inlineStr">
        <is>
          <r>
            <t xml:space="preserve">EXECUÇÃO DE PAVIMENTO COM PISO INTERTRAVADO, TIPO SEXTAVADO, ESP. 8CM, COM FCK DE 35MPA, INCLUSIVE COLCHÃO DE AREIA, ESP. 6CM, PARA ASSENTAMENTO, COMPACTAÇÃO MECANIZADA, CARGA E DESCARGA MECÂNICA EM CAMINHÃO, EXCLUSIVE TRANSPORTE DE PISO INTERTRAVADO</t>
          </r>
        </is>
      </c>
      <c r="D8" s="6" t="inlineStr">
        <is>
          <r>
            <t xml:space="preserve">SETOP</t>
          </r>
        </is>
      </c>
      <c r="E8" s="6" t="inlineStr">
        <is>
          <r>
            <t xml:space="preserve">m2</t>
          </r>
        </is>
      </c>
      <c r="F8" s="7" t="n">
        <v>1278.91</v>
      </c>
      <c r="G8" s="8" t="n">
        <v>96.75</v>
      </c>
      <c r="H8" s="8" t="n">
        <f>ROUND(G8 * ROUND(1 + (22.42/100),4),2)</f>
        <v>118.44</v>
      </c>
      <c r="I8" s="8" t="n">
        <f>ROUND(ROUND(F8,2)*ROUND(G8,2),2)</f>
        <v>123734.54</v>
      </c>
      <c r="J8" s="8" t="n">
        <f>ROUND(ROUND(F8,2)*ROUND(H8,2),2)</f>
        <v>151474.1</v>
      </c>
    </row>
    <row r="9" customHeight="0" bestFit="1" ht="20">
      <c r="A9" s="5" t="inlineStr">
        <is>
          <r>
            <t xml:space="preserve">2.3</t>
          </r>
        </is>
      </c>
      <c r="B9" s="6" t="inlineStr">
        <is>
          <r>
            <t xml:space="preserve">95429</t>
          </r>
        </is>
      </c>
      <c r="C9" s="5" t="inlineStr">
        <is>
          <r>
            <t xml:space="preserve">TRANSPORTE COM CAMINHÃO BASCULANTE DE 18 M³, EM VIA URBANA EM REVESTIMENTO PRIMÁRIO (UNIDADE: TXKM). AF_07/2020</t>
          </r>
        </is>
      </c>
      <c r="D9" s="6" t="inlineStr">
        <is>
          <r>
            <t xml:space="preserve">SINAPI</t>
          </r>
        </is>
      </c>
      <c r="E9" s="6" t="inlineStr">
        <is>
          <r>
            <t xml:space="preserve">TXKM</t>
          </r>
        </is>
      </c>
      <c r="F9" s="7" t="n">
        <v>9023.27</v>
      </c>
      <c r="G9" s="8" t="n">
        <v>1.37</v>
      </c>
      <c r="H9" s="8" t="n">
        <f>ROUND(G9 * ROUND(1 + (22.42/100),4),2)</f>
        <v>1.68</v>
      </c>
      <c r="I9" s="8" t="n">
        <f>ROUND(ROUND(F9,2)*ROUND(G9,2),2)</f>
        <v>12361.88</v>
      </c>
      <c r="J9" s="8" t="n">
        <f>ROUND(ROUND(F9,2)*ROUND(H9,2),2)</f>
        <v>15159.09</v>
      </c>
    </row>
    <row r="10" customHeight="1" ht="20">
      <c r="A10" s="3" t="inlineStr">
        <is>
          <r>
            <t xml:space="preserve">3</t>
          </r>
        </is>
      </c>
      <c r="B10" s="3" t="inlineStr">
        <is>
          <r>
            <t xml:space="preserve">SERVIÇOS COMPLEMENTARES</t>
          </r>
        </is>
      </c>
      <c r="C10" s="3" t="inlineStr"/>
      <c r="D10" s="3" t="inlineStr"/>
      <c r="E10" s="3" t="inlineStr"/>
      <c r="F10" s="3" t="inlineStr"/>
      <c r="G10" s="3" t="inlineStr">
        <f>ROUND(F11*G11,2)+ROUND(F12*G12,2)</f>
      </c>
      <c r="H10" s="3" t="inlineStr"/>
      <c r="I10" s="4" t="n">
        <f>ROUND(SUM(I11:I12),2)</f>
        <v>59783.66</v>
      </c>
      <c r="J10" s="4" t="n">
        <f>ROUND(SUM(J11:J12),2)</f>
        <v>73188.76</v>
      </c>
    </row>
    <row r="11" customHeight="0" bestFit="1" ht="20">
      <c r="A11" s="5" t="inlineStr">
        <is>
          <r>
            <t xml:space="preserve">3.1</t>
          </r>
        </is>
      </c>
      <c r="B11" s="6" t="inlineStr">
        <is>
          <r>
            <t xml:space="preserve">94281</t>
          </r>
        </is>
      </c>
      <c r="C11" s="5" t="inlineStr">
        <is>
          <r>
            <t xml:space="preserve">EXECUÇÃO DE SARJETA DE CONCRETO USINADO, MOLDADA IN LOCO EM TRECHO RETO, 30 CM BASE X 15 CM ALTURA. AF_01/2024</t>
          </r>
        </is>
      </c>
      <c r="D11" s="6" t="inlineStr">
        <is>
          <r>
            <t xml:space="preserve">SINAPI</t>
          </r>
        </is>
      </c>
      <c r="E11" s="6" t="inlineStr">
        <is>
          <r>
            <t xml:space="preserve">M</t>
          </r>
        </is>
      </c>
      <c r="F11" s="7" t="n">
        <v>475.19</v>
      </c>
      <c r="G11" s="8" t="n">
        <v>46.61</v>
      </c>
      <c r="H11" s="8" t="n">
        <f>ROUND(G11 * ROUND(1 + (22.42/100),4),2)</f>
        <v>57.06</v>
      </c>
      <c r="I11" s="8" t="n">
        <f>ROUND(ROUND(F11,2)*ROUND(G11,2),2)</f>
        <v>22148.61</v>
      </c>
      <c r="J11" s="8" t="n">
        <f>ROUND(ROUND(F11,2)*ROUND(H11,2),2)</f>
        <v>27114.34</v>
      </c>
    </row>
    <row r="12" customHeight="0" bestFit="1" ht="36">
      <c r="A12" s="5" t="inlineStr">
        <is>
          <r>
            <t xml:space="preserve">3.2</t>
          </r>
        </is>
      </c>
      <c r="B12" s="6" t="inlineStr">
        <is>
          <r>
            <t xml:space="preserve">ED-51139</t>
          </r>
        </is>
      </c>
      <c r="C12" s="5" t="inlineStr">
        <is>
          <r>
            <t xml:space="preserve">GUIA DE MEIO-FIO, EM CONCRETO COM FCK 20MPA, PRÉ-MOLDADA, MFC-01 PADRÃO DER-MG, DIMENSÕES (12X16,7X35)CM, EXCLUSIVE SARJETA, INCLUSIVE ESCAVAÇÃO, APILOAMENTO E TRANSPORTE COM RETIRADA DO MATERIAL ESCAVADO (EM CAÇAMBA)</t>
          </r>
        </is>
      </c>
      <c r="D12" s="6" t="inlineStr">
        <is>
          <r>
            <t xml:space="preserve">SETOP</t>
          </r>
        </is>
      </c>
      <c r="E12" s="6" t="inlineStr">
        <is>
          <r>
            <t xml:space="preserve">m</t>
          </r>
        </is>
      </c>
      <c r="F12" s="7" t="n">
        <v>475.19</v>
      </c>
      <c r="G12" s="8" t="n">
        <v>79.2</v>
      </c>
      <c r="H12" s="8" t="n">
        <f>ROUND(G12 * ROUND(1 + (22.42/100),4),2)</f>
        <v>96.96</v>
      </c>
      <c r="I12" s="8" t="n">
        <f>ROUND(ROUND(F12,2)*ROUND(G12,2),2)</f>
        <v>37635.05</v>
      </c>
      <c r="J12" s="8" t="n">
        <f>ROUND(ROUND(F12,2)*ROUND(H12,2),2)</f>
        <v>46074.42</v>
      </c>
    </row>
    <row r="13" customHeight="1" ht="20">
      <c r="A13" s="3" t="inlineStr">
        <is>
          <r>
            <t xml:space="preserve">4</t>
          </r>
        </is>
      </c>
      <c r="B13" s="3" t="inlineStr">
        <is>
          <r>
            <t xml:space="preserve">TRAVAMENTO</t>
          </r>
        </is>
      </c>
      <c r="C13" s="3" t="inlineStr"/>
      <c r="D13" s="3" t="inlineStr"/>
      <c r="E13" s="3" t="inlineStr"/>
      <c r="F13" s="3" t="inlineStr"/>
      <c r="G13" s="3" t="inlineStr">
        <f>ROUND(F14*G14,2)</f>
      </c>
      <c r="H13" s="3" t="inlineStr"/>
      <c r="I13" s="4" t="n">
        <f>ROUND(SUM(I14:I14),2)</f>
        <v>5504.4</v>
      </c>
      <c r="J13" s="4" t="n">
        <f>ROUND(SUM(J14:J14),2)</f>
        <v>6738.72</v>
      </c>
    </row>
    <row r="14" customHeight="0" bestFit="1" ht="36">
      <c r="A14" s="5" t="inlineStr">
        <is>
          <r>
            <t xml:space="preserve">4.1</t>
          </r>
        </is>
      </c>
      <c r="B14" s="6" t="inlineStr">
        <is>
          <r>
            <t xml:space="preserve">ED-51139</t>
          </r>
        </is>
      </c>
      <c r="C14" s="5" t="inlineStr">
        <is>
          <r>
            <t xml:space="preserve">GUIA DE MEIO-FIO, EM CONCRETO COM FCK 20MPA, PRÉ-MOLDADA, MFC-01 PADRÃO DER-MG, DIMENSÕES (12X16,7X35)CM, EXCLUSIVE SARJETA, INCLUSIVE ESCAVAÇÃO, APILOAMENTO E TRANSPORTE COM RETIRADA DO MATERIAL ESCAVADO (EM CAÇAMBA)</t>
          </r>
        </is>
      </c>
      <c r="D14" s="6" t="inlineStr">
        <is>
          <r>
            <t xml:space="preserve">SETOP</t>
          </r>
        </is>
      </c>
      <c r="E14" s="6" t="inlineStr">
        <is>
          <r>
            <t xml:space="preserve">m</t>
          </r>
        </is>
      </c>
      <c r="F14" s="7" t="n">
        <v>69.5</v>
      </c>
      <c r="G14" s="8" t="n">
        <v>79.2</v>
      </c>
      <c r="H14" s="8" t="n">
        <f>ROUND(G14 * ROUND(1 + (22.42/100),4),2)</f>
        <v>96.96</v>
      </c>
      <c r="I14" s="8" t="n">
        <f>ROUND(ROUND(F14,2)*ROUND(G14,2),2)</f>
        <v>5504.4</v>
      </c>
      <c r="J14" s="8" t="n">
        <f>ROUND(ROUND(F14,2)*ROUND(H14,2),2)</f>
        <v>6738.72</v>
      </c>
    </row>
    <row r="15" customHeight="1" ht="15">
      <c r="A15" s="9" t="inlineStr"/>
      <c r="B15" s="9" t="inlineStr"/>
      <c r="C15" s="9" t="inlineStr"/>
      <c r="D15" s="9" t="inlineStr"/>
      <c r="E15" s="9" t="inlineStr"/>
      <c r="F15" s="9" t="inlineStr"/>
      <c r="G15" s="9" t="inlineStr"/>
      <c r="H15" s="10" t="inlineStr">
        <is>
          <r>
            <t xml:space="preserve">VALOR BDI TOTAL:</t>
          </r>
        </is>
      </c>
      <c r="I15" s="10" t="inlineStr"/>
      <c r="J15" s="4" t="n">
        <f>J17 - J16</f>
        <v>45759.17</v>
      </c>
    </row>
    <row r="16" customHeight="1" ht="15">
      <c r="A16" s="9" t="inlineStr"/>
      <c r="B16" s="9" t="inlineStr"/>
      <c r="C16" s="9" t="inlineStr"/>
      <c r="D16" s="9" t="inlineStr"/>
      <c r="E16" s="9" t="inlineStr"/>
      <c r="F16" s="9" t="inlineStr"/>
      <c r="G16" s="9" t="inlineStr"/>
      <c r="H16" s="10" t="inlineStr">
        <is>
          <r>
            <t xml:space="preserve">VALOR ORÇAMENTO:</t>
          </r>
        </is>
      </c>
      <c r="I16" s="10" t="inlineStr"/>
      <c r="J16" s="4" t="n">
        <f>I4+I6+I10+I13</f>
        <v>203997.16</v>
      </c>
    </row>
    <row r="17" customHeight="1" ht="15">
      <c r="A17" s="9" t="inlineStr"/>
      <c r="B17" s="9" t="inlineStr"/>
      <c r="C17" s="9" t="inlineStr"/>
      <c r="D17" s="9" t="inlineStr"/>
      <c r="E17" s="9" t="inlineStr"/>
      <c r="F17" s="9" t="inlineStr"/>
      <c r="G17" s="9" t="inlineStr"/>
      <c r="H17" s="10" t="inlineStr">
        <is>
          <r>
            <t xml:space="preserve">VALOR TOTAL:</t>
          </r>
        </is>
      </c>
      <c r="I17" s="10" t="inlineStr"/>
      <c r="J17" s="4" t="n">
        <f>J4+J6+J10+J13</f>
        <v>249756.33</v>
      </c>
    </row>
    <row r="18" customHeight="1" ht="164">
      <c r="A18" s="11" t="inlineStr">
        <is>
          <r>
            <t xml:space="preserve">___________________________________________________________
Márcio Corrêa da Silva Filho -  ENGENHEIRO CIVIL- CREA - 46279MG
___________________________________________________________
Aníbal Borges  - PREFEITO MUNICIPAL		
</t>
          </r>
        </is>
      </c>
      <c r="B18" s="11" t="inlineStr"/>
      <c r="C18" s="11" t="inlineStr"/>
      <c r="D18" s="11" t="inlineStr"/>
      <c r="E18" s="11" t="inlineStr"/>
      <c r="F18" s="11" t="inlineStr"/>
      <c r="G18" s="11" t="inlineStr"/>
      <c r="H18" s="11" t="inlineStr"/>
      <c r="I18" s="11" t="inlineStr"/>
      <c r="J18" s="11" t="inlineStr"/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6:H6"/>
    <mergeCell ref="B10:H10"/>
    <mergeCell ref="B13:H13"/>
    <mergeCell ref="H15:I15"/>
    <mergeCell ref="H16:I16"/>
    <mergeCell ref="H17:I17"/>
    <mergeCell ref="A18:J18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