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calcChain.xml" ContentType="application/vnd.openxmlformats-officedocument.spreadsheetml.calcChain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ERVIÇOS\PREFEITURA MUNICIPAL DE IAPU\1 - ADM 2021 A 2024\REFORMA E AMPL DA E M FRANCISCO PIRES - 2024\"/>
    </mc:Choice>
  </mc:AlternateContent>
  <bookViews>
    <workbookView xWindow="-120" yWindow="-120" windowWidth="20730" windowHeight="11160"/>
  </bookViews>
  <sheets>
    <sheet name="Orçamento Sintético" sheetId="1" r:id="rId1"/>
  </sheets>
  <definedNames>
    <definedName name="_xlnm._FilterDatabase" localSheetId="0" hidden="1">'Orçamento Sintético'!$A$9:$J$9</definedName>
    <definedName name="_xlnm.Print_Area" localSheetId="0">'Orçamento Sintético'!$A$1:$J$99</definedName>
    <definedName name="_xlnm.Print_Titles" localSheetId="0">'Orçamento Sintético'!$1:$9</definedName>
  </definedNames>
  <calcPr calcId="152511" fullPrecision="0"/>
</workbook>
</file>

<file path=xl/calcChain.xml><?xml version="1.0" encoding="utf-8"?>
<calcChain xmlns="http://schemas.openxmlformats.org/spreadsheetml/2006/main">
  <c r="K46" i="1" l="1"/>
  <c r="H88" i="1"/>
  <c r="I88" i="1" s="1"/>
  <c r="H87" i="1"/>
  <c r="I87" i="1" s="1"/>
  <c r="H39" i="1"/>
  <c r="I39" i="1" s="1"/>
  <c r="I38" i="1"/>
  <c r="H38" i="1"/>
  <c r="I69" i="1" l="1"/>
  <c r="H69" i="1"/>
  <c r="H61" i="1"/>
  <c r="I61" i="1"/>
  <c r="I64" i="1"/>
  <c r="I40" i="1"/>
  <c r="H86" i="1"/>
  <c r="I86" i="1" s="1"/>
  <c r="H85" i="1"/>
  <c r="I85" i="1" s="1"/>
  <c r="H67" i="1"/>
  <c r="I67" i="1" s="1"/>
  <c r="H68" i="1"/>
  <c r="I68" i="1" s="1"/>
  <c r="H66" i="1"/>
  <c r="I66" i="1" s="1"/>
  <c r="H45" i="1"/>
  <c r="I45" i="1" s="1"/>
  <c r="H44" i="1"/>
  <c r="I44" i="1" s="1"/>
  <c r="H32" i="1"/>
  <c r="I32" i="1" s="1"/>
  <c r="H33" i="1"/>
  <c r="I33" i="1" s="1"/>
  <c r="I30" i="1" s="1"/>
  <c r="K25" i="1" s="1"/>
  <c r="H34" i="1"/>
  <c r="I34" i="1" s="1"/>
  <c r="H31" i="1"/>
  <c r="I31" i="1" s="1"/>
  <c r="I84" i="1" l="1"/>
  <c r="H24" i="1"/>
  <c r="I24" i="1" s="1"/>
  <c r="H19" i="1"/>
  <c r="I19" i="1" s="1"/>
  <c r="H18" i="1"/>
  <c r="I18" i="1" s="1"/>
  <c r="H90" i="1" l="1"/>
  <c r="I90" i="1" s="1"/>
  <c r="H83" i="1"/>
  <c r="I83" i="1" s="1"/>
  <c r="H82" i="1"/>
  <c r="I82" i="1" s="1"/>
  <c r="H80" i="1"/>
  <c r="I80" i="1" s="1"/>
  <c r="H77" i="1"/>
  <c r="I77" i="1" s="1"/>
  <c r="H78" i="1"/>
  <c r="I78" i="1" s="1"/>
  <c r="H76" i="1"/>
  <c r="I76" i="1" s="1"/>
  <c r="H71" i="1"/>
  <c r="I71" i="1" s="1"/>
  <c r="H72" i="1"/>
  <c r="I72" i="1" s="1"/>
  <c r="H73" i="1"/>
  <c r="I73" i="1" s="1"/>
  <c r="H74" i="1"/>
  <c r="I74" i="1" s="1"/>
  <c r="H65" i="1"/>
  <c r="I65" i="1" s="1"/>
  <c r="H60" i="1"/>
  <c r="I60" i="1" s="1"/>
  <c r="H62" i="1"/>
  <c r="I62" i="1" s="1"/>
  <c r="H63" i="1"/>
  <c r="I63" i="1" s="1"/>
  <c r="H59" i="1"/>
  <c r="I59" i="1" s="1"/>
  <c r="H55" i="1"/>
  <c r="I55" i="1" s="1"/>
  <c r="H56" i="1"/>
  <c r="I56" i="1" s="1"/>
  <c r="H57" i="1"/>
  <c r="I57" i="1" s="1"/>
  <c r="H53" i="1"/>
  <c r="I53" i="1" s="1"/>
  <c r="H49" i="1"/>
  <c r="I49" i="1" s="1"/>
  <c r="H50" i="1"/>
  <c r="I50" i="1" s="1"/>
  <c r="H51" i="1"/>
  <c r="I51" i="1" s="1"/>
  <c r="H48" i="1"/>
  <c r="I48" i="1" s="1"/>
  <c r="H42" i="1"/>
  <c r="I42" i="1" s="1"/>
  <c r="H43" i="1"/>
  <c r="I43" i="1" s="1"/>
  <c r="H41" i="1"/>
  <c r="I41" i="1" s="1"/>
  <c r="H37" i="1"/>
  <c r="I37" i="1" s="1"/>
  <c r="H36" i="1"/>
  <c r="I36" i="1" s="1"/>
  <c r="H28" i="1"/>
  <c r="I28" i="1" s="1"/>
  <c r="H29" i="1"/>
  <c r="I29" i="1" s="1"/>
  <c r="H27" i="1"/>
  <c r="I27" i="1" s="1"/>
  <c r="H15" i="1"/>
  <c r="I15" i="1" s="1"/>
  <c r="H16" i="1"/>
  <c r="I16" i="1" s="1"/>
  <c r="H17" i="1"/>
  <c r="I17" i="1" s="1"/>
  <c r="H20" i="1"/>
  <c r="I20" i="1" s="1"/>
  <c r="H22" i="1"/>
  <c r="I22" i="1" s="1"/>
  <c r="H23" i="1"/>
  <c r="I23" i="1" s="1"/>
  <c r="H14" i="1"/>
  <c r="I14" i="1" s="1"/>
  <c r="I21" i="1" l="1"/>
  <c r="I26" i="1"/>
  <c r="I13" i="1"/>
  <c r="I75" i="1"/>
  <c r="I54" i="1"/>
  <c r="I79" i="1"/>
  <c r="I47" i="1"/>
  <c r="I58" i="1"/>
  <c r="I70" i="1"/>
  <c r="I81" i="1"/>
  <c r="I52" i="1"/>
  <c r="I35" i="1"/>
  <c r="I89" i="1"/>
  <c r="I12" i="1"/>
  <c r="H11" i="1"/>
  <c r="I11" i="1" l="1"/>
  <c r="I10" i="1" l="1"/>
  <c r="I91" i="1" l="1"/>
  <c r="J87" i="1" l="1"/>
  <c r="J88" i="1"/>
  <c r="J38" i="1"/>
  <c r="J39" i="1"/>
  <c r="J61" i="1"/>
  <c r="J69" i="1"/>
  <c r="J86" i="1"/>
  <c r="J30" i="1"/>
  <c r="J84" i="1"/>
  <c r="J85" i="1"/>
  <c r="J66" i="1"/>
  <c r="J68" i="1"/>
  <c r="J67" i="1"/>
  <c r="J44" i="1"/>
  <c r="J45" i="1"/>
  <c r="J34" i="1"/>
  <c r="J33" i="1"/>
  <c r="J32" i="1"/>
  <c r="J26" i="1"/>
  <c r="J31" i="1"/>
  <c r="J24" i="1"/>
  <c r="J18" i="1"/>
  <c r="J19" i="1"/>
  <c r="J21" i="1"/>
  <c r="J91" i="1"/>
  <c r="J70" i="1"/>
  <c r="J14" i="1"/>
  <c r="J20" i="1"/>
  <c r="J37" i="1"/>
  <c r="J43" i="1"/>
  <c r="J49" i="1"/>
  <c r="J53" i="1"/>
  <c r="J73" i="1"/>
  <c r="J83" i="1"/>
  <c r="J81" i="1"/>
  <c r="J58" i="1"/>
  <c r="J52" i="1"/>
  <c r="J10" i="1"/>
  <c r="J15" i="1"/>
  <c r="J28" i="1"/>
  <c r="J50" i="1"/>
  <c r="J57" i="1"/>
  <c r="J62" i="1"/>
  <c r="J80" i="1"/>
  <c r="J82" i="1"/>
  <c r="J79" i="1"/>
  <c r="J54" i="1"/>
  <c r="J47" i="1"/>
  <c r="J40" i="1"/>
  <c r="J16" i="1"/>
  <c r="J22" i="1"/>
  <c r="J29" i="1"/>
  <c r="J41" i="1"/>
  <c r="J55" i="1"/>
  <c r="J59" i="1"/>
  <c r="J71" i="1"/>
  <c r="J74" i="1"/>
  <c r="J77" i="1"/>
  <c r="J89" i="1"/>
  <c r="J13" i="1"/>
  <c r="J42" i="1"/>
  <c r="J63" i="1"/>
  <c r="J90" i="1"/>
  <c r="J23" i="1"/>
  <c r="J60" i="1"/>
  <c r="J75" i="1"/>
  <c r="J12" i="1"/>
  <c r="J27" i="1"/>
  <c r="J65" i="1"/>
  <c r="J76" i="1"/>
  <c r="J36" i="1"/>
  <c r="J51" i="1"/>
  <c r="J72" i="1"/>
  <c r="J64" i="1"/>
  <c r="J35" i="1"/>
  <c r="J17" i="1"/>
  <c r="J48" i="1"/>
  <c r="J56" i="1"/>
  <c r="J78" i="1"/>
  <c r="J11" i="1"/>
</calcChain>
</file>

<file path=xl/sharedStrings.xml><?xml version="1.0" encoding="utf-8"?>
<sst xmlns="http://schemas.openxmlformats.org/spreadsheetml/2006/main" count="367" uniqueCount="251">
  <si>
    <t>Item</t>
  </si>
  <si>
    <t>Código</t>
  </si>
  <si>
    <t>Banco</t>
  </si>
  <si>
    <t>Descrição</t>
  </si>
  <si>
    <t>Und</t>
  </si>
  <si>
    <t>Quant.</t>
  </si>
  <si>
    <t>Valor Unit com BDI</t>
  </si>
  <si>
    <t>Total</t>
  </si>
  <si>
    <t>Peso (%)</t>
  </si>
  <si>
    <t xml:space="preserve"> 1 </t>
  </si>
  <si>
    <t xml:space="preserve"> 1.1 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</si>
  <si>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</si>
  <si>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</si>
  <si>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M</t>
  </si>
  <si>
    <t>M²</t>
  </si>
  <si>
    <t>%</t>
  </si>
  <si>
    <t xml:space="preserve"> ED-51107 </t>
  </si>
  <si>
    <t>ESCAVAÇÃO MANUAL DE VALA COM PROFUNDIDADE MENOR OU IGUAL A 1,5M</t>
  </si>
  <si>
    <t>M³</t>
  </si>
  <si>
    <t xml:space="preserve"> ED-51132 </t>
  </si>
  <si>
    <t>CARGA DE MATERIAL DE QUALQUER NATUREZA SOBRE CAMINHÃO - MECÂNICA</t>
  </si>
  <si>
    <t>TRANSPORTE DE MATERIAL DE QUALQUER NATUREZA EM CAMINHÃO 2 KM &lt; DMT &lt;= 5 KM (DENTRO DO PERÍMETRO URBANO)</t>
  </si>
  <si>
    <t>M3xKM</t>
  </si>
  <si>
    <t xml:space="preserve"> ED-51093 </t>
  </si>
  <si>
    <t>APILOAMENTO MANUAL EM FUNDO DE VALA COM SOQUETE, EXCLUSIVE ESCAVAÇÃO</t>
  </si>
  <si>
    <t xml:space="preserve"> ED-48311 </t>
  </si>
  <si>
    <t>CONCRETO MAGRO, TRAÇO 1:3:6, PREPARADO EM OBRA COM BETONEIRA, SEM FUNÇÃO ESTRUTURAL</t>
  </si>
  <si>
    <t xml:space="preserve"> ED-48298 </t>
  </si>
  <si>
    <t>CORTE, DOBRA E MONTAGEM DE AÇO CA-50/60</t>
  </si>
  <si>
    <t>Kg</t>
  </si>
  <si>
    <t xml:space="preserve"> ED-49638 </t>
  </si>
  <si>
    <t>FORNECIMENTO DE CONCRETO ESTRUTURAL, USINADO BOMBEADO, COM FCK 25 MPA, INCLUSIVE LANÇAMENTO, ADENSAMENTO E ACABAMENTO</t>
  </si>
  <si>
    <t xml:space="preserve"> ED-49645 </t>
  </si>
  <si>
    <t>FORMA E DESFORMA DE COMPENSADO RESINADO, ESP. 12MM, REAPROVEITAMENTO (3X), EXCLUSIVE ESCORAMENTO</t>
  </si>
  <si>
    <t>ALVENARIA - VEDAÇÃO</t>
  </si>
  <si>
    <t xml:space="preserve"> ED-20603 </t>
  </si>
  <si>
    <t xml:space="preserve"> ED-48429 </t>
  </si>
  <si>
    <t>COBERTURA EM TELHA METÁLICA GALVANIZADA TRAPEZOIDAL, TIPO DUPLA TERMOACÚSTICA COM DUAS FACES TRAPEZOIDAIS, ESP. 0,43MM, PREENCHIMENTO EM POLIESTIRENO EXPANDIDO/ISOPOR COM ESP. 30MM, ACABAMENTO NATURAL, INCLUSIVE ACESSÓRIOS PARA FIXAÇÃO, FORNECIMENTO E INSTALAÇÃO</t>
  </si>
  <si>
    <t>PISOS</t>
  </si>
  <si>
    <t xml:space="preserve"> ED-50771 </t>
  </si>
  <si>
    <t>RODAPÉ COM REVESTIMENTO EM CERÂMICA ESMALTADA COMERCIAL, ALTURA 10CM, PEI IV, ASSENTAMENTO COM ARGAMASSA INDUSTRIALIZADA, INCLUSIVE REJUNTAMENTO</t>
  </si>
  <si>
    <t xml:space="preserve"> ED-50727 </t>
  </si>
  <si>
    <t>CHAPISCO COM ARGAMASSA, TRAÇO 1:3 (CIMENTO E AREIA), ESP. 5MM, APLICADO EM ALVENARIA/ESTRUTURA DE CONCRETO COM COLHER, PREPARO MECÂNICO</t>
  </si>
  <si>
    <t xml:space="preserve"> ED-50761 </t>
  </si>
  <si>
    <t>REBOCO COM ARGAMASSA, TRAÇO 1:2:8 (CIMENTO, CAL E AREIA), ESP. 20MM, APLICAÇÃO MANUAL, PREPARO MECÂNICO</t>
  </si>
  <si>
    <t xml:space="preserve"> ED-50451 </t>
  </si>
  <si>
    <t>PINTURA ACRÍLICA EM PAREDE, DUAS (2) DEMÃOS, EXCLUSIVE SELADOR ACRÍLICO E MASSA ACRÍLICA/CORRIDA (PVA)</t>
  </si>
  <si>
    <t xml:space="preserve"> ED-50717 </t>
  </si>
  <si>
    <t>REVESTIMENTO COM AZULEJO BRANCO (20X20CM), JUNTA A PRUMO, ASSENTAMENTO COM ARGAMASSA INDUSTRIALIZADA, INCLUSIVE REJUNTAMENTO</t>
  </si>
  <si>
    <t>INSTALAÇÕES ELÉTRICAS</t>
  </si>
  <si>
    <t xml:space="preserve"> ED-50227 </t>
  </si>
  <si>
    <t>PONTO DE EMBUTIR PARA UM (1) INTERRUPTOR SIMPLES (10A-250V), COM PLACA 4"X2" DE UM (1) POSTO, COM ELETRODUTO FLEXÍVEL CORRUGADO, ANTI-CHAMA, DN 25MM (3/4"), EMBUTIDO NA ALVENARIA E CABO DE COBRE FLEXÍVEL, CLASSE 5, ISOLAMENTO TIPO LSHF/ATOX, NÃO HALOGENADO, SEÇÃO 1,5MM2 (70°C-450/750V), COM DISTÂNCIA DE ATÉ DEZ (10) METROS DO PONTO DE DERIVAÇÃO, INCLUSIVE CAIXA DE LIGAÇÃO, SUPORTE E FIXAÇÃO DO ELETRODUTO COM ENCHIMENTO DO RASGO NA ALVENARIA/CONCRETO COM ARGAMASSA</t>
  </si>
  <si>
    <t>PT</t>
  </si>
  <si>
    <t xml:space="preserve"> ED-50232 </t>
  </si>
  <si>
    <t>PONTO DE EMBUTIR PARA UMA (1) TOMADA PADRÃO, TRÊS (3) POLOS (2P+T/10A-250V), COM PLACA 4"X2" DE UM (1) POSTO, COM ELETRODUTO FLEXÍVEL CORRUGADO, ANTI-CHAMA, DN 25MM (3/4"), EMBUTIDO NA ALVENARIA E CABO DE COBRE FLEXÍVEL, CLASSE 5, ISOLAMENTO TIPO LSHF/ATOX, NÃO HALOGENADO, SEÇÃO 2,5MM2 (70°C-450/750V), COM DISTÂNCIA DE ATÉ DEZ (10) METROS DO PONTO DE DERIVAÇÃO, INCLUSIVE CAIXA DE LIGAÇÃO, SUPORTE E FIXAÇÃO DO ELETRODUTO COM ENCHIMENTO DO RASGO NA ALVENARIA/CONCRETO COM ARGAMASSA</t>
  </si>
  <si>
    <t xml:space="preserve"> ED-50221 </t>
  </si>
  <si>
    <t>PONTO DE EMBUTIR PARA ÁGUA FRIA EM TUBO DE PVC RÍGIDO SOLDÁVEL, DN 20MM (1/2"), EMBUTIDO NA ALVENARIA COM DISTÂNCIA DE ATÉ CINCO (5) METROS DA TOMADA DE ÁGUA, INCLUSIVE CONEXÕES E FIXAÇÃO DO TUBO COM ENCHIMENTO DO RASGO NA ALVENARIA/CONCRETO COM ARGAMASSA</t>
  </si>
  <si>
    <t xml:space="preserve"> ED-50224 </t>
  </si>
  <si>
    <t>PONTO DE EMBUTIR PARA ESGOTO EM TUBO PVC RÍGIDO, PBV - SÉRIE NORMAL, DN 50MM (2"), EMBUTIDO EM PISO COM DISTÂNCIA DE ATÉ CINCO (5) METROS DA RAMAL DE ESGOTO, EXCLUSIVE ESCAVAÇÃO, INCLUSIVE CONEXÕES E FIXAÇÃO DO TUBO COM ENCHIMENTO DO RASGO NO CONCRETO COM ARGAMASSA</t>
  </si>
  <si>
    <t xml:space="preserve"> ED-50007 </t>
  </si>
  <si>
    <t>CAIXA SIFONADA EM PVC COM GRELHA QUADRADA150 X 150 X 50 MM</t>
  </si>
  <si>
    <t>METAIS, ACESSÓRIOS E EQUIPAMENTOS</t>
  </si>
  <si>
    <t xml:space="preserve"> ED-50000 </t>
  </si>
  <si>
    <t>REGISTRO DE ESFERA, TIPO PVC SOLDÁVEL DN 25MM (3/4"), INCLUSIVE VOLANTE PARA ACIONAMENTO</t>
  </si>
  <si>
    <t>DIVERSOS</t>
  </si>
  <si>
    <t xml:space="preserve"> ED-50266 </t>
  </si>
  <si>
    <t>LIMPEZA FINAL PARA ENTREGA DA OBRA</t>
  </si>
  <si>
    <t>'</t>
  </si>
  <si>
    <t>FORMA DE EXECUÇÃO:</t>
  </si>
  <si>
    <t>PLANILHA ORÇAMENTÁRIA DE CUSTOS</t>
  </si>
  <si>
    <t>ONERADO (  ) DESONERADO (X)</t>
  </si>
  <si>
    <t xml:space="preserve">Data: </t>
  </si>
  <si>
    <t>Bancos de referência:</t>
  </si>
  <si>
    <t xml:space="preserve">TOTAL GERAL DA OBRA </t>
  </si>
  <si>
    <t>SEINFRA</t>
  </si>
  <si>
    <t xml:space="preserve"> ED-29231</t>
  </si>
  <si>
    <t>Francisco Américo Pereira Gonçalves de Brito - Engenheiro Civil - CREA-MG 57.233/D</t>
  </si>
  <si>
    <t>INSTALAÇÕES HIDRO-SANITÁRIAS</t>
  </si>
  <si>
    <t>PREFEITURA MUNICIPAL DE IAPU</t>
  </si>
  <si>
    <t>Estado de Minas Gerais</t>
  </si>
  <si>
    <t>PREFEITURA MUNICIPAL DE IAPU - MG</t>
  </si>
  <si>
    <t xml:space="preserve">Valor Unit S/ </t>
  </si>
  <si>
    <t>SERVIÇOS PRELIMINARES</t>
  </si>
  <si>
    <t>2.1</t>
  </si>
  <si>
    <t>BDI:</t>
  </si>
  <si>
    <t xml:space="preserve"> 1.2</t>
  </si>
  <si>
    <t>m²</t>
  </si>
  <si>
    <t>m³</t>
  </si>
  <si>
    <t>2.2</t>
  </si>
  <si>
    <t>ED-50392</t>
  </si>
  <si>
    <t>MOBILIZAÇÃO E DESMOBILIZAÇÃO DE OBRA EM CENTRO URBANO
OU REGIÃO LIMÍTROFE COM VALOR ATÉ O VALOR DE 1.000.000,00</t>
  </si>
  <si>
    <t>3.2</t>
  </si>
  <si>
    <t>3.3</t>
  </si>
  <si>
    <t>REVESTIMENTO DE PAREDES INCLUINDO PINTURA</t>
  </si>
  <si>
    <t>José Pereira Viana</t>
  </si>
  <si>
    <t xml:space="preserve">Prefeito Municipal </t>
  </si>
  <si>
    <t>ED-34461</t>
  </si>
  <si>
    <t>DISJUNTOR MONOPOLAR TIPO DIN, CORRENTE NOMINAL DE 16A,
FORNECIMENTO E INSTALAÇÃO, INCLUSIVE TERMINAL ILHÓS</t>
  </si>
  <si>
    <t xml:space="preserve">OBRA: REFORMA E AMPLIAÇÃO DA ESCOLA MUNICIPAL FRANCISCO PIRES DE ARRUDA </t>
  </si>
  <si>
    <t xml:space="preserve">Povoado de Santo Estêvão </t>
  </si>
  <si>
    <t xml:space="preserve">SEINFRA </t>
  </si>
  <si>
    <t>3.1</t>
  </si>
  <si>
    <t>COBERTURA DO REFEITÓRIO</t>
  </si>
  <si>
    <t>AMPLIAÇÃO DA ESCOLA (ÁREA DE SERVIÇO E DEPÓSITO)</t>
  </si>
  <si>
    <t>ESTRUTURA (VIGAS DE AMARRAÇÃO)</t>
  </si>
  <si>
    <t>ED-51111</t>
  </si>
  <si>
    <t>ESCAVAÇÃO MECÂNICA DE VALAS COM DESCARGA LATERAL H&lt;= 1,50 M</t>
  </si>
  <si>
    <t>ED-51094</t>
  </si>
  <si>
    <t>APILOAMENTO MECANIZADO EM FUNDO DE VALA COM PLACA
VIBRATÓRIA, EXCLUSIVE ESCAVAÇÃO</t>
  </si>
  <si>
    <t>ED-48680</t>
  </si>
  <si>
    <t>TUBO DE CONCRETO ARMADO, CLASSE PA1, DIÂMETRO 400MM,
INCLUSIVE FORNECIMENTO, ASSENTAMENTO E REJUNTAMENTO,
EXCLUSIVE ESCAVAÇÃO</t>
  </si>
  <si>
    <t>m</t>
  </si>
  <si>
    <t>ED-51121</t>
  </si>
  <si>
    <t>REATERRO COMPACTADO DE VALA COM EQUIPAMENTO PLACA
VIBRATÓRIA</t>
  </si>
  <si>
    <t>unid</t>
  </si>
  <si>
    <t>ED-48539</t>
  </si>
  <si>
    <t>ALA DE REDE TUBULAR DN 500, EXCLUSIVE BOTA FORA</t>
  </si>
  <si>
    <t>DRENAGEM PLUVIAL DA ÁREA EXTERNA</t>
  </si>
  <si>
    <t xml:space="preserve">INSTALAÇÃO ELETRICA </t>
  </si>
  <si>
    <t>ED-50416</t>
  </si>
  <si>
    <t>ED-51139</t>
  </si>
  <si>
    <t>GUIA DE MEIO-FIO, EM CONCRETO COM FCK 20MPA, PRÉMOLDADA, MFC-01 PADRÃO DER-MG, DIMENSÕES (12X16,7X35)CM, EXCLUSIVE SARJETA, INCLUSIVE ESCAVAÇÃO, APILOAMENTO E TRANSPORTE COM RETIRADA DO MATERIAL ESCAVADO (EM CAÇAMBA) - (OBS: O meio fio a ser utilizado nesta obra deverá ser o (12x16,7x30) e o preço é proporcional ao tamanho do mesmo)</t>
  </si>
  <si>
    <t>2.3</t>
  </si>
  <si>
    <t>2.4</t>
  </si>
  <si>
    <t>2.5</t>
  </si>
  <si>
    <t>2.6</t>
  </si>
  <si>
    <t>2.7</t>
  </si>
  <si>
    <t>4.1</t>
  </si>
  <si>
    <t>MOVIMENTO DE TERRA (FUNDAÇÕES)</t>
  </si>
  <si>
    <t>4.1.1</t>
  </si>
  <si>
    <t>4.1.2</t>
  </si>
  <si>
    <t>4.1.3</t>
  </si>
  <si>
    <t>4.2</t>
  </si>
  <si>
    <t>FUNDAÇÃO</t>
  </si>
  <si>
    <t>4.2.1</t>
  </si>
  <si>
    <t>4.3.1</t>
  </si>
  <si>
    <t>4.2.2</t>
  </si>
  <si>
    <t>4.2.3</t>
  </si>
  <si>
    <t>4.2.4</t>
  </si>
  <si>
    <t>4.3</t>
  </si>
  <si>
    <t>4.3.2</t>
  </si>
  <si>
    <t>4.4</t>
  </si>
  <si>
    <t>ALVENARIA DE VEDAÇÃO COM TIJOLO CERÂMICO FURADO, ESP. 14CM, PARA REVESTIMENTO, INCLUSIVE ARGAMASSA PARA ASSENTAMENTO</t>
  </si>
  <si>
    <t>5.1</t>
  </si>
  <si>
    <t>5.1.1</t>
  </si>
  <si>
    <t>5.1.2</t>
  </si>
  <si>
    <t>5.1.3</t>
  </si>
  <si>
    <t>5.1.4</t>
  </si>
  <si>
    <t>5.2</t>
  </si>
  <si>
    <t>5.2.1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</si>
  <si>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</si>
  <si>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</si>
  <si>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</si>
  <si>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</si>
  <si>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</si>
  <si>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</si>
  <si>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</si>
  <si>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</si>
  <si>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5.4.4</t>
  </si>
  <si>
    <t>5.4.5</t>
  </si>
  <si>
    <t>5.5</t>
  </si>
  <si>
    <t>5.5.1</t>
  </si>
  <si>
    <t>5.6</t>
  </si>
  <si>
    <t>5.6.1</t>
  </si>
  <si>
    <t>5.7</t>
  </si>
  <si>
    <t>5.7.1</t>
  </si>
  <si>
    <t>5.7.2</t>
  </si>
  <si>
    <t>5.7.3</t>
  </si>
  <si>
    <t>5.8</t>
  </si>
  <si>
    <t>5.8.1</t>
  </si>
  <si>
    <t>5.9</t>
  </si>
  <si>
    <t>5.10</t>
  </si>
  <si>
    <t>5.10.1</t>
  </si>
  <si>
    <t>5.10.2</t>
  </si>
  <si>
    <t>ED-16660</t>
  </si>
  <si>
    <t>Sarjeta triangular de concreto - STC 73-15 - escavação mecânica - areia e brita comerciais</t>
  </si>
  <si>
    <t>SICRO-SUDESTE JAN/2024</t>
  </si>
  <si>
    <t>ED-49889</t>
  </si>
  <si>
    <t>CAIXA DE ESGOTO DE INSPEÇÃO/PASSAGEM EM ALVENARIA (
60X60X100CM), REVESTIMENTO EM ARGAMASSA COM ADITIVO
IMPERMEABILIZANTE, COM TAMPA DE CONCRETO, INCLUSIVE
ESCAVAÇÃO, REATERRO E TRANSPORTE COM RETIRADA DO
MATERIAL ESCAVADO (EM CAÇAMBA)</t>
  </si>
  <si>
    <t>CALÇAMENTO DO PÁTIO INTERNO, DA RAMPA DE ACESSO E ALAMBRADO</t>
  </si>
  <si>
    <t>6.1</t>
  </si>
  <si>
    <t>ED-9100</t>
  </si>
  <si>
    <t xml:space="preserve">PILARES, TESOURAS E ENGRADAMENTO DA COBERTURA EM ESTRUTURA METÁLICA </t>
  </si>
  <si>
    <t>ALAMBRADO PARA QUADRA ESPORTIVA, EM TELA DE ARAME
GALVANIZADO COM TRAMA LOSANGULAR DE 2" (50,8MM) E FIO
BWG12 (2,77MM), EXCLUSIVE PINTURA, INCLUSIVE FIXAÇÃO E
FORNECIMENTO EM QUADROS DE TUBOS DE AÇO CARBONO
GALVANIZADO DIÂMETRO DE 50MM (2") - (CERCAMENTO DA ÁREA DA ESCOLA, INCLUINDO O PORTÃO DE ACESSO)</t>
  </si>
  <si>
    <t>SINAPI - 07/2024 -  MG - DESONERADA
SEINFRA/DER-MG - ABRIL/2024 - MG-Região Leste - Desonerado                                                      SUDECAP - 04/2023 - DESONERADO</t>
  </si>
  <si>
    <t>4.4.1</t>
  </si>
  <si>
    <t>ED-50228</t>
  </si>
  <si>
    <t>PONTO DE EMBUTIR PARA UMA (1) LUMINÁRIA,COM ELETRODUTO DE PVC RÍGIDO ROSCÁVEL, DN 20MM (3/4"), EMBUTIDO NA LAJE E CABO DE COBRE FLEXÍVEL, CLASSE 5, ISOLAMENTO TIPO LSHF/ATOX, NÃO HALOGENADO, SEÇÃO 1,5MM2 (70°C-450/750V), COM DISTÂNCIA DE ATÉ CINCO (5) METROS DO PONTO DE DERIVAÇÃO, EXCLUSIVE LUMINÁRIA, INCLUSIVE CAIXA DE LIGAÇÃO OCTOGONAL, SUPORTE E FIXAÇÃO DO ELETRODUTO</t>
  </si>
  <si>
    <t>4.4.2</t>
  </si>
  <si>
    <t>4.4.3</t>
  </si>
  <si>
    <t>ED-17905</t>
  </si>
  <si>
    <t>PONTO DE EMBUTIR PARA UMA (1) TOMADA PADRÃO, TRÊS (3) POLOS (2P+T/10A-250V), COM PLACA 4"X2" DE UM (1) POSTO, COM ELETRODUTO DE PVC RÍGIDO ROSCÁVEL, DN 20MM (3/4"), EMBUTIDO NO PISO E CABO DE COBRE FLEXÍVEL, CLASSE 5, ISOLAMENTO TIPO LSHF/ATOX, NÃO HALOGENADO, SEÇÃO 2, 5MM2 (70°C-450/750V), COM DISTÂNCIA DE ATÉ DEZ (10) METROS DO PONTO DE DERIVAÇÃO, INCLUSIVE CAIXA DE LIGAÇÃO, SUPORTE E FIXAÇÃO DO ELETRODUTO COM ENCHIMENTO DO
RASGO NA ALVENARIA/CONCRETO COM ARGAMASSA</t>
  </si>
  <si>
    <t>ED-13356</t>
  </si>
  <si>
    <t>LUMINÁRIA PLAFON REDONDO DE VIDRO JATEADO REDONDO
COMPLETA, DIÂMETRO 25 CM, PARA UMA (1) LÂMPADA LED,
POTÊNCIA 9W, BULBO A60, FORNECIMENTO E INSTALAÇÃO,
INCLUSIVE BASE E LÂMPADA</t>
  </si>
  <si>
    <t>ED-15740</t>
  </si>
  <si>
    <t>4.4.4</t>
  </si>
  <si>
    <t>4.4.5</t>
  </si>
  <si>
    <t>ED-15748</t>
  </si>
  <si>
    <t>ED-9903</t>
  </si>
  <si>
    <t>VERGA OU CONTRAVERGA EM CONCRETO ESTRUTURAL PARA VÃOS DE ATÉ 150CM, PREPARADO EM OBRA COM BETONEIRA, CONTROLE "A", COM FCK 20 MPA, MOLDADA IN LOCO, INCLUSIVE ARMAÇÃO</t>
  </si>
  <si>
    <t>ED-48232</t>
  </si>
  <si>
    <t>ED-50542</t>
  </si>
  <si>
    <t>REVESTIMENTO COM CERÂMICA APLICADO EM PISO, ACABAMENTO ESMALTADO, AMBIENTE INTERNO, PADRÃO EXTRA, DIMENSÃO DA PEÇA ATÉ 2025 CM2, PEI V, ASSENTAMENTO COM ARGAMASSA NDUSTRIALIZADA, INCLUSIVE REJUNTAMENTO</t>
  </si>
  <si>
    <t>ED-13290</t>
  </si>
  <si>
    <t>CAMADA DE REGULARIZAÇÃO COM ARGAMASSA, TRAÇO 1:4 (CIMENTO E AREIA), ESP. 20MM, APLICAÇÃO MANUAL, INCLUSIVE ARGAMASSA COM PREPARO MECANIZADO</t>
  </si>
  <si>
    <t>ED-50916</t>
  </si>
  <si>
    <t>5.5.2</t>
  </si>
  <si>
    <t>ESQUADRIAS METÁLICAS</t>
  </si>
  <si>
    <t>PORTA METÁLICA 80 X 210 CM , INCLUINDO FECHADURA TIPO EXTERNA E FERRAGENS, CONFORME DETALHE PADRÃO ESCOLAR 4/98 VERSÃO 2005</t>
  </si>
  <si>
    <t>ED-50965</t>
  </si>
  <si>
    <t>FORNECIMENTO DE MARCO EM CHAPA METÁLICA, INCLUSIVE
ASSENTAMENTO, EXCLUSIVE PORTA</t>
  </si>
  <si>
    <t>5.5.3</t>
  </si>
  <si>
    <t>5.5.4</t>
  </si>
  <si>
    <t>ED-50957</t>
  </si>
  <si>
    <t>ED-51156</t>
  </si>
  <si>
    <t>FORNECIMENTO DE JANELA BASCULANTE EM METALON, INCLUSIVE ASSENTAMENTO, FERRAGENS E ACESSÓRIOS</t>
  </si>
  <si>
    <t>VIDRO COMUM TRANSPARENTE INCOLOR, ESP. 4MM, INCLUSIVE FIXAÇÃO E VEDAÇÃO COM GUARNIÇÃO/GAXETA DE BORRACHA NEOPRENE, FORNECIMENTO E INSTALAÇÃO, EXCLUSIVE CAIXILHO/PERFIL</t>
  </si>
  <si>
    <t>5.6.2</t>
  </si>
  <si>
    <t>5.6.3</t>
  </si>
  <si>
    <t>5.6.4</t>
  </si>
  <si>
    <t xml:space="preserve">LOUÇAS </t>
  </si>
  <si>
    <t>ED-50289</t>
  </si>
  <si>
    <t>TANQUE DE LOUÇA BRANCA COM COLUNA, CAPACIDADE 22 LITROS, INCLUSIVE ACESSÓRIOS DE FIXAÇÃO, FORNECIMENTO, INSTALAÇÃO E REJUNTAMENTO, EXCLUSIVE TORNEIRA, VÁLVULA DE ESCOAMENTO E SIFÃO</t>
  </si>
  <si>
    <t>ED-50331</t>
  </si>
  <si>
    <t>TORNEIRA METÁLICA PARA TANQUE, ACABAMENTO CROMADO,
BICO COM ROSCA, INCLUSIVE FORNECIMENTO E INSTALAÇÃO</t>
  </si>
  <si>
    <t xml:space="preserve">COBERTURA </t>
  </si>
  <si>
    <t>ED-48407</t>
  </si>
  <si>
    <t>ENGRADAMENTO EM MADEIRA PARAJU OU EQUIVALENTE, PARA
TELHAS CERÂMICAS OU DE CONCRETO, EXCLUSIVE TELHAS</t>
  </si>
  <si>
    <t>ED-48420</t>
  </si>
  <si>
    <t>COBERTURA EM TELHA CERÂMICA, TIPO PLAN, INCLUSIVE
FIXAÇÃO, EXCLUSIVE ENGRADAMENTO E MANTA ISOLANTE/
TÉRMICA</t>
  </si>
  <si>
    <t>5.5.5</t>
  </si>
  <si>
    <t>ED-50514</t>
  </si>
  <si>
    <t>PREPARAÇÃO PARA EMASSAMENTO OU PINTURA (LÁTEX/ACRÍLICA) EM PAREDE, INCLUSIVE UMA (1) DEMÃO DE SELADOR ACRÍLICO</t>
  </si>
  <si>
    <t>ED-50495</t>
  </si>
  <si>
    <t>PINTURA ESMALTE SINTÉTICO EM SUPERFÍCIES METÁLICAS, DUAS (2) DEMÃOS, INCLUSIVE UMA (1) DEMÃO DE FUNDO ANTICORROSIVO</t>
  </si>
  <si>
    <t xml:space="preserve">Local: </t>
  </si>
  <si>
    <t>4.3.3</t>
  </si>
  <si>
    <t>4.3.4</t>
  </si>
  <si>
    <t>ED-50663</t>
  </si>
  <si>
    <t>CALHA EM CHAPA GALVANIZADA, ESP. 0,5MM (GSG-26), COM DESENVOLVIMENTO DE 50CM, INCLUSIVE IÇAMENTO MANUAL VERTICAL</t>
  </si>
  <si>
    <t>ED-50668</t>
  </si>
  <si>
    <t>CONDUTOR CIRCULAR DE ÁGUA PLUVIAL PARA DO TELHADO EM
TUBO DE PVC, DIÂMETRO DE 100MM, INCLUSIVE CONEXÕES E
SUPORTES</t>
  </si>
  <si>
    <t>LUMINÁRIA PLAFON REDONDO DE VIDRO JATEADO REDONDO COMPLETA, DIÂMETRO 25 CM, PARA UMA (1) LÂMPADA LED, POTÊNCIA 9W, BULBO A60, FORNECIMENTO E INSTALAÇÃO, INCLUSIVE BASE E LÂMPADA</t>
  </si>
  <si>
    <t>CONJUNTO DE DOIS (2) INTERRUPTORES BIPOLAR SIMPLES, CORRENTE 10A, TENSÃO 250V, (10A-250V), COM PLACA 4"X2" DE DOIS (2) POSTOS, INCLUSIVE FORNECIMENTO, INSTALAÇÃO, SUPORTE, MÓDULO E PLACA</t>
  </si>
  <si>
    <t>CONJUNTO DE UMA (1) TOMADA PADRÃO, TRÊS (3) POLOS, CORRENTE 10A, TENSÃO 250V, (2P+T/10A-250V), COM PLACA 4"X2" DE UM (1) POSTO, INCLUSIVE FORNECIMENTO, INSTALAÇÃO, SUPORTE, MÓDULO E PLACA</t>
  </si>
  <si>
    <r>
      <t xml:space="preserve">FORNECIMENTO DE ESTRUTURA METÁLICA E ENGRADAMENTO METÁLICO, EM AÇO, PARA TELHADO, EXCLUSIVE TELHA, INCLUSIVE FABRICAÇÃO, TRANSPORTE, MONTAGEM E APLICAÇÃO DE FUNDO PREPARADOR ANTICORROSIVO EM SUPERFÍCIE METÁLICA, UMA (1) DEMÃO </t>
    </r>
    <r>
      <rPr>
        <b/>
        <sz val="11"/>
        <rFont val="Arial"/>
        <family val="1"/>
      </rPr>
      <t>(PILARES, VIGAS, TESOURAS E TERÇAS DA COBERTURA)</t>
    </r>
  </si>
  <si>
    <t>EXECUÇÃO DE PAVIMENTO INTERTRAVADO EM BLOCO SEXTAVADO, ESPESSURA 8CM, FCK 35MPA, INCLUINDO FORNECIMENTO E TRANSPORTE DE TODOS OS MATERIAIS E COLCHÃO DE ASSENTAMENTO COM ESPESSURA 6CM</t>
  </si>
  <si>
    <t>5.9.1</t>
  </si>
  <si>
    <t>5.9.2</t>
  </si>
  <si>
    <t>5.10.3</t>
  </si>
  <si>
    <t>5.10.4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</si>
</sst>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2"/>
      <name val="Arial"/>
      <family val="1"/>
    </font>
    <font>
      <b/>
      <sz val="11"/>
      <name val="Arial"/>
      <family val="2"/>
    </font>
    <font>
      <sz val="8"/>
      <name val="Arial"/>
      <family val="1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name val="Arial"/>
      <family val="1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D0CECE"/>
      </left>
      <right/>
      <top style="thin">
        <color rgb="FFD0CECE"/>
      </top>
      <bottom/>
      <diagonal/>
    </border>
    <border>
      <left/>
      <right/>
      <top style="thin">
        <color rgb="FFD0CECE"/>
      </top>
      <bottom/>
      <diagonal/>
    </border>
    <border>
      <left/>
      <right style="thin">
        <color rgb="FFD0CECE"/>
      </right>
      <top style="thin">
        <color rgb="FFD0CECE"/>
      </top>
      <bottom/>
      <diagonal/>
    </border>
    <border>
      <left style="thin">
        <color rgb="FFD0CECE"/>
      </left>
      <right/>
      <top style="thin">
        <color rgb="FFD0CECE"/>
      </top>
      <bottom style="thin">
        <color rgb="FFD0CECE"/>
      </bottom>
      <diagonal/>
    </border>
    <border>
      <left/>
      <right/>
      <top style="thin">
        <color rgb="FFD0CECE"/>
      </top>
      <bottom style="thin">
        <color rgb="FFD0CECE"/>
      </bottom>
      <diagonal/>
    </border>
    <border>
      <left/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/>
      <top/>
      <bottom/>
      <diagonal/>
    </border>
    <border>
      <left/>
      <right style="thin">
        <color rgb="FFD0CECE"/>
      </right>
      <top/>
      <bottom/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/>
      <diagonal/>
    </border>
    <border>
      <left style="thin">
        <color rgb="FFD0CECE"/>
      </left>
      <right style="thin">
        <color rgb="FFD0CECE"/>
      </right>
      <top/>
      <bottom/>
      <diagonal/>
    </border>
    <border>
      <left style="thin">
        <color rgb="FFD0CECE"/>
      </left>
      <right/>
      <top/>
      <bottom style="thin">
        <color rgb="FFD0CECE"/>
      </bottom>
      <diagonal/>
    </border>
    <border>
      <left/>
      <right/>
      <top/>
      <bottom style="thin">
        <color rgb="FFD0CECE"/>
      </bottom>
      <diagonal/>
    </border>
    <border>
      <left/>
      <right style="thin">
        <color rgb="FFD0CECE"/>
      </right>
      <top/>
      <bottom style="thin">
        <color rgb="FFD0CECE"/>
      </bottom>
      <diagonal/>
    </border>
    <border>
      <left style="thin">
        <color rgb="FFD0CECE"/>
      </left>
      <right style="thin">
        <color rgb="FFD0CECE"/>
      </right>
      <top/>
      <bottom style="thin">
        <color rgb="FFD0CECE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4" fontId="0" fillId="0" borderId="0" xfId="0" applyNumberFormat="1"/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2" fillId="3" borderId="0" xfId="0" applyFont="1" applyFill="1" applyAlignment="1">
      <alignment horizontal="right" vertical="top" wrapText="1"/>
    </xf>
    <xf numFmtId="0" fontId="3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0" fontId="0" fillId="4" borderId="0" xfId="0" applyFill="1"/>
    <xf numFmtId="10" fontId="0" fillId="4" borderId="0" xfId="0" applyNumberFormat="1" applyFill="1"/>
    <xf numFmtId="0" fontId="2" fillId="3" borderId="20" xfId="0" applyFont="1" applyFill="1" applyBorder="1" applyAlignment="1">
      <alignment horizontal="center" vertical="top" wrapText="1"/>
    </xf>
    <xf numFmtId="4" fontId="2" fillId="3" borderId="20" xfId="0" applyNumberFormat="1" applyFont="1" applyFill="1" applyBorder="1" applyAlignment="1">
      <alignment horizontal="center" vertical="top" wrapText="1"/>
    </xf>
    <xf numFmtId="0" fontId="0" fillId="0" borderId="0" xfId="0" quotePrefix="1"/>
    <xf numFmtId="0" fontId="0" fillId="0" borderId="0" xfId="0"/>
    <xf numFmtId="4" fontId="5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left" vertical="top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1" fillId="5" borderId="10" xfId="0" applyFont="1" applyFill="1" applyBorder="1"/>
    <xf numFmtId="0" fontId="9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left" vertical="top" wrapText="1"/>
    </xf>
    <xf numFmtId="0" fontId="3" fillId="5" borderId="0" xfId="0" applyFont="1" applyFill="1"/>
    <xf numFmtId="0" fontId="2" fillId="5" borderId="10" xfId="0" applyFont="1" applyFill="1" applyBorder="1" applyAlignment="1">
      <alignment horizontal="left" vertical="top" wrapText="1"/>
    </xf>
    <xf numFmtId="0" fontId="1" fillId="5" borderId="10" xfId="0" applyFont="1" applyFill="1" applyBorder="1" applyAlignment="1">
      <alignment vertical="center"/>
    </xf>
    <xf numFmtId="0" fontId="1" fillId="5" borderId="10" xfId="0" applyFont="1" applyFill="1" applyBorder="1" applyAlignment="1">
      <alignment vertical="center" wrapText="1"/>
    </xf>
    <xf numFmtId="4" fontId="0" fillId="4" borderId="0" xfId="0" applyNumberFormat="1" applyFill="1"/>
    <xf numFmtId="4" fontId="1" fillId="2" borderId="1" xfId="0" applyNumberFormat="1" applyFont="1" applyFill="1" applyBorder="1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0" fillId="4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right" vertical="top" wrapText="1"/>
    </xf>
    <xf numFmtId="0" fontId="0" fillId="4" borderId="1" xfId="0" applyFont="1" applyFill="1" applyBorder="1" applyAlignment="1">
      <alignment horizontal="center" vertical="top" wrapText="1"/>
    </xf>
    <xf numFmtId="4" fontId="0" fillId="4" borderId="1" xfId="0" applyNumberFormat="1" applyFont="1" applyFill="1" applyBorder="1" applyAlignment="1">
      <alignment horizontal="right" vertical="top" wrapText="1"/>
    </xf>
    <xf numFmtId="4" fontId="0" fillId="0" borderId="1" xfId="0" applyNumberFormat="1" applyFont="1" applyBorder="1" applyAlignment="1">
      <alignment horizontal="right" vertical="top" wrapText="1"/>
    </xf>
    <xf numFmtId="164" fontId="0" fillId="4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righ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right" vertical="center" wrapText="1"/>
    </xf>
    <xf numFmtId="4" fontId="0" fillId="5" borderId="1" xfId="0" applyNumberFormat="1" applyFont="1" applyFill="1" applyBorder="1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right" vertical="center" wrapText="1"/>
    </xf>
    <xf numFmtId="0" fontId="3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right" vertical="top" wrapText="1"/>
    </xf>
    <xf numFmtId="0" fontId="2" fillId="3" borderId="0" xfId="0" applyFont="1" applyFill="1" applyAlignment="1">
      <alignment horizontal="left" vertical="top" wrapText="1"/>
    </xf>
    <xf numFmtId="4" fontId="2" fillId="3" borderId="0" xfId="0" applyNumberFormat="1" applyFont="1" applyFill="1" applyAlignment="1">
      <alignment horizontal="right" vertical="top" wrapText="1"/>
    </xf>
    <xf numFmtId="0" fontId="1" fillId="3" borderId="17" xfId="0" applyFont="1" applyFill="1" applyBorder="1" applyAlignment="1">
      <alignment horizontal="center" vertical="top" wrapText="1"/>
    </xf>
    <xf numFmtId="0" fontId="1" fillId="3" borderId="18" xfId="0" applyFont="1" applyFill="1" applyBorder="1" applyAlignment="1">
      <alignment horizontal="center" vertical="top" wrapText="1"/>
    </xf>
    <xf numFmtId="0" fontId="1" fillId="3" borderId="19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" fillId="5" borderId="10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horizontal="left" vertical="center" wrapText="1"/>
    </xf>
    <xf numFmtId="0" fontId="7" fillId="5" borderId="0" xfId="0" applyFont="1" applyFill="1" applyAlignment="1">
      <alignment horizontal="left" vertical="center" wrapText="1"/>
    </xf>
    <xf numFmtId="0" fontId="7" fillId="5" borderId="9" xfId="0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left" vertical="center" wrapText="1"/>
    </xf>
    <xf numFmtId="0" fontId="7" fillId="5" borderId="14" xfId="0" applyFont="1" applyFill="1" applyBorder="1" applyAlignment="1">
      <alignment horizontal="left" vertical="center" wrapText="1"/>
    </xf>
    <xf numFmtId="0" fontId="7" fillId="5" borderId="15" xfId="0" applyFont="1" applyFill="1" applyBorder="1" applyAlignment="1">
      <alignment horizontal="left" vertical="center" wrapText="1"/>
    </xf>
    <xf numFmtId="10" fontId="11" fillId="5" borderId="11" xfId="0" applyNumberFormat="1" applyFont="1" applyFill="1" applyBorder="1" applyAlignment="1">
      <alignment horizontal="center" vertical="center"/>
    </xf>
    <xf numFmtId="10" fontId="11" fillId="5" borderId="12" xfId="0" applyNumberFormat="1" applyFont="1" applyFill="1" applyBorder="1" applyAlignment="1">
      <alignment horizontal="center" vertical="center"/>
    </xf>
    <xf numFmtId="10" fontId="11" fillId="5" borderId="16" xfId="0" applyNumberFormat="1" applyFont="1" applyFill="1" applyBorder="1" applyAlignment="1">
      <alignment horizontal="center" vertical="center"/>
    </xf>
    <xf numFmtId="14" fontId="5" fillId="5" borderId="5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360948</xdr:colOff>
      <xdr:row>1</xdr:row>
      <xdr:rowOff>260684</xdr:rowOff>
    </xdr:from>
    <xdr:to>
      <xdr:col>2</xdr:col>
      <xdr:colOff>511342</xdr:colOff>
      <xdr:row>4</xdr:row>
      <xdr:rowOff>240632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948" y="601579"/>
          <a:ext cx="1473868" cy="942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5"/>
  <sheetViews>
    <sheetView showGridLines="0" tabSelected="1" showOutlineSymbols="0" showWhiteSpace="0" zoomScale="85" zoomScaleNormal="85" workbookViewId="0">
      <selection activeCell="D11" sqref="D11"/>
    </sheetView>
  </sheetViews>
  <sheetFormatPr defaultRowHeight="14.25" x14ac:dyDescent="0.2"/>
  <cols>
    <col min="1" max="1" width="7" customWidth="1"/>
    <col min="2" max="2" width="10.375" customWidth="1"/>
    <col min="3" max="3" width="11.625" customWidth="1"/>
    <col min="4" max="4" width="66.125" customWidth="1"/>
    <col min="5" max="5" width="8" bestFit="1" customWidth="1"/>
    <col min="6" max="6" width="13" style="1" bestFit="1" customWidth="1"/>
    <col min="7" max="7" width="11.625" customWidth="1"/>
    <col min="8" max="8" width="12" customWidth="1"/>
    <col min="9" max="9" width="14.875" customWidth="1"/>
    <col min="10" max="10" width="12" customWidth="1"/>
    <col min="11" max="11" width="10.375" bestFit="1" customWidth="1"/>
  </cols>
  <sheetData>
    <row r="1" spans="1:11" ht="21" customHeight="1" x14ac:dyDescent="0.25">
      <c r="A1" s="56"/>
      <c r="B1" s="57"/>
      <c r="C1" s="58"/>
      <c r="D1" s="65" t="s">
        <v>78</v>
      </c>
      <c r="E1" s="66"/>
      <c r="F1" s="66"/>
      <c r="G1" s="66"/>
      <c r="H1" s="66"/>
      <c r="I1" s="66"/>
      <c r="J1" s="67"/>
    </row>
    <row r="2" spans="1:11" ht="27" customHeight="1" x14ac:dyDescent="0.2">
      <c r="A2" s="59"/>
      <c r="B2" s="60"/>
      <c r="C2" s="61"/>
      <c r="D2" s="88" t="s">
        <v>79</v>
      </c>
      <c r="E2" s="89"/>
      <c r="F2" s="89"/>
      <c r="G2" s="89"/>
      <c r="H2" s="89"/>
      <c r="I2" s="89"/>
      <c r="J2" s="90"/>
    </row>
    <row r="3" spans="1:11" ht="24.75" customHeight="1" x14ac:dyDescent="0.2">
      <c r="A3" s="59"/>
      <c r="B3" s="60"/>
      <c r="C3" s="61"/>
      <c r="D3" s="85" t="s">
        <v>69</v>
      </c>
      <c r="E3" s="86"/>
      <c r="F3" s="86"/>
      <c r="G3" s="86"/>
      <c r="H3" s="86"/>
      <c r="I3" s="86"/>
      <c r="J3" s="87"/>
    </row>
    <row r="4" spans="1:11" ht="24.75" customHeight="1" x14ac:dyDescent="0.25">
      <c r="A4" s="59"/>
      <c r="B4" s="60"/>
      <c r="C4" s="61"/>
      <c r="D4" s="18" t="s">
        <v>80</v>
      </c>
      <c r="E4" s="68" t="s">
        <v>72</v>
      </c>
      <c r="F4" s="68"/>
      <c r="G4" s="68"/>
      <c r="H4" s="19" t="s">
        <v>84</v>
      </c>
      <c r="I4" s="69" t="s">
        <v>68</v>
      </c>
      <c r="J4" s="70"/>
    </row>
    <row r="5" spans="1:11" ht="30.75" customHeight="1" x14ac:dyDescent="0.2">
      <c r="A5" s="59"/>
      <c r="B5" s="60"/>
      <c r="C5" s="61"/>
      <c r="D5" s="20" t="s">
        <v>98</v>
      </c>
      <c r="E5" s="71" t="s">
        <v>184</v>
      </c>
      <c r="F5" s="72"/>
      <c r="G5" s="73"/>
      <c r="H5" s="80">
        <v>0.30649999999999999</v>
      </c>
      <c r="I5" s="21" t="s">
        <v>70</v>
      </c>
      <c r="J5" s="22"/>
    </row>
    <row r="6" spans="1:11" ht="15.75" customHeight="1" x14ac:dyDescent="0.2">
      <c r="A6" s="59"/>
      <c r="B6" s="60"/>
      <c r="C6" s="61"/>
      <c r="D6" s="23" t="s">
        <v>235</v>
      </c>
      <c r="E6" s="74"/>
      <c r="F6" s="75"/>
      <c r="G6" s="76"/>
      <c r="H6" s="81"/>
      <c r="I6" s="68" t="s">
        <v>71</v>
      </c>
      <c r="J6" s="68"/>
    </row>
    <row r="7" spans="1:11" ht="22.5" customHeight="1" x14ac:dyDescent="0.2">
      <c r="A7" s="62"/>
      <c r="B7" s="63"/>
      <c r="C7" s="64"/>
      <c r="D7" s="24" t="s">
        <v>99</v>
      </c>
      <c r="E7" s="77"/>
      <c r="F7" s="78"/>
      <c r="G7" s="79"/>
      <c r="H7" s="82"/>
      <c r="I7" s="83">
        <v>45565</v>
      </c>
      <c r="J7" s="84"/>
    </row>
    <row r="8" spans="1:11" ht="9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9"/>
    </row>
    <row r="9" spans="1:11" ht="30" customHeight="1" x14ac:dyDescent="0.2">
      <c r="A9" s="2" t="s">
        <v>0</v>
      </c>
      <c r="B9" s="3" t="s">
        <v>1</v>
      </c>
      <c r="C9" s="2" t="s">
        <v>2</v>
      </c>
      <c r="D9" s="2" t="s">
        <v>3</v>
      </c>
      <c r="E9" s="4" t="s">
        <v>4</v>
      </c>
      <c r="F9" s="5" t="s">
        <v>5</v>
      </c>
      <c r="G9" s="3" t="s">
        <v>81</v>
      </c>
      <c r="H9" s="3" t="s">
        <v>6</v>
      </c>
      <c r="I9" s="3" t="s">
        <v>7</v>
      </c>
      <c r="J9" s="3" t="s">
        <v>8</v>
      </c>
    </row>
    <row r="10" spans="1:11" ht="15.75" customHeight="1" x14ac:dyDescent="0.2">
      <c r="A10" s="16" t="s">
        <v>9</v>
      </c>
      <c r="B10" s="16"/>
      <c r="C10" s="16"/>
      <c r="D10" s="16" t="s">
        <v>82</v>
      </c>
      <c r="E10" s="16"/>
      <c r="F10" s="26"/>
      <c r="G10" s="16"/>
      <c r="H10" s="16"/>
      <c r="I10" s="26">
        <f>SUM(I11:I12)</f>
        <v>2192.81</v>
      </c>
      <c r="J10" s="27">
        <f t="shared" ref="J10:J24" si="0">I10/$I$91</f>
        <v>9.7000000000000003E-3</v>
      </c>
    </row>
    <row r="11" spans="1:11" s="9" customFormat="1" ht="72.75" customHeight="1" x14ac:dyDescent="0.2">
      <c r="A11" s="28" t="s">
        <v>10</v>
      </c>
      <c r="B11" s="29" t="s">
        <v>174</v>
      </c>
      <c r="C11" s="30" t="s">
        <v>74</v>
      </c>
      <c r="D11" s="28" t="s">
        <v>11</v>
      </c>
      <c r="E11" s="30" t="s">
        <v>12</v>
      </c>
      <c r="F11" s="31">
        <v>2.88</v>
      </c>
      <c r="G11" s="32">
        <v>303.72000000000003</v>
      </c>
      <c r="H11" s="31">
        <f>G11*$H$5+G11</f>
        <v>396.81</v>
      </c>
      <c r="I11" s="31">
        <f>F11*H11</f>
        <v>1142.81</v>
      </c>
      <c r="J11" s="33">
        <f t="shared" si="0"/>
        <v>5.0000000000000001E-3</v>
      </c>
    </row>
    <row r="12" spans="1:11" s="9" customFormat="1" ht="32.25" customHeight="1" x14ac:dyDescent="0.2">
      <c r="A12" s="28" t="s">
        <v>85</v>
      </c>
      <c r="B12" s="29" t="s">
        <v>89</v>
      </c>
      <c r="C12" s="30" t="s">
        <v>74</v>
      </c>
      <c r="D12" s="28" t="s">
        <v>90</v>
      </c>
      <c r="E12" s="30" t="s">
        <v>15</v>
      </c>
      <c r="F12" s="31">
        <v>0.5</v>
      </c>
      <c r="G12" s="32"/>
      <c r="H12" s="31">
        <v>210000</v>
      </c>
      <c r="I12" s="31">
        <f>F12*H12/100</f>
        <v>1050</v>
      </c>
      <c r="J12" s="33">
        <f t="shared" si="0"/>
        <v>4.5999999999999999E-3</v>
      </c>
    </row>
    <row r="13" spans="1:11" s="14" customFormat="1" ht="17.25" customHeight="1" x14ac:dyDescent="0.2">
      <c r="A13" s="16">
        <v>2</v>
      </c>
      <c r="B13" s="16"/>
      <c r="C13" s="16"/>
      <c r="D13" s="16" t="s">
        <v>117</v>
      </c>
      <c r="E13" s="16"/>
      <c r="F13" s="26"/>
      <c r="G13" s="16"/>
      <c r="H13" s="16"/>
      <c r="I13" s="26">
        <f>SUM(I14:I20)</f>
        <v>12596.09</v>
      </c>
      <c r="J13" s="27">
        <f t="shared" si="0"/>
        <v>5.5599999999999997E-2</v>
      </c>
      <c r="K13" s="1"/>
    </row>
    <row r="14" spans="1:11" s="9" customFormat="1" ht="22.5" customHeight="1" x14ac:dyDescent="0.2">
      <c r="A14" s="28" t="s">
        <v>83</v>
      </c>
      <c r="B14" s="30" t="s">
        <v>105</v>
      </c>
      <c r="C14" s="30" t="s">
        <v>74</v>
      </c>
      <c r="D14" s="28" t="s">
        <v>106</v>
      </c>
      <c r="E14" s="30" t="s">
        <v>87</v>
      </c>
      <c r="F14" s="31">
        <v>20.7</v>
      </c>
      <c r="G14" s="32">
        <v>8.68</v>
      </c>
      <c r="H14" s="31">
        <f t="shared" ref="H14" si="1">G14*$H$5+G14</f>
        <v>11.34</v>
      </c>
      <c r="I14" s="31">
        <f t="shared" ref="I14" si="2">F14*H14</f>
        <v>234.74</v>
      </c>
      <c r="J14" s="33">
        <f t="shared" si="0"/>
        <v>1E-3</v>
      </c>
    </row>
    <row r="15" spans="1:11" s="9" customFormat="1" ht="31.5" customHeight="1" x14ac:dyDescent="0.2">
      <c r="A15" s="28" t="s">
        <v>88</v>
      </c>
      <c r="B15" s="30" t="s">
        <v>107</v>
      </c>
      <c r="C15" s="30" t="s">
        <v>74</v>
      </c>
      <c r="D15" s="28" t="s">
        <v>108</v>
      </c>
      <c r="E15" s="30" t="s">
        <v>86</v>
      </c>
      <c r="F15" s="31">
        <v>20.7</v>
      </c>
      <c r="G15" s="32">
        <v>12.06</v>
      </c>
      <c r="H15" s="31">
        <f t="shared" ref="H15:H24" si="3">G15*$H$5+G15</f>
        <v>15.76</v>
      </c>
      <c r="I15" s="31">
        <f t="shared" ref="I15:I24" si="4">F15*H15</f>
        <v>326.23</v>
      </c>
      <c r="J15" s="33">
        <f t="shared" si="0"/>
        <v>1.4E-3</v>
      </c>
    </row>
    <row r="16" spans="1:11" s="9" customFormat="1" ht="46.5" customHeight="1" x14ac:dyDescent="0.2">
      <c r="A16" s="28" t="s">
        <v>122</v>
      </c>
      <c r="B16" s="30" t="s">
        <v>109</v>
      </c>
      <c r="C16" s="30" t="s">
        <v>74</v>
      </c>
      <c r="D16" s="28" t="s">
        <v>110</v>
      </c>
      <c r="E16" s="30" t="s">
        <v>111</v>
      </c>
      <c r="F16" s="31">
        <v>23</v>
      </c>
      <c r="G16" s="32">
        <v>157.07</v>
      </c>
      <c r="H16" s="31">
        <f t="shared" si="3"/>
        <v>205.21</v>
      </c>
      <c r="I16" s="31">
        <f t="shared" si="4"/>
        <v>4719.83</v>
      </c>
      <c r="J16" s="33">
        <f t="shared" si="0"/>
        <v>2.0799999999999999E-2</v>
      </c>
    </row>
    <row r="17" spans="1:11" s="9" customFormat="1" ht="30.75" customHeight="1" x14ac:dyDescent="0.2">
      <c r="A17" s="28" t="s">
        <v>123</v>
      </c>
      <c r="B17" s="30" t="s">
        <v>112</v>
      </c>
      <c r="C17" s="30" t="s">
        <v>74</v>
      </c>
      <c r="D17" s="28" t="s">
        <v>113</v>
      </c>
      <c r="E17" s="30" t="s">
        <v>87</v>
      </c>
      <c r="F17" s="31">
        <v>17.260000000000002</v>
      </c>
      <c r="G17" s="32">
        <v>40.5</v>
      </c>
      <c r="H17" s="31">
        <f t="shared" si="3"/>
        <v>52.91</v>
      </c>
      <c r="I17" s="31">
        <f t="shared" si="4"/>
        <v>913.23</v>
      </c>
      <c r="J17" s="33">
        <f t="shared" si="0"/>
        <v>4.0000000000000001E-3</v>
      </c>
    </row>
    <row r="18" spans="1:11" s="9" customFormat="1" ht="73.5" customHeight="1" x14ac:dyDescent="0.2">
      <c r="A18" s="28" t="s">
        <v>124</v>
      </c>
      <c r="B18" s="30" t="s">
        <v>177</v>
      </c>
      <c r="C18" s="30" t="s">
        <v>74</v>
      </c>
      <c r="D18" s="28" t="s">
        <v>178</v>
      </c>
      <c r="E18" s="30" t="s">
        <v>114</v>
      </c>
      <c r="F18" s="31">
        <v>1</v>
      </c>
      <c r="G18" s="32">
        <v>709.44</v>
      </c>
      <c r="H18" s="31">
        <f t="shared" si="3"/>
        <v>926.88</v>
      </c>
      <c r="I18" s="31">
        <f t="shared" si="4"/>
        <v>926.88</v>
      </c>
      <c r="J18" s="33">
        <f t="shared" si="0"/>
        <v>4.1000000000000003E-3</v>
      </c>
    </row>
    <row r="19" spans="1:11" s="9" customFormat="1" ht="21.75" customHeight="1" x14ac:dyDescent="0.2">
      <c r="A19" s="28" t="s">
        <v>125</v>
      </c>
      <c r="B19" s="30" t="s">
        <v>115</v>
      </c>
      <c r="C19" s="30" t="s">
        <v>74</v>
      </c>
      <c r="D19" s="28" t="s">
        <v>116</v>
      </c>
      <c r="E19" s="30" t="s">
        <v>114</v>
      </c>
      <c r="F19" s="31">
        <v>1</v>
      </c>
      <c r="G19" s="32">
        <v>1123.3499999999999</v>
      </c>
      <c r="H19" s="31">
        <f t="shared" ref="H19" si="5">G19*$H$5+G19</f>
        <v>1467.66</v>
      </c>
      <c r="I19" s="31">
        <f t="shared" ref="I19" si="6">F19*H19</f>
        <v>1467.66</v>
      </c>
      <c r="J19" s="33">
        <f t="shared" si="0"/>
        <v>6.4999999999999997E-3</v>
      </c>
    </row>
    <row r="20" spans="1:11" s="9" customFormat="1" ht="46.5" customHeight="1" x14ac:dyDescent="0.2">
      <c r="A20" s="28" t="s">
        <v>126</v>
      </c>
      <c r="B20" s="30">
        <v>2003269</v>
      </c>
      <c r="C20" s="30" t="s">
        <v>176</v>
      </c>
      <c r="D20" s="28" t="s">
        <v>175</v>
      </c>
      <c r="E20" s="30" t="s">
        <v>13</v>
      </c>
      <c r="F20" s="31">
        <v>55.2</v>
      </c>
      <c r="G20" s="32">
        <v>55.57</v>
      </c>
      <c r="H20" s="31">
        <f t="shared" si="3"/>
        <v>72.599999999999994</v>
      </c>
      <c r="I20" s="31">
        <f t="shared" si="4"/>
        <v>4007.52</v>
      </c>
      <c r="J20" s="33">
        <f t="shared" si="0"/>
        <v>1.77E-2</v>
      </c>
    </row>
    <row r="21" spans="1:11" s="9" customFormat="1" ht="18.75" customHeight="1" x14ac:dyDescent="0.2">
      <c r="A21" s="16">
        <v>3</v>
      </c>
      <c r="B21" s="16"/>
      <c r="C21" s="16"/>
      <c r="D21" s="34" t="s">
        <v>179</v>
      </c>
      <c r="E21" s="16"/>
      <c r="F21" s="26"/>
      <c r="G21" s="16"/>
      <c r="H21" s="16"/>
      <c r="I21" s="26">
        <f>SUM(I22:I24)</f>
        <v>87732.54</v>
      </c>
      <c r="J21" s="27">
        <f t="shared" si="0"/>
        <v>0.38719999999999999</v>
      </c>
    </row>
    <row r="22" spans="1:11" s="9" customFormat="1" ht="55.5" customHeight="1" x14ac:dyDescent="0.2">
      <c r="A22" s="28" t="s">
        <v>101</v>
      </c>
      <c r="B22" s="30" t="s">
        <v>119</v>
      </c>
      <c r="C22" s="30" t="s">
        <v>74</v>
      </c>
      <c r="D22" s="35" t="s">
        <v>246</v>
      </c>
      <c r="E22" s="30" t="s">
        <v>86</v>
      </c>
      <c r="F22" s="31">
        <v>439.64</v>
      </c>
      <c r="G22" s="32">
        <v>79.45</v>
      </c>
      <c r="H22" s="31">
        <f t="shared" si="3"/>
        <v>103.8</v>
      </c>
      <c r="I22" s="31">
        <f t="shared" si="4"/>
        <v>45634.63</v>
      </c>
      <c r="J22" s="33">
        <f t="shared" si="0"/>
        <v>0.2014</v>
      </c>
    </row>
    <row r="23" spans="1:11" s="9" customFormat="1" ht="75" customHeight="1" x14ac:dyDescent="0.2">
      <c r="A23" s="28" t="s">
        <v>91</v>
      </c>
      <c r="B23" s="30" t="s">
        <v>120</v>
      </c>
      <c r="C23" s="30" t="s">
        <v>74</v>
      </c>
      <c r="D23" s="28" t="s">
        <v>121</v>
      </c>
      <c r="E23" s="30" t="s">
        <v>13</v>
      </c>
      <c r="F23" s="31">
        <v>71.209999999999994</v>
      </c>
      <c r="G23" s="32">
        <v>49.61</v>
      </c>
      <c r="H23" s="31">
        <f t="shared" si="3"/>
        <v>64.819999999999993</v>
      </c>
      <c r="I23" s="31">
        <f t="shared" si="4"/>
        <v>4615.83</v>
      </c>
      <c r="J23" s="33">
        <f t="shared" si="0"/>
        <v>2.0400000000000001E-2</v>
      </c>
    </row>
    <row r="24" spans="1:11" s="9" customFormat="1" ht="89.25" customHeight="1" x14ac:dyDescent="0.2">
      <c r="A24" s="28" t="s">
        <v>92</v>
      </c>
      <c r="B24" s="36" t="s">
        <v>181</v>
      </c>
      <c r="C24" s="30" t="s">
        <v>74</v>
      </c>
      <c r="D24" s="37" t="s">
        <v>183</v>
      </c>
      <c r="E24" s="38" t="s">
        <v>14</v>
      </c>
      <c r="F24" s="31">
        <v>174.06</v>
      </c>
      <c r="G24" s="32">
        <v>164.82</v>
      </c>
      <c r="H24" s="31">
        <f t="shared" si="3"/>
        <v>215.34</v>
      </c>
      <c r="I24" s="31">
        <f t="shared" si="4"/>
        <v>37482.080000000002</v>
      </c>
      <c r="J24" s="33">
        <f t="shared" si="0"/>
        <v>0.16539999999999999</v>
      </c>
    </row>
    <row r="25" spans="1:11" s="9" customFormat="1" ht="16.5" customHeight="1" x14ac:dyDescent="0.2">
      <c r="A25" s="16">
        <v>4</v>
      </c>
      <c r="B25" s="16"/>
      <c r="C25" s="16"/>
      <c r="D25" s="16" t="s">
        <v>102</v>
      </c>
      <c r="E25" s="16"/>
      <c r="F25" s="26"/>
      <c r="G25" s="16"/>
      <c r="H25" s="16"/>
      <c r="I25" s="26"/>
      <c r="J25" s="27"/>
      <c r="K25" s="25">
        <f>SUM(I26:I45)/2</f>
        <v>95940.32</v>
      </c>
    </row>
    <row r="26" spans="1:11" s="9" customFormat="1" ht="16.5" customHeight="1" x14ac:dyDescent="0.2">
      <c r="A26" s="16" t="s">
        <v>127</v>
      </c>
      <c r="B26" s="16"/>
      <c r="C26" s="16"/>
      <c r="D26" s="16" t="s">
        <v>128</v>
      </c>
      <c r="E26" s="16"/>
      <c r="F26" s="26"/>
      <c r="G26" s="16"/>
      <c r="H26" s="16"/>
      <c r="I26" s="26">
        <f>SUM(I27:I29)</f>
        <v>74.44</v>
      </c>
      <c r="J26" s="27">
        <f t="shared" ref="J26:J45" si="7">I26/$I$91</f>
        <v>2.9999999999999997E-4</v>
      </c>
    </row>
    <row r="27" spans="1:11" s="9" customFormat="1" ht="30" customHeight="1" x14ac:dyDescent="0.2">
      <c r="A27" s="28" t="s">
        <v>129</v>
      </c>
      <c r="B27" s="29" t="s">
        <v>16</v>
      </c>
      <c r="C27" s="30" t="s">
        <v>74</v>
      </c>
      <c r="D27" s="28" t="s">
        <v>17</v>
      </c>
      <c r="E27" s="30" t="s">
        <v>18</v>
      </c>
      <c r="F27" s="31">
        <v>0.8</v>
      </c>
      <c r="G27" s="32">
        <v>63.2</v>
      </c>
      <c r="H27" s="31">
        <f t="shared" ref="H27" si="8">G27*$H$5+G27</f>
        <v>82.57</v>
      </c>
      <c r="I27" s="31">
        <f t="shared" ref="I27" si="9">F27*H27</f>
        <v>66.06</v>
      </c>
      <c r="J27" s="33">
        <f t="shared" si="7"/>
        <v>2.9999999999999997E-4</v>
      </c>
    </row>
    <row r="28" spans="1:11" s="9" customFormat="1" ht="30" customHeight="1" x14ac:dyDescent="0.2">
      <c r="A28" s="28" t="s">
        <v>130</v>
      </c>
      <c r="B28" s="29" t="s">
        <v>19</v>
      </c>
      <c r="C28" s="30" t="s">
        <v>74</v>
      </c>
      <c r="D28" s="28" t="s">
        <v>20</v>
      </c>
      <c r="E28" s="30" t="s">
        <v>18</v>
      </c>
      <c r="F28" s="31">
        <v>0.8</v>
      </c>
      <c r="G28" s="32">
        <v>2.92</v>
      </c>
      <c r="H28" s="31">
        <f t="shared" ref="H28:H29" si="10">G28*$H$5+G28</f>
        <v>3.81</v>
      </c>
      <c r="I28" s="31">
        <f t="shared" ref="I28:I29" si="11">F28*H28</f>
        <v>3.05</v>
      </c>
      <c r="J28" s="33">
        <f t="shared" si="7"/>
        <v>0</v>
      </c>
    </row>
    <row r="29" spans="1:11" s="9" customFormat="1" ht="30.75" customHeight="1" x14ac:dyDescent="0.2">
      <c r="A29" s="28" t="s">
        <v>131</v>
      </c>
      <c r="B29" s="29" t="s">
        <v>75</v>
      </c>
      <c r="C29" s="30" t="s">
        <v>74</v>
      </c>
      <c r="D29" s="28" t="s">
        <v>21</v>
      </c>
      <c r="E29" s="30" t="s">
        <v>22</v>
      </c>
      <c r="F29" s="31">
        <v>1.6</v>
      </c>
      <c r="G29" s="32">
        <v>2.5499999999999998</v>
      </c>
      <c r="H29" s="31">
        <f t="shared" si="10"/>
        <v>3.33</v>
      </c>
      <c r="I29" s="31">
        <f t="shared" si="11"/>
        <v>5.33</v>
      </c>
      <c r="J29" s="33">
        <f t="shared" si="7"/>
        <v>0</v>
      </c>
    </row>
    <row r="30" spans="1:11" s="9" customFormat="1" ht="17.25" customHeight="1" x14ac:dyDescent="0.2">
      <c r="A30" s="39" t="s">
        <v>132</v>
      </c>
      <c r="B30" s="16"/>
      <c r="C30" s="16"/>
      <c r="D30" s="16" t="s">
        <v>133</v>
      </c>
      <c r="E30" s="16"/>
      <c r="F30" s="26"/>
      <c r="G30" s="16"/>
      <c r="H30" s="16"/>
      <c r="I30" s="26">
        <f>SUM(I31:I34)</f>
        <v>1316.68</v>
      </c>
      <c r="J30" s="27">
        <f t="shared" si="7"/>
        <v>5.7999999999999996E-3</v>
      </c>
    </row>
    <row r="31" spans="1:11" s="9" customFormat="1" ht="30.75" customHeight="1" x14ac:dyDescent="0.2">
      <c r="A31" s="28" t="s">
        <v>134</v>
      </c>
      <c r="B31" s="29" t="s">
        <v>23</v>
      </c>
      <c r="C31" s="30" t="s">
        <v>74</v>
      </c>
      <c r="D31" s="28" t="s">
        <v>24</v>
      </c>
      <c r="E31" s="30" t="s">
        <v>14</v>
      </c>
      <c r="F31" s="31">
        <v>1</v>
      </c>
      <c r="G31" s="32">
        <v>21.31</v>
      </c>
      <c r="H31" s="31">
        <f t="shared" ref="H31" si="12">G31*$H$5+G31</f>
        <v>27.84</v>
      </c>
      <c r="I31" s="31">
        <f t="shared" ref="I31" si="13">F31*H31</f>
        <v>27.84</v>
      </c>
      <c r="J31" s="33">
        <f t="shared" si="7"/>
        <v>1E-4</v>
      </c>
    </row>
    <row r="32" spans="1:11" s="9" customFormat="1" ht="30.75" customHeight="1" x14ac:dyDescent="0.2">
      <c r="A32" s="28" t="s">
        <v>136</v>
      </c>
      <c r="B32" s="29" t="s">
        <v>25</v>
      </c>
      <c r="C32" s="30" t="s">
        <v>74</v>
      </c>
      <c r="D32" s="28" t="s">
        <v>26</v>
      </c>
      <c r="E32" s="30" t="s">
        <v>18</v>
      </c>
      <c r="F32" s="31">
        <v>0.05</v>
      </c>
      <c r="G32" s="32">
        <v>395.33</v>
      </c>
      <c r="H32" s="31">
        <f t="shared" ref="H32:H34" si="14">G32*$H$5+G32</f>
        <v>516.5</v>
      </c>
      <c r="I32" s="31">
        <f t="shared" ref="I32:I34" si="15">F32*H32</f>
        <v>25.83</v>
      </c>
      <c r="J32" s="33">
        <f t="shared" si="7"/>
        <v>1E-4</v>
      </c>
    </row>
    <row r="33" spans="1:11" s="9" customFormat="1" ht="18.75" customHeight="1" x14ac:dyDescent="0.2">
      <c r="A33" s="28" t="s">
        <v>137</v>
      </c>
      <c r="B33" s="29" t="s">
        <v>27</v>
      </c>
      <c r="C33" s="30" t="s">
        <v>74</v>
      </c>
      <c r="D33" s="28" t="s">
        <v>28</v>
      </c>
      <c r="E33" s="30" t="s">
        <v>29</v>
      </c>
      <c r="F33" s="31">
        <v>38.4</v>
      </c>
      <c r="G33" s="32">
        <v>11.3</v>
      </c>
      <c r="H33" s="31">
        <f t="shared" si="14"/>
        <v>14.76</v>
      </c>
      <c r="I33" s="31">
        <f t="shared" si="15"/>
        <v>566.78</v>
      </c>
      <c r="J33" s="33">
        <f t="shared" si="7"/>
        <v>2.5000000000000001E-3</v>
      </c>
    </row>
    <row r="34" spans="1:11" s="9" customFormat="1" ht="31.5" customHeight="1" x14ac:dyDescent="0.2">
      <c r="A34" s="28" t="s">
        <v>138</v>
      </c>
      <c r="B34" s="29" t="s">
        <v>30</v>
      </c>
      <c r="C34" s="30" t="s">
        <v>74</v>
      </c>
      <c r="D34" s="28" t="s">
        <v>31</v>
      </c>
      <c r="E34" s="30" t="s">
        <v>18</v>
      </c>
      <c r="F34" s="31">
        <v>0.75</v>
      </c>
      <c r="G34" s="32">
        <v>710.53</v>
      </c>
      <c r="H34" s="31">
        <f t="shared" si="14"/>
        <v>928.31</v>
      </c>
      <c r="I34" s="31">
        <f t="shared" si="15"/>
        <v>696.23</v>
      </c>
      <c r="J34" s="33">
        <f t="shared" si="7"/>
        <v>3.0999999999999999E-3</v>
      </c>
    </row>
    <row r="35" spans="1:11" s="9" customFormat="1" ht="19.5" customHeight="1" x14ac:dyDescent="0.2">
      <c r="A35" s="16" t="s">
        <v>139</v>
      </c>
      <c r="B35" s="16"/>
      <c r="C35" s="16"/>
      <c r="D35" s="53" t="s">
        <v>182</v>
      </c>
      <c r="E35" s="54"/>
      <c r="F35" s="55"/>
      <c r="G35" s="16"/>
      <c r="H35" s="16"/>
      <c r="I35" s="26">
        <f>SUM(I36:I37)</f>
        <v>89283.38</v>
      </c>
      <c r="J35" s="27">
        <f t="shared" si="7"/>
        <v>0.39400000000000002</v>
      </c>
    </row>
    <row r="36" spans="1:11" s="9" customFormat="1" ht="72" customHeight="1" x14ac:dyDescent="0.2">
      <c r="A36" s="28" t="s">
        <v>135</v>
      </c>
      <c r="B36" s="29" t="s">
        <v>35</v>
      </c>
      <c r="C36" s="30" t="s">
        <v>74</v>
      </c>
      <c r="D36" s="28" t="s">
        <v>245</v>
      </c>
      <c r="E36" s="30" t="s">
        <v>29</v>
      </c>
      <c r="F36" s="31">
        <v>1771.14</v>
      </c>
      <c r="G36" s="32">
        <v>22.73</v>
      </c>
      <c r="H36" s="31">
        <f t="shared" ref="H36" si="16">G36*$H$5+G36</f>
        <v>29.7</v>
      </c>
      <c r="I36" s="31">
        <f t="shared" ref="I36" si="17">F36*H36</f>
        <v>52602.86</v>
      </c>
      <c r="J36" s="33">
        <f t="shared" si="7"/>
        <v>0.2321</v>
      </c>
    </row>
    <row r="37" spans="1:11" s="9" customFormat="1" ht="72.75" customHeight="1" x14ac:dyDescent="0.2">
      <c r="A37" s="28" t="s">
        <v>140</v>
      </c>
      <c r="B37" s="29" t="s">
        <v>36</v>
      </c>
      <c r="C37" s="30" t="s">
        <v>74</v>
      </c>
      <c r="D37" s="28" t="s">
        <v>37</v>
      </c>
      <c r="E37" s="30" t="s">
        <v>14</v>
      </c>
      <c r="F37" s="31">
        <v>112.19</v>
      </c>
      <c r="G37" s="32">
        <v>250.25</v>
      </c>
      <c r="H37" s="31">
        <f t="shared" ref="H37:H39" si="18">G37*$H$5+G37</f>
        <v>326.95</v>
      </c>
      <c r="I37" s="31">
        <f t="shared" ref="I37" si="19">F37*H37</f>
        <v>36680.519999999997</v>
      </c>
      <c r="J37" s="33">
        <f t="shared" si="7"/>
        <v>0.16189999999999999</v>
      </c>
    </row>
    <row r="38" spans="1:11" s="9" customFormat="1" ht="33" customHeight="1" x14ac:dyDescent="0.2">
      <c r="A38" s="28" t="s">
        <v>236</v>
      </c>
      <c r="B38" s="29" t="s">
        <v>238</v>
      </c>
      <c r="C38" s="30" t="s">
        <v>74</v>
      </c>
      <c r="D38" s="28" t="s">
        <v>239</v>
      </c>
      <c r="E38" s="30" t="s">
        <v>13</v>
      </c>
      <c r="F38" s="31">
        <v>27.7</v>
      </c>
      <c r="G38" s="32">
        <v>67.790000000000006</v>
      </c>
      <c r="H38" s="31">
        <f t="shared" si="18"/>
        <v>88.57</v>
      </c>
      <c r="I38" s="31">
        <f t="shared" ref="I38:I39" si="20">F38*H38</f>
        <v>2453.39</v>
      </c>
      <c r="J38" s="33">
        <f t="shared" si="7"/>
        <v>1.0800000000000001E-2</v>
      </c>
    </row>
    <row r="39" spans="1:11" s="9" customFormat="1" ht="44.25" customHeight="1" x14ac:dyDescent="0.2">
      <c r="A39" s="28" t="s">
        <v>237</v>
      </c>
      <c r="B39" s="29" t="s">
        <v>240</v>
      </c>
      <c r="C39" s="30" t="s">
        <v>74</v>
      </c>
      <c r="D39" s="28" t="s">
        <v>241</v>
      </c>
      <c r="E39" s="30" t="s">
        <v>13</v>
      </c>
      <c r="F39" s="31">
        <v>7.4</v>
      </c>
      <c r="G39" s="32">
        <v>80.27</v>
      </c>
      <c r="H39" s="31">
        <f t="shared" si="18"/>
        <v>104.87</v>
      </c>
      <c r="I39" s="31">
        <f t="shared" si="20"/>
        <v>776.04</v>
      </c>
      <c r="J39" s="33">
        <f t="shared" si="7"/>
        <v>3.3999999999999998E-3</v>
      </c>
    </row>
    <row r="40" spans="1:11" s="9" customFormat="1" ht="17.25" customHeight="1" x14ac:dyDescent="0.2">
      <c r="A40" s="16" t="s">
        <v>141</v>
      </c>
      <c r="B40" s="16"/>
      <c r="C40" s="16"/>
      <c r="D40" s="16" t="s">
        <v>118</v>
      </c>
      <c r="E40" s="16"/>
      <c r="F40" s="26"/>
      <c r="G40" s="16"/>
      <c r="H40" s="16"/>
      <c r="I40" s="26">
        <f>SUM(I41:I45)</f>
        <v>3651.1</v>
      </c>
      <c r="J40" s="27">
        <f t="shared" si="7"/>
        <v>1.61E-2</v>
      </c>
    </row>
    <row r="41" spans="1:11" s="9" customFormat="1" ht="90.75" customHeight="1" x14ac:dyDescent="0.2">
      <c r="A41" s="28" t="s">
        <v>185</v>
      </c>
      <c r="B41" s="29" t="s">
        <v>186</v>
      </c>
      <c r="C41" s="30" t="s">
        <v>74</v>
      </c>
      <c r="D41" s="28" t="s">
        <v>187</v>
      </c>
      <c r="E41" s="30" t="s">
        <v>114</v>
      </c>
      <c r="F41" s="31">
        <v>6</v>
      </c>
      <c r="G41" s="32">
        <v>138.58000000000001</v>
      </c>
      <c r="H41" s="31">
        <f t="shared" ref="H41" si="21">G41*$H$5+G41</f>
        <v>181.05</v>
      </c>
      <c r="I41" s="31">
        <f t="shared" ref="I41" si="22">F41*H41</f>
        <v>1086.3</v>
      </c>
      <c r="J41" s="33">
        <f t="shared" si="7"/>
        <v>4.7999999999999996E-3</v>
      </c>
    </row>
    <row r="42" spans="1:11" s="9" customFormat="1" ht="119.25" customHeight="1" x14ac:dyDescent="0.2">
      <c r="A42" s="28" t="s">
        <v>188</v>
      </c>
      <c r="B42" s="29" t="s">
        <v>190</v>
      </c>
      <c r="C42" s="30" t="s">
        <v>74</v>
      </c>
      <c r="D42" s="28" t="s">
        <v>191</v>
      </c>
      <c r="E42" s="30" t="s">
        <v>114</v>
      </c>
      <c r="F42" s="31">
        <v>4</v>
      </c>
      <c r="G42" s="32">
        <v>372.29</v>
      </c>
      <c r="H42" s="31">
        <f t="shared" ref="H42:H43" si="23">G42*$H$5+G42</f>
        <v>486.4</v>
      </c>
      <c r="I42" s="31">
        <f t="shared" ref="I42:I43" si="24">F42*H42</f>
        <v>1945.6</v>
      </c>
      <c r="J42" s="33">
        <f t="shared" si="7"/>
        <v>8.6E-3</v>
      </c>
    </row>
    <row r="43" spans="1:11" s="9" customFormat="1" ht="48.75" customHeight="1" x14ac:dyDescent="0.2">
      <c r="A43" s="28" t="s">
        <v>189</v>
      </c>
      <c r="B43" s="29" t="s">
        <v>192</v>
      </c>
      <c r="C43" s="30" t="s">
        <v>74</v>
      </c>
      <c r="D43" s="28" t="s">
        <v>242</v>
      </c>
      <c r="E43" s="30" t="s">
        <v>114</v>
      </c>
      <c r="F43" s="31">
        <v>6</v>
      </c>
      <c r="G43" s="32">
        <v>55.2</v>
      </c>
      <c r="H43" s="31">
        <f t="shared" si="23"/>
        <v>72.12</v>
      </c>
      <c r="I43" s="31">
        <f t="shared" si="24"/>
        <v>432.72</v>
      </c>
      <c r="J43" s="33">
        <f t="shared" si="7"/>
        <v>1.9E-3</v>
      </c>
    </row>
    <row r="44" spans="1:11" s="9" customFormat="1" ht="48" customHeight="1" x14ac:dyDescent="0.2">
      <c r="A44" s="28" t="s">
        <v>195</v>
      </c>
      <c r="B44" s="36" t="s">
        <v>194</v>
      </c>
      <c r="C44" s="30" t="s">
        <v>74</v>
      </c>
      <c r="D44" s="37" t="s">
        <v>243</v>
      </c>
      <c r="E44" s="30" t="s">
        <v>114</v>
      </c>
      <c r="F44" s="31">
        <v>1</v>
      </c>
      <c r="G44" s="32">
        <v>67.349999999999994</v>
      </c>
      <c r="H44" s="31">
        <f t="shared" ref="H44:H45" si="25">G44*$H$5+G44</f>
        <v>87.99</v>
      </c>
      <c r="I44" s="31">
        <f t="shared" ref="I44:I45" si="26">F44*H44</f>
        <v>87.99</v>
      </c>
      <c r="J44" s="33">
        <f t="shared" si="7"/>
        <v>4.0000000000000002E-4</v>
      </c>
    </row>
    <row r="45" spans="1:11" s="9" customFormat="1" ht="48" customHeight="1" x14ac:dyDescent="0.2">
      <c r="A45" s="28" t="s">
        <v>196</v>
      </c>
      <c r="B45" s="29" t="s">
        <v>197</v>
      </c>
      <c r="C45" s="30" t="s">
        <v>74</v>
      </c>
      <c r="D45" s="28" t="s">
        <v>244</v>
      </c>
      <c r="E45" s="30" t="s">
        <v>114</v>
      </c>
      <c r="F45" s="31">
        <v>3</v>
      </c>
      <c r="G45" s="32">
        <v>25.13</v>
      </c>
      <c r="H45" s="31">
        <f t="shared" si="25"/>
        <v>32.83</v>
      </c>
      <c r="I45" s="31">
        <f t="shared" si="26"/>
        <v>98.49</v>
      </c>
      <c r="J45" s="33">
        <f t="shared" si="7"/>
        <v>4.0000000000000002E-4</v>
      </c>
    </row>
    <row r="46" spans="1:11" ht="20.25" customHeight="1" x14ac:dyDescent="0.2">
      <c r="A46" s="16">
        <v>5</v>
      </c>
      <c r="B46" s="16"/>
      <c r="C46" s="16"/>
      <c r="D46" s="16" t="s">
        <v>103</v>
      </c>
      <c r="E46" s="16"/>
      <c r="F46" s="26"/>
      <c r="G46" s="16"/>
      <c r="H46" s="16"/>
      <c r="I46" s="26"/>
      <c r="J46" s="27"/>
      <c r="K46" s="15">
        <f>SUM(I47:I88)/2</f>
        <v>27932.12</v>
      </c>
    </row>
    <row r="47" spans="1:11" ht="15.75" customHeight="1" x14ac:dyDescent="0.2">
      <c r="A47" s="16" t="s">
        <v>143</v>
      </c>
      <c r="B47" s="16"/>
      <c r="C47" s="16"/>
      <c r="D47" s="16" t="s">
        <v>104</v>
      </c>
      <c r="E47" s="16"/>
      <c r="F47" s="26"/>
      <c r="G47" s="16"/>
      <c r="H47" s="16"/>
      <c r="I47" s="26">
        <f>SUM(I48:I51)</f>
        <v>1196.93</v>
      </c>
      <c r="J47" s="27">
        <f t="shared" ref="J47:J66" si="27">I47/$I$91</f>
        <v>5.3E-3</v>
      </c>
    </row>
    <row r="48" spans="1:11" s="9" customFormat="1" ht="35.25" customHeight="1" x14ac:dyDescent="0.2">
      <c r="A48" s="28" t="s">
        <v>144</v>
      </c>
      <c r="B48" s="29" t="s">
        <v>32</v>
      </c>
      <c r="C48" s="30" t="s">
        <v>74</v>
      </c>
      <c r="D48" s="28" t="s">
        <v>33</v>
      </c>
      <c r="E48" s="30" t="s">
        <v>14</v>
      </c>
      <c r="F48" s="31">
        <v>4.92</v>
      </c>
      <c r="G48" s="32">
        <v>56.36</v>
      </c>
      <c r="H48" s="31">
        <f t="shared" ref="H48" si="28">G48*$H$5+G48</f>
        <v>73.63</v>
      </c>
      <c r="I48" s="31">
        <f t="shared" ref="I48" si="29">F48*H48</f>
        <v>362.26</v>
      </c>
      <c r="J48" s="33">
        <f t="shared" si="27"/>
        <v>1.6000000000000001E-3</v>
      </c>
    </row>
    <row r="49" spans="1:10" s="9" customFormat="1" ht="21" customHeight="1" x14ac:dyDescent="0.2">
      <c r="A49" s="28" t="s">
        <v>145</v>
      </c>
      <c r="B49" s="29" t="s">
        <v>27</v>
      </c>
      <c r="C49" s="30" t="s">
        <v>74</v>
      </c>
      <c r="D49" s="35" t="s">
        <v>28</v>
      </c>
      <c r="E49" s="30" t="s">
        <v>29</v>
      </c>
      <c r="F49" s="31">
        <v>27.55</v>
      </c>
      <c r="G49" s="32">
        <v>11.3</v>
      </c>
      <c r="H49" s="31">
        <f t="shared" ref="H49:H51" si="30">G49*$H$5+G49</f>
        <v>14.76</v>
      </c>
      <c r="I49" s="31">
        <f t="shared" ref="I49:I51" si="31">F49*H49</f>
        <v>406.64</v>
      </c>
      <c r="J49" s="33">
        <f t="shared" si="27"/>
        <v>1.8E-3</v>
      </c>
    </row>
    <row r="50" spans="1:10" s="9" customFormat="1" ht="30.75" customHeight="1" x14ac:dyDescent="0.2">
      <c r="A50" s="28" t="s">
        <v>146</v>
      </c>
      <c r="B50" s="29" t="s">
        <v>30</v>
      </c>
      <c r="C50" s="30" t="s">
        <v>74</v>
      </c>
      <c r="D50" s="28" t="s">
        <v>31</v>
      </c>
      <c r="E50" s="30" t="s">
        <v>18</v>
      </c>
      <c r="F50" s="31">
        <v>0.35</v>
      </c>
      <c r="G50" s="32">
        <v>710.53</v>
      </c>
      <c r="H50" s="31">
        <f t="shared" si="30"/>
        <v>928.31</v>
      </c>
      <c r="I50" s="31">
        <f t="shared" si="31"/>
        <v>324.91000000000003</v>
      </c>
      <c r="J50" s="33">
        <f t="shared" si="27"/>
        <v>1.4E-3</v>
      </c>
    </row>
    <row r="51" spans="1:10" s="9" customFormat="1" ht="47.25" customHeight="1" x14ac:dyDescent="0.2">
      <c r="A51" s="28" t="s">
        <v>147</v>
      </c>
      <c r="B51" s="29" t="s">
        <v>198</v>
      </c>
      <c r="C51" s="30" t="s">
        <v>74</v>
      </c>
      <c r="D51" s="28" t="s">
        <v>199</v>
      </c>
      <c r="E51" s="30" t="s">
        <v>18</v>
      </c>
      <c r="F51" s="31">
        <v>0.03</v>
      </c>
      <c r="G51" s="32">
        <v>2630.87</v>
      </c>
      <c r="H51" s="31">
        <f t="shared" si="30"/>
        <v>3437.23</v>
      </c>
      <c r="I51" s="31">
        <f t="shared" si="31"/>
        <v>103.12</v>
      </c>
      <c r="J51" s="33">
        <f t="shared" si="27"/>
        <v>5.0000000000000001E-4</v>
      </c>
    </row>
    <row r="52" spans="1:10" ht="18" customHeight="1" x14ac:dyDescent="0.2">
      <c r="A52" s="16" t="s">
        <v>148</v>
      </c>
      <c r="B52" s="16"/>
      <c r="C52" s="16"/>
      <c r="D52" s="16" t="s">
        <v>34</v>
      </c>
      <c r="E52" s="16"/>
      <c r="F52" s="26"/>
      <c r="G52" s="16"/>
      <c r="H52" s="16"/>
      <c r="I52" s="26">
        <f>SUM(I53:I53)</f>
        <v>2452.7399999999998</v>
      </c>
      <c r="J52" s="27">
        <f t="shared" si="27"/>
        <v>1.0800000000000001E-2</v>
      </c>
    </row>
    <row r="53" spans="1:10" s="9" customFormat="1" ht="35.25" customHeight="1" x14ac:dyDescent="0.2">
      <c r="A53" s="28" t="s">
        <v>149</v>
      </c>
      <c r="B53" s="29" t="s">
        <v>200</v>
      </c>
      <c r="C53" s="30" t="s">
        <v>74</v>
      </c>
      <c r="D53" s="28" t="s">
        <v>142</v>
      </c>
      <c r="E53" s="30" t="s">
        <v>14</v>
      </c>
      <c r="F53" s="31">
        <v>29.03</v>
      </c>
      <c r="G53" s="32">
        <v>64.67</v>
      </c>
      <c r="H53" s="31">
        <f t="shared" ref="H53" si="32">G53*$H$5+G53</f>
        <v>84.49</v>
      </c>
      <c r="I53" s="31">
        <f t="shared" ref="I53" si="33">F53*H53</f>
        <v>2452.7399999999998</v>
      </c>
      <c r="J53" s="33">
        <f t="shared" si="27"/>
        <v>1.0800000000000001E-2</v>
      </c>
    </row>
    <row r="54" spans="1:10" ht="18" customHeight="1" x14ac:dyDescent="0.2">
      <c r="A54" s="16" t="s">
        <v>150</v>
      </c>
      <c r="B54" s="16"/>
      <c r="C54" s="16"/>
      <c r="D54" s="16" t="s">
        <v>38</v>
      </c>
      <c r="E54" s="16"/>
      <c r="F54" s="26"/>
      <c r="G54" s="16"/>
      <c r="H54" s="16"/>
      <c r="I54" s="26">
        <f>SUM(I55:I57)</f>
        <v>3739.56</v>
      </c>
      <c r="J54" s="27">
        <f t="shared" si="27"/>
        <v>1.6500000000000001E-2</v>
      </c>
    </row>
    <row r="55" spans="1:10" s="9" customFormat="1" ht="43.5" customHeight="1" x14ac:dyDescent="0.2">
      <c r="A55" s="28" t="s">
        <v>151</v>
      </c>
      <c r="B55" s="29" t="s">
        <v>203</v>
      </c>
      <c r="C55" s="30" t="s">
        <v>74</v>
      </c>
      <c r="D55" s="28" t="s">
        <v>204</v>
      </c>
      <c r="E55" s="30" t="s">
        <v>14</v>
      </c>
      <c r="F55" s="31">
        <v>20.91</v>
      </c>
      <c r="G55" s="32">
        <v>32.409999999999997</v>
      </c>
      <c r="H55" s="31">
        <f t="shared" ref="H55:H57" si="34">G55*$H$5+G55</f>
        <v>42.34</v>
      </c>
      <c r="I55" s="31">
        <f t="shared" ref="I55:I57" si="35">F55*H55</f>
        <v>885.33</v>
      </c>
      <c r="J55" s="33">
        <f t="shared" si="27"/>
        <v>3.8999999999999998E-3</v>
      </c>
    </row>
    <row r="56" spans="1:10" s="9" customFormat="1" ht="60" customHeight="1" x14ac:dyDescent="0.2">
      <c r="A56" s="28" t="s">
        <v>152</v>
      </c>
      <c r="B56" s="40" t="s">
        <v>201</v>
      </c>
      <c r="C56" s="30" t="s">
        <v>74</v>
      </c>
      <c r="D56" s="28" t="s">
        <v>202</v>
      </c>
      <c r="E56" s="30" t="s">
        <v>14</v>
      </c>
      <c r="F56" s="31">
        <v>20.91</v>
      </c>
      <c r="G56" s="32">
        <v>89.61</v>
      </c>
      <c r="H56" s="31">
        <f t="shared" si="34"/>
        <v>117.08</v>
      </c>
      <c r="I56" s="31">
        <f t="shared" si="35"/>
        <v>2448.14</v>
      </c>
      <c r="J56" s="33">
        <f t="shared" si="27"/>
        <v>1.0800000000000001E-2</v>
      </c>
    </row>
    <row r="57" spans="1:10" s="9" customFormat="1" ht="44.25" customHeight="1" x14ac:dyDescent="0.2">
      <c r="A57" s="28" t="s">
        <v>153</v>
      </c>
      <c r="B57" s="29" t="s">
        <v>39</v>
      </c>
      <c r="C57" s="30" t="s">
        <v>74</v>
      </c>
      <c r="D57" s="28" t="s">
        <v>40</v>
      </c>
      <c r="E57" s="30" t="s">
        <v>13</v>
      </c>
      <c r="F57" s="31">
        <v>25.8</v>
      </c>
      <c r="G57" s="32">
        <v>12.05</v>
      </c>
      <c r="H57" s="31">
        <f t="shared" si="34"/>
        <v>15.74</v>
      </c>
      <c r="I57" s="31">
        <f t="shared" si="35"/>
        <v>406.09</v>
      </c>
      <c r="J57" s="33">
        <f t="shared" si="27"/>
        <v>1.8E-3</v>
      </c>
    </row>
    <row r="58" spans="1:10" ht="18.75" customHeight="1" x14ac:dyDescent="0.2">
      <c r="A58" s="16" t="s">
        <v>154</v>
      </c>
      <c r="B58" s="16"/>
      <c r="C58" s="16"/>
      <c r="D58" s="34" t="s">
        <v>93</v>
      </c>
      <c r="E58" s="16"/>
      <c r="F58" s="26"/>
      <c r="G58" s="16"/>
      <c r="H58" s="16"/>
      <c r="I58" s="26">
        <f>SUM(I59:I63)</f>
        <v>4997.16</v>
      </c>
      <c r="J58" s="27">
        <f t="shared" si="27"/>
        <v>2.2100000000000002E-2</v>
      </c>
    </row>
    <row r="59" spans="1:10" s="9" customFormat="1" ht="45.75" customHeight="1" x14ac:dyDescent="0.2">
      <c r="A59" s="28" t="s">
        <v>155</v>
      </c>
      <c r="B59" s="29" t="s">
        <v>41</v>
      </c>
      <c r="C59" s="30" t="s">
        <v>74</v>
      </c>
      <c r="D59" s="28" t="s">
        <v>42</v>
      </c>
      <c r="E59" s="30" t="s">
        <v>14</v>
      </c>
      <c r="F59" s="31">
        <v>58.06</v>
      </c>
      <c r="G59" s="41">
        <v>8.6999999999999993</v>
      </c>
      <c r="H59" s="31">
        <f t="shared" ref="H59" si="36">G59*$H$5+G59</f>
        <v>11.37</v>
      </c>
      <c r="I59" s="31">
        <f t="shared" ref="I59" si="37">F59*H59</f>
        <v>660.14</v>
      </c>
      <c r="J59" s="33">
        <f t="shared" si="27"/>
        <v>2.8999999999999998E-3</v>
      </c>
    </row>
    <row r="60" spans="1:10" s="9" customFormat="1" ht="30" customHeight="1" x14ac:dyDescent="0.2">
      <c r="A60" s="28" t="s">
        <v>156</v>
      </c>
      <c r="B60" s="29" t="s">
        <v>43</v>
      </c>
      <c r="C60" s="30" t="s">
        <v>74</v>
      </c>
      <c r="D60" s="28" t="s">
        <v>44</v>
      </c>
      <c r="E60" s="30" t="s">
        <v>14</v>
      </c>
      <c r="F60" s="31">
        <v>58.06</v>
      </c>
      <c r="G60" s="41">
        <v>32.770000000000003</v>
      </c>
      <c r="H60" s="31">
        <f t="shared" ref="H60:H63" si="38">G60*$H$5+G60</f>
        <v>42.81</v>
      </c>
      <c r="I60" s="31">
        <f t="shared" ref="I60:I63" si="39">F60*H60</f>
        <v>2485.5500000000002</v>
      </c>
      <c r="J60" s="33">
        <f t="shared" si="27"/>
        <v>1.0999999999999999E-2</v>
      </c>
    </row>
    <row r="61" spans="1:10" s="9" customFormat="1" ht="30.75" customHeight="1" x14ac:dyDescent="0.2">
      <c r="A61" s="28" t="s">
        <v>157</v>
      </c>
      <c r="B61" s="29" t="s">
        <v>231</v>
      </c>
      <c r="C61" s="30" t="s">
        <v>74</v>
      </c>
      <c r="D61" s="28" t="s">
        <v>232</v>
      </c>
      <c r="E61" s="30" t="s">
        <v>14</v>
      </c>
      <c r="F61" s="31">
        <v>58.06</v>
      </c>
      <c r="G61" s="41">
        <v>6.54</v>
      </c>
      <c r="H61" s="31">
        <f t="shared" ref="H61" si="40">G61*$H$5+G61</f>
        <v>8.5399999999999991</v>
      </c>
      <c r="I61" s="31">
        <f t="shared" ref="I61" si="41">F61*H61</f>
        <v>495.83</v>
      </c>
      <c r="J61" s="33">
        <f t="shared" si="27"/>
        <v>2.2000000000000001E-3</v>
      </c>
    </row>
    <row r="62" spans="1:10" s="9" customFormat="1" ht="30.75" customHeight="1" x14ac:dyDescent="0.2">
      <c r="A62" s="28" t="s">
        <v>158</v>
      </c>
      <c r="B62" s="29" t="s">
        <v>45</v>
      </c>
      <c r="C62" s="30" t="s">
        <v>74</v>
      </c>
      <c r="D62" s="28" t="s">
        <v>46</v>
      </c>
      <c r="E62" s="30" t="s">
        <v>14</v>
      </c>
      <c r="F62" s="31">
        <v>58.06</v>
      </c>
      <c r="G62" s="41">
        <v>15.77</v>
      </c>
      <c r="H62" s="31">
        <f t="shared" si="38"/>
        <v>20.6</v>
      </c>
      <c r="I62" s="31">
        <f t="shared" si="39"/>
        <v>1196.04</v>
      </c>
      <c r="J62" s="33">
        <f t="shared" si="27"/>
        <v>5.3E-3</v>
      </c>
    </row>
    <row r="63" spans="1:10" s="9" customFormat="1" ht="45" customHeight="1" x14ac:dyDescent="0.2">
      <c r="A63" s="28" t="s">
        <v>159</v>
      </c>
      <c r="B63" s="29" t="s">
        <v>47</v>
      </c>
      <c r="C63" s="30" t="s">
        <v>74</v>
      </c>
      <c r="D63" s="28" t="s">
        <v>48</v>
      </c>
      <c r="E63" s="30" t="s">
        <v>14</v>
      </c>
      <c r="F63" s="31">
        <v>1.44</v>
      </c>
      <c r="G63" s="41">
        <v>84.83</v>
      </c>
      <c r="H63" s="31">
        <f t="shared" si="38"/>
        <v>110.83</v>
      </c>
      <c r="I63" s="31">
        <f t="shared" si="39"/>
        <v>159.6</v>
      </c>
      <c r="J63" s="33">
        <f t="shared" si="27"/>
        <v>6.9999999999999999E-4</v>
      </c>
    </row>
    <row r="64" spans="1:10" ht="15.75" customHeight="1" x14ac:dyDescent="0.2">
      <c r="A64" s="16" t="s">
        <v>160</v>
      </c>
      <c r="B64" s="16"/>
      <c r="C64" s="16"/>
      <c r="D64" s="16" t="s">
        <v>207</v>
      </c>
      <c r="E64" s="16"/>
      <c r="F64" s="26"/>
      <c r="G64" s="16"/>
      <c r="H64" s="16"/>
      <c r="I64" s="26">
        <f>SUM(I65:I68)</f>
        <v>2110.52</v>
      </c>
      <c r="J64" s="27">
        <f t="shared" si="27"/>
        <v>9.2999999999999992E-3</v>
      </c>
    </row>
    <row r="65" spans="1:10" s="9" customFormat="1" ht="30.75" customHeight="1" x14ac:dyDescent="0.2">
      <c r="A65" s="28" t="s">
        <v>161</v>
      </c>
      <c r="B65" s="29" t="s">
        <v>205</v>
      </c>
      <c r="C65" s="30" t="s">
        <v>74</v>
      </c>
      <c r="D65" s="28" t="s">
        <v>208</v>
      </c>
      <c r="E65" s="30" t="s">
        <v>12</v>
      </c>
      <c r="F65" s="31">
        <v>1</v>
      </c>
      <c r="G65" s="32">
        <v>698.68</v>
      </c>
      <c r="H65" s="31">
        <f t="shared" ref="H65" si="42">G65*$H$5+G65</f>
        <v>912.83</v>
      </c>
      <c r="I65" s="31">
        <f t="shared" ref="I65" si="43">F65*H65</f>
        <v>912.83</v>
      </c>
      <c r="J65" s="33">
        <f t="shared" si="27"/>
        <v>4.0000000000000001E-3</v>
      </c>
    </row>
    <row r="66" spans="1:10" s="9" customFormat="1" ht="29.25" customHeight="1" x14ac:dyDescent="0.2">
      <c r="A66" s="28" t="s">
        <v>206</v>
      </c>
      <c r="B66" s="29" t="s">
        <v>209</v>
      </c>
      <c r="C66" s="30" t="s">
        <v>74</v>
      </c>
      <c r="D66" s="28" t="s">
        <v>210</v>
      </c>
      <c r="E66" s="30" t="s">
        <v>12</v>
      </c>
      <c r="F66" s="31">
        <v>1</v>
      </c>
      <c r="G66" s="32">
        <v>446.99</v>
      </c>
      <c r="H66" s="31">
        <f t="shared" ref="H66" si="44">G66*$H$5+G66</f>
        <v>583.99</v>
      </c>
      <c r="I66" s="31">
        <f t="shared" ref="I66" si="45">F66*H66</f>
        <v>583.99</v>
      </c>
      <c r="J66" s="33">
        <f t="shared" si="27"/>
        <v>2.5999999999999999E-3</v>
      </c>
    </row>
    <row r="67" spans="1:10" s="9" customFormat="1" ht="34.5" customHeight="1" x14ac:dyDescent="0.2">
      <c r="A67" s="28" t="s">
        <v>211</v>
      </c>
      <c r="B67" s="29" t="s">
        <v>213</v>
      </c>
      <c r="C67" s="30" t="s">
        <v>74</v>
      </c>
      <c r="D67" s="28" t="s">
        <v>215</v>
      </c>
      <c r="E67" s="30" t="s">
        <v>14</v>
      </c>
      <c r="F67" s="31">
        <v>0.72</v>
      </c>
      <c r="G67" s="32">
        <v>170.02</v>
      </c>
      <c r="H67" s="31">
        <f t="shared" ref="H67:H69" si="46">G67*$H$5+G67</f>
        <v>222.13</v>
      </c>
      <c r="I67" s="31">
        <f t="shared" ref="I67:I69" si="47">F67*H67</f>
        <v>159.93</v>
      </c>
      <c r="J67" s="33">
        <f t="shared" ref="J67:J69" si="48">I67/$I$91</f>
        <v>6.9999999999999999E-4</v>
      </c>
    </row>
    <row r="68" spans="1:10" s="9" customFormat="1" ht="50.25" customHeight="1" x14ac:dyDescent="0.2">
      <c r="A68" s="28" t="s">
        <v>212</v>
      </c>
      <c r="B68" s="29" t="s">
        <v>214</v>
      </c>
      <c r="C68" s="30" t="s">
        <v>74</v>
      </c>
      <c r="D68" s="28" t="s">
        <v>216</v>
      </c>
      <c r="E68" s="30" t="s">
        <v>14</v>
      </c>
      <c r="F68" s="31">
        <v>0.72</v>
      </c>
      <c r="G68" s="32">
        <v>482.38</v>
      </c>
      <c r="H68" s="31">
        <f t="shared" si="46"/>
        <v>630.23</v>
      </c>
      <c r="I68" s="31">
        <f t="shared" si="47"/>
        <v>453.77</v>
      </c>
      <c r="J68" s="33">
        <f t="shared" si="48"/>
        <v>2E-3</v>
      </c>
    </row>
    <row r="69" spans="1:10" s="9" customFormat="1" ht="33.75" customHeight="1" x14ac:dyDescent="0.2">
      <c r="A69" s="28" t="s">
        <v>230</v>
      </c>
      <c r="B69" s="29" t="s">
        <v>233</v>
      </c>
      <c r="C69" s="30" t="s">
        <v>74</v>
      </c>
      <c r="D69" s="28" t="s">
        <v>234</v>
      </c>
      <c r="E69" s="30" t="s">
        <v>14</v>
      </c>
      <c r="F69" s="31">
        <v>5.04</v>
      </c>
      <c r="G69" s="32">
        <v>35.81</v>
      </c>
      <c r="H69" s="31">
        <f t="shared" si="46"/>
        <v>46.79</v>
      </c>
      <c r="I69" s="31">
        <f t="shared" si="47"/>
        <v>235.82</v>
      </c>
      <c r="J69" s="33">
        <f t="shared" si="48"/>
        <v>1E-3</v>
      </c>
    </row>
    <row r="70" spans="1:10" ht="16.5" customHeight="1" x14ac:dyDescent="0.2">
      <c r="A70" s="16" t="s">
        <v>162</v>
      </c>
      <c r="B70" s="16"/>
      <c r="C70" s="16"/>
      <c r="D70" s="16" t="s">
        <v>49</v>
      </c>
      <c r="E70" s="16"/>
      <c r="F70" s="26"/>
      <c r="G70" s="16"/>
      <c r="H70" s="16"/>
      <c r="I70" s="26">
        <f>SUM(I71:I74)</f>
        <v>2516.9299999999998</v>
      </c>
      <c r="J70" s="27">
        <f t="shared" ref="J70:J91" si="49">I70/$I$91</f>
        <v>1.11E-2</v>
      </c>
    </row>
    <row r="71" spans="1:10" s="9" customFormat="1" ht="60.75" customHeight="1" x14ac:dyDescent="0.2">
      <c r="A71" s="28" t="s">
        <v>163</v>
      </c>
      <c r="B71" s="29" t="s">
        <v>192</v>
      </c>
      <c r="C71" s="30" t="s">
        <v>74</v>
      </c>
      <c r="D71" s="28" t="s">
        <v>193</v>
      </c>
      <c r="E71" s="30" t="s">
        <v>114</v>
      </c>
      <c r="F71" s="31">
        <v>3</v>
      </c>
      <c r="G71" s="32">
        <v>55.2</v>
      </c>
      <c r="H71" s="31">
        <f t="shared" ref="H71:H74" si="50">G71*$H$5+G71</f>
        <v>72.12</v>
      </c>
      <c r="I71" s="31">
        <f t="shared" ref="I71:I74" si="51">F71*H71</f>
        <v>216.36</v>
      </c>
      <c r="J71" s="33">
        <f t="shared" si="49"/>
        <v>1E-3</v>
      </c>
    </row>
    <row r="72" spans="1:10" s="9" customFormat="1" ht="118.5" customHeight="1" x14ac:dyDescent="0.2">
      <c r="A72" s="28" t="s">
        <v>217</v>
      </c>
      <c r="B72" s="29" t="s">
        <v>50</v>
      </c>
      <c r="C72" s="30" t="s">
        <v>100</v>
      </c>
      <c r="D72" s="28" t="s">
        <v>51</v>
      </c>
      <c r="E72" s="30" t="s">
        <v>52</v>
      </c>
      <c r="F72" s="31">
        <v>2</v>
      </c>
      <c r="G72" s="32">
        <v>227.02</v>
      </c>
      <c r="H72" s="31">
        <f t="shared" si="50"/>
        <v>296.60000000000002</v>
      </c>
      <c r="I72" s="31">
        <f t="shared" si="51"/>
        <v>593.20000000000005</v>
      </c>
      <c r="J72" s="33">
        <f t="shared" si="49"/>
        <v>2.5999999999999999E-3</v>
      </c>
    </row>
    <row r="73" spans="1:10" s="9" customFormat="1" ht="120.75" customHeight="1" x14ac:dyDescent="0.2">
      <c r="A73" s="28" t="s">
        <v>218</v>
      </c>
      <c r="B73" s="29" t="s">
        <v>53</v>
      </c>
      <c r="C73" s="30" t="s">
        <v>100</v>
      </c>
      <c r="D73" s="28" t="s">
        <v>54</v>
      </c>
      <c r="E73" s="30" t="s">
        <v>52</v>
      </c>
      <c r="F73" s="31">
        <v>5</v>
      </c>
      <c r="G73" s="41">
        <v>258.69</v>
      </c>
      <c r="H73" s="31">
        <f t="shared" si="50"/>
        <v>337.98</v>
      </c>
      <c r="I73" s="31">
        <f t="shared" si="51"/>
        <v>1689.9</v>
      </c>
      <c r="J73" s="33">
        <f t="shared" si="49"/>
        <v>7.4999999999999997E-3</v>
      </c>
    </row>
    <row r="74" spans="1:10" s="9" customFormat="1" ht="36.75" customHeight="1" x14ac:dyDescent="0.2">
      <c r="A74" s="28" t="s">
        <v>219</v>
      </c>
      <c r="B74" s="29" t="s">
        <v>96</v>
      </c>
      <c r="C74" s="30" t="s">
        <v>100</v>
      </c>
      <c r="D74" s="28" t="s">
        <v>97</v>
      </c>
      <c r="E74" s="30" t="s">
        <v>12</v>
      </c>
      <c r="F74" s="31">
        <v>1</v>
      </c>
      <c r="G74" s="32">
        <v>13.37</v>
      </c>
      <c r="H74" s="31">
        <f t="shared" si="50"/>
        <v>17.47</v>
      </c>
      <c r="I74" s="31">
        <f t="shared" si="51"/>
        <v>17.47</v>
      </c>
      <c r="J74" s="33">
        <f t="shared" si="49"/>
        <v>1E-4</v>
      </c>
    </row>
    <row r="75" spans="1:10" ht="14.25" customHeight="1" x14ac:dyDescent="0.2">
      <c r="A75" s="16" t="s">
        <v>164</v>
      </c>
      <c r="B75" s="16"/>
      <c r="C75" s="16"/>
      <c r="D75" s="16" t="s">
        <v>77</v>
      </c>
      <c r="E75" s="16"/>
      <c r="F75" s="26"/>
      <c r="G75" s="16"/>
      <c r="H75" s="16"/>
      <c r="I75" s="26">
        <f>SUM(I76:I78)</f>
        <v>529.44000000000005</v>
      </c>
      <c r="J75" s="27">
        <f t="shared" si="49"/>
        <v>2.3E-3</v>
      </c>
    </row>
    <row r="76" spans="1:10" s="9" customFormat="1" ht="60.75" customHeight="1" x14ac:dyDescent="0.2">
      <c r="A76" s="28" t="s">
        <v>165</v>
      </c>
      <c r="B76" s="29" t="s">
        <v>55</v>
      </c>
      <c r="C76" s="30" t="s">
        <v>100</v>
      </c>
      <c r="D76" s="28" t="s">
        <v>56</v>
      </c>
      <c r="E76" s="30" t="s">
        <v>52</v>
      </c>
      <c r="F76" s="31">
        <v>1</v>
      </c>
      <c r="G76" s="32">
        <v>124.95</v>
      </c>
      <c r="H76" s="31">
        <f t="shared" ref="H76" si="52">G76*$H$5+G76</f>
        <v>163.25</v>
      </c>
      <c r="I76" s="31">
        <f t="shared" ref="I76" si="53">F76*H76</f>
        <v>163.25</v>
      </c>
      <c r="J76" s="33">
        <f t="shared" si="49"/>
        <v>6.9999999999999999E-4</v>
      </c>
    </row>
    <row r="77" spans="1:10" s="9" customFormat="1" ht="75.75" customHeight="1" x14ac:dyDescent="0.2">
      <c r="A77" s="28" t="s">
        <v>166</v>
      </c>
      <c r="B77" s="29" t="s">
        <v>57</v>
      </c>
      <c r="C77" s="30" t="s">
        <v>100</v>
      </c>
      <c r="D77" s="28" t="s">
        <v>58</v>
      </c>
      <c r="E77" s="30" t="s">
        <v>52</v>
      </c>
      <c r="F77" s="31">
        <v>1</v>
      </c>
      <c r="G77" s="32">
        <v>200.9</v>
      </c>
      <c r="H77" s="31">
        <f t="shared" ref="H77:H78" si="54">G77*$H$5+G77</f>
        <v>262.48</v>
      </c>
      <c r="I77" s="31">
        <f t="shared" ref="I77:I78" si="55">F77*H77</f>
        <v>262.48</v>
      </c>
      <c r="J77" s="33">
        <f t="shared" si="49"/>
        <v>1.1999999999999999E-3</v>
      </c>
    </row>
    <row r="78" spans="1:10" s="9" customFormat="1" ht="20.25" customHeight="1" x14ac:dyDescent="0.2">
      <c r="A78" s="28" t="s">
        <v>167</v>
      </c>
      <c r="B78" s="29" t="s">
        <v>59</v>
      </c>
      <c r="C78" s="30" t="s">
        <v>100</v>
      </c>
      <c r="D78" s="28" t="s">
        <v>60</v>
      </c>
      <c r="E78" s="30" t="s">
        <v>12</v>
      </c>
      <c r="F78" s="31">
        <v>1</v>
      </c>
      <c r="G78" s="32">
        <v>79.38</v>
      </c>
      <c r="H78" s="31">
        <f t="shared" si="54"/>
        <v>103.71</v>
      </c>
      <c r="I78" s="31">
        <f t="shared" si="55"/>
        <v>103.71</v>
      </c>
      <c r="J78" s="33">
        <f t="shared" si="49"/>
        <v>5.0000000000000001E-4</v>
      </c>
    </row>
    <row r="79" spans="1:10" ht="18" customHeight="1" x14ac:dyDescent="0.2">
      <c r="A79" s="16" t="s">
        <v>168</v>
      </c>
      <c r="B79" s="16"/>
      <c r="C79" s="16"/>
      <c r="D79" s="16" t="s">
        <v>220</v>
      </c>
      <c r="E79" s="16"/>
      <c r="F79" s="26"/>
      <c r="G79" s="16"/>
      <c r="H79" s="16"/>
      <c r="I79" s="26">
        <f>SUM(I80:I80)</f>
        <v>621.66999999999996</v>
      </c>
      <c r="J79" s="27">
        <f t="shared" si="49"/>
        <v>2.7000000000000001E-3</v>
      </c>
    </row>
    <row r="80" spans="1:10" s="9" customFormat="1" ht="47.25" customHeight="1" x14ac:dyDescent="0.2">
      <c r="A80" s="28" t="s">
        <v>169</v>
      </c>
      <c r="B80" s="29" t="s">
        <v>221</v>
      </c>
      <c r="C80" s="30" t="s">
        <v>100</v>
      </c>
      <c r="D80" s="28" t="s">
        <v>222</v>
      </c>
      <c r="E80" s="30" t="s">
        <v>12</v>
      </c>
      <c r="F80" s="31">
        <v>1</v>
      </c>
      <c r="G80" s="32">
        <v>475.83</v>
      </c>
      <c r="H80" s="31">
        <f t="shared" ref="H80" si="56">G80*$H$5+G80</f>
        <v>621.66999999999996</v>
      </c>
      <c r="I80" s="31">
        <f t="shared" ref="I80" si="57">F80*H80</f>
        <v>621.66999999999996</v>
      </c>
      <c r="J80" s="33">
        <f t="shared" si="49"/>
        <v>2.7000000000000001E-3</v>
      </c>
    </row>
    <row r="81" spans="1:11" ht="15.75" customHeight="1" x14ac:dyDescent="0.2">
      <c r="A81" s="16" t="s">
        <v>170</v>
      </c>
      <c r="B81" s="16"/>
      <c r="C81" s="16"/>
      <c r="D81" s="16" t="s">
        <v>61</v>
      </c>
      <c r="E81" s="16"/>
      <c r="F81" s="26"/>
      <c r="G81" s="16"/>
      <c r="H81" s="16"/>
      <c r="I81" s="26">
        <f>SUM(I82:I83)</f>
        <v>125.82</v>
      </c>
      <c r="J81" s="27">
        <f t="shared" si="49"/>
        <v>5.9999999999999995E-4</v>
      </c>
    </row>
    <row r="82" spans="1:11" s="9" customFormat="1" ht="32.25" customHeight="1" x14ac:dyDescent="0.2">
      <c r="A82" s="28" t="s">
        <v>247</v>
      </c>
      <c r="B82" s="29" t="s">
        <v>223</v>
      </c>
      <c r="C82" s="30" t="s">
        <v>100</v>
      </c>
      <c r="D82" s="28" t="s">
        <v>224</v>
      </c>
      <c r="E82" s="30" t="s">
        <v>12</v>
      </c>
      <c r="F82" s="31">
        <v>1</v>
      </c>
      <c r="G82" s="32">
        <v>70.849999999999994</v>
      </c>
      <c r="H82" s="31">
        <f t="shared" ref="H82" si="58">G82*$H$5+G82</f>
        <v>92.57</v>
      </c>
      <c r="I82" s="31">
        <f t="shared" ref="I82" si="59">F82*H82</f>
        <v>92.57</v>
      </c>
      <c r="J82" s="33">
        <f t="shared" si="49"/>
        <v>4.0000000000000002E-4</v>
      </c>
    </row>
    <row r="83" spans="1:11" s="9" customFormat="1" ht="33.75" customHeight="1" x14ac:dyDescent="0.2">
      <c r="A83" s="28" t="s">
        <v>248</v>
      </c>
      <c r="B83" s="29" t="s">
        <v>62</v>
      </c>
      <c r="C83" s="30" t="s">
        <v>100</v>
      </c>
      <c r="D83" s="28" t="s">
        <v>63</v>
      </c>
      <c r="E83" s="30" t="s">
        <v>12</v>
      </c>
      <c r="F83" s="31">
        <v>1</v>
      </c>
      <c r="G83" s="32">
        <v>25.45</v>
      </c>
      <c r="H83" s="31">
        <f t="shared" ref="H83" si="60">G83*$H$5+G83</f>
        <v>33.25</v>
      </c>
      <c r="I83" s="31">
        <f t="shared" ref="I83" si="61">F83*H83</f>
        <v>33.25</v>
      </c>
      <c r="J83" s="33">
        <f t="shared" si="49"/>
        <v>1E-4</v>
      </c>
    </row>
    <row r="84" spans="1:11" s="9" customFormat="1" ht="18.75" customHeight="1" x14ac:dyDescent="0.2">
      <c r="A84" s="16" t="s">
        <v>171</v>
      </c>
      <c r="B84" s="16"/>
      <c r="C84" s="16"/>
      <c r="D84" s="16" t="s">
        <v>225</v>
      </c>
      <c r="E84" s="16"/>
      <c r="F84" s="26"/>
      <c r="G84" s="16"/>
      <c r="H84" s="16"/>
      <c r="I84" s="26">
        <f>SUM(I85:I86)</f>
        <v>8945.83</v>
      </c>
      <c r="J84" s="27">
        <f t="shared" si="49"/>
        <v>3.95E-2</v>
      </c>
    </row>
    <row r="85" spans="1:11" s="9" customFormat="1" ht="36.75" customHeight="1" x14ac:dyDescent="0.2">
      <c r="A85" s="28" t="s">
        <v>172</v>
      </c>
      <c r="B85" s="29" t="s">
        <v>226</v>
      </c>
      <c r="C85" s="30" t="s">
        <v>100</v>
      </c>
      <c r="D85" s="28" t="s">
        <v>227</v>
      </c>
      <c r="E85" s="38" t="s">
        <v>14</v>
      </c>
      <c r="F85" s="31">
        <v>30.07</v>
      </c>
      <c r="G85" s="32">
        <v>124.93</v>
      </c>
      <c r="H85" s="31">
        <f t="shared" ref="H85:H88" si="62">G85*$H$5+G85</f>
        <v>163.22</v>
      </c>
      <c r="I85" s="31">
        <f t="shared" ref="I85:I88" si="63">F85*H85</f>
        <v>4908.03</v>
      </c>
      <c r="J85" s="33">
        <f t="shared" si="49"/>
        <v>2.1700000000000001E-2</v>
      </c>
    </row>
    <row r="86" spans="1:11" s="9" customFormat="1" ht="52.5" customHeight="1" x14ac:dyDescent="0.2">
      <c r="A86" s="28" t="s">
        <v>173</v>
      </c>
      <c r="B86" s="29" t="s">
        <v>228</v>
      </c>
      <c r="C86" s="30" t="s">
        <v>100</v>
      </c>
      <c r="D86" s="28" t="s">
        <v>229</v>
      </c>
      <c r="E86" s="38" t="s">
        <v>14</v>
      </c>
      <c r="F86" s="31">
        <v>30.07</v>
      </c>
      <c r="G86" s="32">
        <v>102.78</v>
      </c>
      <c r="H86" s="31">
        <f t="shared" si="62"/>
        <v>134.28</v>
      </c>
      <c r="I86" s="31">
        <f t="shared" si="63"/>
        <v>4037.8</v>
      </c>
      <c r="J86" s="33">
        <f t="shared" si="49"/>
        <v>1.78E-2</v>
      </c>
    </row>
    <row r="87" spans="1:11" s="9" customFormat="1" ht="32.25" customHeight="1" x14ac:dyDescent="0.2">
      <c r="A87" s="28" t="s">
        <v>249</v>
      </c>
      <c r="B87" s="29" t="s">
        <v>238</v>
      </c>
      <c r="C87" s="30" t="s">
        <v>74</v>
      </c>
      <c r="D87" s="28" t="s">
        <v>239</v>
      </c>
      <c r="E87" s="30" t="s">
        <v>13</v>
      </c>
      <c r="F87" s="31">
        <v>9.5500000000000007</v>
      </c>
      <c r="G87" s="32">
        <v>67.790000000000006</v>
      </c>
      <c r="H87" s="31">
        <f t="shared" si="62"/>
        <v>88.57</v>
      </c>
      <c r="I87" s="31">
        <f t="shared" si="63"/>
        <v>845.84</v>
      </c>
      <c r="J87" s="33">
        <f t="shared" si="49"/>
        <v>3.7000000000000002E-3</v>
      </c>
    </row>
    <row r="88" spans="1:11" s="9" customFormat="1" ht="46.5" customHeight="1" x14ac:dyDescent="0.2">
      <c r="A88" s="28" t="s">
        <v>250</v>
      </c>
      <c r="B88" s="29" t="s">
        <v>240</v>
      </c>
      <c r="C88" s="30" t="s">
        <v>74</v>
      </c>
      <c r="D88" s="28" t="s">
        <v>241</v>
      </c>
      <c r="E88" s="30" t="s">
        <v>13</v>
      </c>
      <c r="F88" s="31">
        <v>2.95</v>
      </c>
      <c r="G88" s="32">
        <v>80.27</v>
      </c>
      <c r="H88" s="31">
        <f t="shared" si="62"/>
        <v>104.87</v>
      </c>
      <c r="I88" s="31">
        <f t="shared" si="63"/>
        <v>309.37</v>
      </c>
      <c r="J88" s="33">
        <f t="shared" si="49"/>
        <v>1.4E-3</v>
      </c>
    </row>
    <row r="89" spans="1:11" ht="15.75" customHeight="1" x14ac:dyDescent="0.2">
      <c r="A89" s="16">
        <v>6</v>
      </c>
      <c r="B89" s="16"/>
      <c r="C89" s="16"/>
      <c r="D89" s="16" t="s">
        <v>64</v>
      </c>
      <c r="E89" s="16"/>
      <c r="F89" s="26"/>
      <c r="G89" s="16"/>
      <c r="H89" s="16"/>
      <c r="I89" s="26">
        <f>SUM(I90:I90)</f>
        <v>206.57</v>
      </c>
      <c r="J89" s="27">
        <f t="shared" si="49"/>
        <v>8.9999999999999998E-4</v>
      </c>
    </row>
    <row r="90" spans="1:11" s="9" customFormat="1" ht="16.5" customHeight="1" x14ac:dyDescent="0.2">
      <c r="A90" s="28" t="s">
        <v>180</v>
      </c>
      <c r="B90" s="36" t="s">
        <v>65</v>
      </c>
      <c r="C90" s="30" t="s">
        <v>74</v>
      </c>
      <c r="D90" s="37" t="s">
        <v>66</v>
      </c>
      <c r="E90" s="38" t="s">
        <v>14</v>
      </c>
      <c r="F90" s="31">
        <v>22.75</v>
      </c>
      <c r="G90" s="32">
        <v>6.95</v>
      </c>
      <c r="H90" s="31">
        <f t="shared" ref="H90" si="64">G90*$H$5+G90</f>
        <v>9.08</v>
      </c>
      <c r="I90" s="31">
        <f t="shared" ref="I90" si="65">F90*H90</f>
        <v>206.57</v>
      </c>
      <c r="J90" s="33">
        <f t="shared" si="49"/>
        <v>8.9999999999999998E-4</v>
      </c>
    </row>
    <row r="91" spans="1:11" s="9" customFormat="1" ht="21" customHeight="1" x14ac:dyDescent="0.2">
      <c r="A91" s="50" t="s">
        <v>73</v>
      </c>
      <c r="B91" s="51"/>
      <c r="C91" s="51"/>
      <c r="D91" s="51"/>
      <c r="E91" s="51"/>
      <c r="F91" s="51"/>
      <c r="G91" s="51"/>
      <c r="H91" s="52"/>
      <c r="I91" s="17">
        <f>SUM(I10:I90)/2</f>
        <v>226600.44</v>
      </c>
      <c r="J91" s="42">
        <f t="shared" si="49"/>
        <v>1</v>
      </c>
      <c r="K91" s="10"/>
    </row>
    <row r="92" spans="1:11" x14ac:dyDescent="0.2">
      <c r="A92" s="44"/>
      <c r="B92" s="44"/>
      <c r="C92" s="44"/>
      <c r="D92" s="7"/>
      <c r="E92" s="6"/>
      <c r="F92" s="45"/>
      <c r="G92" s="44"/>
      <c r="H92" s="46"/>
      <c r="I92" s="44"/>
      <c r="J92" s="44"/>
    </row>
    <row r="93" spans="1:11" ht="3" customHeight="1" x14ac:dyDescent="0.2">
      <c r="A93" s="44"/>
      <c r="B93" s="44"/>
      <c r="C93" s="44"/>
      <c r="D93" s="7"/>
      <c r="E93" s="6"/>
      <c r="F93" s="45"/>
      <c r="G93" s="44"/>
      <c r="H93" s="46"/>
      <c r="I93" s="44"/>
      <c r="J93" s="44"/>
    </row>
    <row r="94" spans="1:11" x14ac:dyDescent="0.2">
      <c r="A94" s="44"/>
      <c r="B94" s="44"/>
      <c r="C94" s="44"/>
      <c r="D94" s="7"/>
      <c r="E94" s="6"/>
      <c r="F94" s="45"/>
      <c r="G94" s="44"/>
      <c r="H94" s="46"/>
      <c r="I94" s="44"/>
      <c r="J94" s="44"/>
    </row>
    <row r="95" spans="1:11" ht="7.5" customHeight="1" x14ac:dyDescent="0.2">
      <c r="A95" s="8"/>
      <c r="B95" s="8"/>
      <c r="C95" s="8"/>
      <c r="D95" s="11"/>
      <c r="E95" s="11"/>
      <c r="F95" s="12"/>
      <c r="G95" s="11"/>
      <c r="H95" s="8"/>
      <c r="I95" s="8"/>
      <c r="J95" s="8"/>
    </row>
    <row r="96" spans="1:11" ht="30.75" customHeight="1" x14ac:dyDescent="0.2">
      <c r="A96" s="43" t="s">
        <v>76</v>
      </c>
      <c r="B96" s="43"/>
      <c r="C96" s="43"/>
      <c r="D96" s="43"/>
      <c r="E96" s="43"/>
      <c r="F96" s="43"/>
      <c r="G96" s="43"/>
      <c r="H96" s="43"/>
      <c r="I96" s="43"/>
      <c r="J96" s="43"/>
    </row>
    <row r="97" spans="1:10" s="14" customFormat="1" ht="16.5" customHeight="1" x14ac:dyDescent="0.2">
      <c r="A97" s="8"/>
      <c r="B97" s="8"/>
      <c r="C97" s="8"/>
      <c r="D97" s="11"/>
      <c r="E97" s="11"/>
      <c r="F97" s="12"/>
      <c r="G97" s="11"/>
      <c r="H97" s="8"/>
      <c r="I97" s="8"/>
      <c r="J97" s="8"/>
    </row>
    <row r="98" spans="1:10" ht="13.5" customHeight="1" x14ac:dyDescent="0.2">
      <c r="A98" s="43" t="s">
        <v>94</v>
      </c>
      <c r="B98" s="43"/>
      <c r="C98" s="43"/>
      <c r="D98" s="43"/>
      <c r="E98" s="43"/>
      <c r="F98" s="43"/>
      <c r="G98" s="43"/>
      <c r="H98" s="43"/>
      <c r="I98" s="43"/>
      <c r="J98" s="43"/>
    </row>
    <row r="99" spans="1:10" ht="14.25" customHeight="1" x14ac:dyDescent="0.2">
      <c r="A99" s="43" t="s">
        <v>95</v>
      </c>
      <c r="B99" s="43"/>
      <c r="C99" s="43"/>
      <c r="D99" s="43"/>
      <c r="E99" s="43"/>
      <c r="F99" s="43"/>
      <c r="G99" s="43"/>
      <c r="H99" s="43"/>
      <c r="I99" s="43"/>
      <c r="J99" s="43"/>
    </row>
    <row r="100" spans="1:10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</row>
    <row r="105" spans="1:10" x14ac:dyDescent="0.2">
      <c r="E105" s="13" t="s">
        <v>67</v>
      </c>
    </row>
  </sheetData>
  <autoFilter ref="A9:J91"/>
  <mergeCells count="26">
    <mergeCell ref="A1:C7"/>
    <mergeCell ref="D1:J1"/>
    <mergeCell ref="E4:G4"/>
    <mergeCell ref="I4:J4"/>
    <mergeCell ref="E5:G7"/>
    <mergeCell ref="H5:H7"/>
    <mergeCell ref="I6:J6"/>
    <mergeCell ref="I7:J7"/>
    <mergeCell ref="D3:J3"/>
    <mergeCell ref="D2:J2"/>
    <mergeCell ref="A8:J8"/>
    <mergeCell ref="A92:C92"/>
    <mergeCell ref="F92:G92"/>
    <mergeCell ref="H92:J92"/>
    <mergeCell ref="A93:C93"/>
    <mergeCell ref="F93:G93"/>
    <mergeCell ref="H93:J93"/>
    <mergeCell ref="A91:H91"/>
    <mergeCell ref="D35:F35"/>
    <mergeCell ref="A100:J100"/>
    <mergeCell ref="A99:J99"/>
    <mergeCell ref="A94:C94"/>
    <mergeCell ref="F94:G94"/>
    <mergeCell ref="H94:J94"/>
    <mergeCell ref="A96:J96"/>
    <mergeCell ref="A98:J98"/>
  </mergeCells>
  <phoneticPr fontId="6" type="noConversion"/>
  <pageMargins left="0.51181102362204722" right="0.51181102362204722" top="0.78740157480314965" bottom="0.78740157480314965" header="0.51181102362204722" footer="0.51181102362204722"/>
  <pageSetup paperSize="9" scale="51" fitToHeight="0" orientation="portrait" r:id="rId1"/>
  <headerFooter>
    <oddFooter>Página &amp;P</oddFooter>
  </headerFooter>
  <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czLNphV/QzlSGpvmwhfAGckc0VQ0VgzNvOXwI7DvOsE=</DigestValue>
    </Reference>
    <Reference Type="http://www.w3.org/2000/09/xmldsig#Object" URI="#idOfficeObject">
      <DigestMethod Algorithm="http://www.w3.org/2001/04/xmlenc#sha256"/>
      <DigestValue>a1UoSa3hiqTjIwYCYdKJm22JuCjJxjBBGA/N2JKFd+I=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Kd+NXFkhS6rn475kMnZnOMvtvvZr707lrjBNFv1nP9I=</DigestValue>
    </Reference>
  </SignedInfo>
  <SignatureValue>P2sNxtiUjdz3GqwMEv2/f1mCZVWivb6dr8arIcpy9U4VqS8rVK++ogeeng9sxlVzxYPCunlFe7hv
fYZx4t754S219w9wQ7iPUOoea08LR7ncKxntljgGTDryY37QERBoAXi++EYzR62jWqlZVWSBpt8H
B1jJjfJAVfDu51u5vftgEtJm/rran0aSPOZ72k+UizZvTSAJfDpq87T7TVYcXuovi/AnJw3Uod0r
BV1QMxwS8virgUQ1MarWoRIJZ3RDCKBgRQU23qHXQu2hTneNgy+oofBG0h5ks+L4zhsxNisuN3k8
boQ1qrogjuR2gNINJ5ESZ6gBvKhtReFrb1zSfw==</SignatureValue>
  <KeyInfo>
    <X509Data>
      <X509Certificate>MIIHJzCCBQ+gAwIBAgIIMHkkBSE+smswDQYJKoZIhvcNAQELBQAwWTELMAkGA1UEBhMCQlIxEzARBgNVBAoTCklDUC1CcmFzaWwxFTATBgNVBAsTDEFDIFNPTFVUSSB2NTEeMBwGA1UEAxMVQUMgU09MVVRJIE11bHRpcGxhIHY1MB4XDTI0MDUyMTEzMDUwMFoXDTI3MDUyMTEzMDUwMFowgd4xCzAJBgNVBAYTAkJSMRMwEQYDVQQKEwpJQ1AtQnJhc2lsMR4wHAYDVQQLExVBQyBTT0xVVEkgTXVsdGlwbGEgdjUxHTAbBgNVBAsTFFJlbm92YWNhbyBFbGV0cm9uaWNhMRwwGgYDVQQLExNDZXJ0aWZpY2FkbyBEaWdpdGFsMRowGAYDVQQLExFDZXJ0aWZpY2FkbyBQRiBBMzFBMD8GA1UEAxM4RlJBTkNJU0NPIEFNRVJJQ08gUEVSRUlSQSBHT05DQUxWRVMgREUgQlJJVE86NTU4NjI4OTY2MDAwggEiMA0GCSqGSIb3DQEBAQUAA4IBDwAwggEKAoIBAQCLHSZd/BEjDKNtQdmYKAB1id6nUcraiChW0k49GM5CVm26sjVd4NeyUEkHVP1xPhQai878Gl0a48VnR+YIrODkoCrxHUrWApfcU+fK2oy1JLPTeOyQfGfy/brWtTIha3+YUhn7WHEC4YfN6bgwSKEEPSno8AKwk58w/JfDLROsDMDyhD2MXag1dPWQjDBckN2CgrDgf1lOqF1S0IZnkex9cj0nKOYDH/etAp4X1T+huKdk2N3v4Hsjs8HMVxmW33iH2ioIeHIO9TEPxDgYdy+Zhxt+oCkG/bg1FeDUB62jwzB8zLTI0ImgVeQrOe/5v8IDubd9tGniZHByi9hSk//9AgMBAAGjggJrMIICZzAJBgNVHRMEAjAAMB8GA1UdIwQYMBaAFMVS7SWACd+cgsifR8bdtF8x3bmxMFQGCCsGAQUFBwEBBEgwRjBEBggrBgEFBQcwAoY4aHR0cDovL2NjZC5hY3NvbHV0aS5jb20uYnIvbGNyL2FjLXNvbHV0aS1tdWx0aXBsYS12NS5wN2IwgZoGA1UdEQSBkjCBj4EaZnJhbmNpc2NvYnJpdG8wNUBnbWFpbC5jb22gOAYFYEwBAwGgLxMtMTcxMDE5NjU1NTg2Mjg5NjYwMDAwMDAwMDAwMDAwMDAwMDAwMDAwMDAwMDAwoBcGBWBMAQMGoA4TDDAwMDAwMDAwMDAwMKAeBgVgTAEDBaAVExMwMDAwMDAwMDAwMDAwMDAwMDAwMF0GA1UdIARWMFQwUgYGYEwBAgMlMEgwRgYIKwYBBQUHAgEWOmh0dHA6Ly9jY2QuYWNzb2x1dGkuY29tLmJyL2RvY3MvZHBjLWFjLXNvbHV0aS1tdWx0aXBsYS5wZGYwKQYDVR0lBCIwIAYIKwYBBQUHAwIGCCsGAQUFBwMEBgorBgEEAYI3FAICMIGMBgNVHR8EgYQwgYEwPqA8oDqGOGh0dHA6Ly9jY2QuYWNzb2x1dGkuY29tLmJyL2xjci9hYy1zb2x1dGktbXVsdGlwbGEtdjUuY3JsMD+gPaA7hjlodHRwOi8vY2NkMi5hY3NvbHV0aS5jb20uYnIvbGNyL2FjLXNvbHV0aS1tdWx0aXBsYS12NS5jcmwwHQYDVR0OBBYEFOHKkwP3zJoA3JDvue0FyLg6cwIvMA4GA1UdDwEB/wQEAwIF4DANBgkqhkiG9w0BAQsFAAOCAgEAVHsj/qQNMxuWpxEi/7XKtU+5wsIc75XUdn5Xrf6nAXahcmrc/TFlzH5E1EXRc/0K15MWNZ6sjDbITb7n2j0/2Fu9UPI0zN4bwDLN0yOvd9HtEKnDoiKarR4Fel5TIJpIszmVH+tMI5h+NgOp4RL1Fk6Z/fULzbZGKkBUSItQm2ZmWA4deatZ+WFvLZAoTViVhbb/3MmA1v+gkBvSjCA3uhrXcwiGxQCwn8N1+yn6fcUb/pkOnlVitN3fD0hHcHLg6SM/mZ8MQvQ8lV1jlxsUrPH1YzAFg1EJD1zZ38IS/+fQwk738JjZe2powgk8/QwhVk+dKdGajitX9n0jnaIGhse2GOmQ2fb60RQYeEVmk8goxpW4GQP7Bs/n32NJdxEMXsKshss8D4YgUq+I9RgbQO6KvYBKGgLu242dvf4yBWRsCZVSa7I5iGn5v35B17NvWWNApBIdxY8Byp0avTOXSWu2o2qrIeuBlJ5beLF9Go00wdvgdFAP5eP+s82Fgiw5Yz27HMHY+kTE+l/9zpm46dqsJLrU2GSMmB/5gproLBNo4rFUfFmCriWAZsnb+Tss84n3jkLTl4XB1EThL/z70z6sDaEuT5BsXUoLBcf6GDSVpBf4fHefsZIX7gMFxCoZ3dcvDRwOxBE8uQXG9PW28ceTEipwUUixX15NBt/fols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kZiZcTfmDEUc06qtQ1rqYfTkzgedFhkxLwNfclS+fTM=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YUYybll1KvKKrBCT1NpE/78hXLbSWmtU0kvauROd7FI=</DigestValue>
      </Reference>
      <Reference URI="/xl/media/image1.png?ContentType=image/png">
        <DigestMethod Algorithm="http://www.w3.org/2001/04/xmlenc#sha256"/>
        <DigestValue>155/QP5fCQpY9RWk3euW34/b5z7NlifGssQRDFT89Aw=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xVi/7LFUT9JELq3HSo3FrE0igLnJeI0hVvwcR8ftGZs=</DigestValue>
      </Reference>
      <Reference URI="/xl/sharedStrings.xml?ContentType=application/vnd.openxmlformats-officedocument.spreadsheetml.sharedStrings+xml">
        <DigestMethod Algorithm="http://www.w3.org/2001/04/xmlenc#sha256"/>
        <DigestValue>k6wHRC4ZsIl5ZeAi2vvMQOLXPN0LhiWLdIyka97aQyM=</DigestValue>
      </Reference>
      <Reference URI="/xl/styles.xml?ContentType=application/vnd.openxmlformats-officedocument.spreadsheetml.styles+xml">
        <DigestMethod Algorithm="http://www.w3.org/2001/04/xmlenc#sha256"/>
        <DigestValue>UUVeJCtdprGfAVdl+enHxEXDoQw41k3fGPHgDd0leGY=</DigestValue>
      </Reference>
      <Reference URI="/xl/theme/theme1.xml?ContentType=application/vnd.openxmlformats-officedocument.theme+xml">
        <DigestMethod Algorithm="http://www.w3.org/2001/04/xmlenc#sha256"/>
        <DigestValue>H8/bIadnUqI0rVgmDqgG+QdSBHdJQ8z/S7wP/qF87Lw=</DigestValue>
      </Reference>
      <Reference URI="/xl/workbook.xml?ContentType=application/vnd.openxmlformats-officedocument.spreadsheetml.sheet.main+xml">
        <DigestMethod Algorithm="http://www.w3.org/2001/04/xmlenc#sha256"/>
        <DigestValue>sVol5XfQ3VRDohi4HSviHh+UpjuKhgoXRVldSgLvWWg=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oPVKYB0wgfEvxtBYqfSYi+0j6FKkcjABHkIuIU1M9ls=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2024-10-04T14:26:00Z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15.0</OfficeVersion>
          <ApplicationVersion>15.0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2024-10-04T14:26:00Z</xd:SigningTime>
          <xd:SigningCertificate>
            <xd:Cert>
              <xd:CertDigest>
                <DigestMethod Algorithm="http://www.w3.org/2001/04/xmlenc#sha256"/>
                <DigestValue>TVCy6JAE7zHpONXVhLUicae393/NWhaO/qMaWmw8++Y=</DigestValue>
              </xd:CertDigest>
              <xd:IssuerSerial>
                <X509IssuerName>CN=AC SOLUTI Multipla v5, OU=AC SOLUTI v5, O=ICP-Brasil, C=BR</X509IssuerName>
                <X509SerialNumber>3492862590453723755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237A43B8CF224BAC09B4D246C9268D" ma:contentTypeVersion="12" ma:contentTypeDescription="Crie um novo documento." ma:contentTypeScope="" ma:versionID="5319931ddd461994e7953cfea1a59621">
  <xsd:schema xmlns:xsd="http://www.w3.org/2001/XMLSchema" xmlns:xs="http://www.w3.org/2001/XMLSchema" xmlns:p="http://schemas.microsoft.com/office/2006/metadata/properties" xmlns:ns2="e0b582c4-5fc4-46ef-8630-d70f32e02781" xmlns:ns3="8ff11e31-fba7-4003-b8be-6996fb696ac9" targetNamespace="http://schemas.microsoft.com/office/2006/metadata/properties" ma:root="true" ma:fieldsID="471ddf5ceab9ad5dd92d105525ae6f91" ns2:_="" ns3:_="">
    <xsd:import namespace="e0b582c4-5fc4-46ef-8630-d70f32e02781"/>
    <xsd:import namespace="8ff11e31-fba7-4003-b8be-6996fb696a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b582c4-5fc4-46ef-8630-d70f32e027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917d32f3-4fa4-4f5b-a8d0-62dbd3d265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f11e31-fba7-4003-b8be-6996fb696ac9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7198a68-7f53-471e-9069-eb26aaf99135}" ma:internalName="TaxCatchAll" ma:showField="CatchAllData" ma:web="8ff11e31-fba7-4003-b8be-6996fb696a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f11e31-fba7-4003-b8be-6996fb696ac9" xsi:nil="true"/>
    <lcf76f155ced4ddcb4097134ff3c332f xmlns="e0b582c4-5fc4-46ef-8630-d70f32e0278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D8A866-2D76-4302-B373-4F17280D4D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b582c4-5fc4-46ef-8630-d70f32e02781"/>
    <ds:schemaRef ds:uri="8ff11e31-fba7-4003-b8be-6996fb696a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375EE5-FC1E-4530-90E8-1F61580C71A0}">
  <ds:schemaRefs>
    <ds:schemaRef ds:uri="http://schemas.microsoft.com/office/2006/documentManagement/types"/>
    <ds:schemaRef ds:uri="8ff11e31-fba7-4003-b8be-6996fb696ac9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e0b582c4-5fc4-46ef-8630-d70f32e0278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046CB29-C3B2-4018-8727-8ED4187220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Sintético</vt:lpstr>
      <vt:lpstr>'Orçamento Sintético'!Area_de_impressao</vt:lpstr>
      <vt:lpstr>'Orçamento Sintético'!Titulos_de_impressao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Usuário do Windows</cp:lastModifiedBy>
  <cp:revision>0</cp:revision>
  <cp:lastPrinted>2024-10-01T19:20:38Z</cp:lastPrinted>
  <dcterms:created xsi:type="dcterms:W3CDTF">2023-05-25T23:24:17Z</dcterms:created>
  <dcterms:modified xsi:type="dcterms:W3CDTF">2024-10-04T14:25:54Z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0x01010098237A43B8CF224BAC09B4D246C9268D</vt:lpwstr>
  </property>
  <property fmtid="{D5CDD505-2E9C-101B-9397-08002B2CF9AE}" pid="3" name="MediaServiceImageTags">
    <vt:lpwstr/>
  </property>
</Properties>
</file>