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itação 03\AppData\Local\Temp\Rar$DIa0.089\"/>
    </mc:Choice>
  </mc:AlternateContent>
  <bookViews>
    <workbookView xWindow="0" yWindow="0" windowWidth="21600" windowHeight="9735" activeTab="3"/>
  </bookViews>
  <sheets>
    <sheet name="Memória de Cálculo" sheetId="13" r:id="rId1"/>
    <sheet name="Planilha Orcamentária" sheetId="5" r:id="rId2"/>
    <sheet name="Composição 01" sheetId="14" r:id="rId3"/>
    <sheet name="Cronograma" sheetId="10" r:id="rId4"/>
  </sheets>
  <externalReferences>
    <externalReference r:id="rId5"/>
  </externalReferences>
  <definedNames>
    <definedName name="___sub1">#REF!</definedName>
    <definedName name="___sub2">#REF!</definedName>
    <definedName name="___sub3">#REF!</definedName>
    <definedName name="_sub1">#REF!</definedName>
    <definedName name="_sub2">#REF!</definedName>
    <definedName name="_sub3">#REF!</definedName>
    <definedName name="a">#REF!</definedName>
    <definedName name="AA" hidden="1">{#N/A,#N/A,FALSE,"ALVENARIA";#N/A,#N/A,FALSE,"BLOCOS";#N/A,#N/A,FALSE,"CINTAS";#N/A,#N/A,FALSE,"CORTINA";#N/A,#N/A,FALSE,"LAJES";#N/A,#N/A,FALSE,"PILARES";#N/A,#N/A,FALSE,"VIGAS"}</definedName>
    <definedName name="AREA">#REF!</definedName>
    <definedName name="_xlnm.Print_Area" localSheetId="3">Cronograma!$A$1:$H$31</definedName>
    <definedName name="_xlnm.Print_Area" localSheetId="0">'Memória de Cálculo'!$A$1:$F$31</definedName>
    <definedName name="_xlnm.Print_Area" localSheetId="1">'Planilha Orcamentária'!$A$1:$H$42</definedName>
    <definedName name="B">#REF!</definedName>
    <definedName name="BDI">#REF!</definedName>
    <definedName name="CalculoFossa20" hidden="1">{#N/A,#N/A,FALSE,"ALVENARIA";#N/A,#N/A,FALSE,"BLOCOS";#N/A,#N/A,FALSE,"CINTAS";#N/A,#N/A,FALSE,"CORTINA";#N/A,#N/A,FALSE,"LAJES";#N/A,#N/A,FALSE,"PILARES";#N/A,#N/A,FALSE,"VIGAS"}</definedName>
    <definedName name="Cedro1COMPLETO" hidden="1">{#N/A,#N/A,FALSE,"ALVENARIA";#N/A,#N/A,FALSE,"BLOCOS";#N/A,#N/A,FALSE,"CINTAS";#N/A,#N/A,FALSE,"CORTINA";#N/A,#N/A,FALSE,"LAJES";#N/A,#N/A,FALSE,"PILARES";#N/A,#N/A,FALSE,"VIGAS"}</definedName>
    <definedName name="ciclovia" hidden="1">{#N/A,#N/A,FALSE,"ALVENARIA";#N/A,#N/A,FALSE,"BLOCOS";#N/A,#N/A,FALSE,"CINTAS";#N/A,#N/A,FALSE,"CORTINA";#N/A,#N/A,FALSE,"LAJES";#N/A,#N/A,FALSE,"PILARES";#N/A,#N/A,FALSE,"VIGAS"}</definedName>
    <definedName name="ciclovia2" hidden="1">{#N/A,#N/A,FALSE,"ALVENARIA";#N/A,#N/A,FALSE,"BLOCOS";#N/A,#N/A,FALSE,"CINTAS";#N/A,#N/A,FALSE,"CORTINA";#N/A,#N/A,FALSE,"LAJES";#N/A,#N/A,FALSE,"PILARES";#N/A,#N/A,FALSE,"VIGAS"}</definedName>
    <definedName name="ciclovia3" hidden="1">{#N/A,#N/A,FALSE,"ALVENARIA";#N/A,#N/A,FALSE,"BLOCOS";#N/A,#N/A,FALSE,"CINTAS";#N/A,#N/A,FALSE,"CORTINA";#N/A,#N/A,FALSE,"LAJES";#N/A,#N/A,FALSE,"PILARES";#N/A,#N/A,FALSE,"VIGAS"}</definedName>
    <definedName name="ciclovia4" hidden="1">{#N/A,#N/A,FALSE,"ALVENARIA";#N/A,#N/A,FALSE,"BLOCOS";#N/A,#N/A,FALSE,"CINTAS";#N/A,#N/A,FALSE,"CORTINA";#N/A,#N/A,FALSE,"LAJES";#N/A,#N/A,FALSE,"PILARES";#N/A,#N/A,FALSE,"VIGAS"}</definedName>
    <definedName name="ciclovia5" hidden="1">{#N/A,#N/A,FALSE,"ALVENARIA";#N/A,#N/A,FALSE,"BLOCOS";#N/A,#N/A,FALSE,"CINTAS";#N/A,#N/A,FALSE,"CORTINA";#N/A,#N/A,FALSE,"LAJES";#N/A,#N/A,FALSE,"PILARES";#N/A,#N/A,FALSE,"VIGAS"}</definedName>
    <definedName name="ciclovia6" hidden="1">{#N/A,#N/A,FALSE,"ALVENARIA";#N/A,#N/A,FALSE,"BLOCOS";#N/A,#N/A,FALSE,"CINTAS";#N/A,#N/A,FALSE,"CORTINA";#N/A,#N/A,FALSE,"LAJES";#N/A,#N/A,FALSE,"PILARES";#N/A,#N/A,FALSE,"VIGAS"}</definedName>
    <definedName name="ciclovia7" hidden="1">{#N/A,#N/A,FALSE,"ALVENARIA";#N/A,#N/A,FALSE,"BLOCOS";#N/A,#N/A,FALSE,"CINTAS";#N/A,#N/A,FALSE,"CORTINA";#N/A,#N/A,FALSE,"LAJES";#N/A,#N/A,FALSE,"PILARES";#N/A,#N/A,FALSE,"VIGAS"}</definedName>
    <definedName name="ciclovia8" hidden="1">{#N/A,#N/A,FALSE,"ALVENARIA";#N/A,#N/A,FALSE,"BLOCOS";#N/A,#N/A,FALSE,"CINTAS";#N/A,#N/A,FALSE,"CORTINA";#N/A,#N/A,FALSE,"LAJES";#N/A,#N/A,FALSE,"PILARES";#N/A,#N/A,FALSE,"VIGAS"}</definedName>
    <definedName name="cotação" hidden="1">{#N/A,#N/A,FALSE,"ALVENARIA";#N/A,#N/A,FALSE,"BLOCOS";#N/A,#N/A,FALSE,"CINTAS";#N/A,#N/A,FALSE,"CORTINA";#N/A,#N/A,FALSE,"LAJES";#N/A,#N/A,FALSE,"PILARES";#N/A,#N/A,FALSE,"VIGAS"}</definedName>
    <definedName name="ddd" hidden="1">{#N/A,#N/A,FALSE,"ALVENARIA";#N/A,#N/A,FALSE,"BLOCOS";#N/A,#N/A,FALSE,"CINTAS";#N/A,#N/A,FALSE,"CORTINA";#N/A,#N/A,FALSE,"LAJES";#N/A,#N/A,FALSE,"PILARES";#N/A,#N/A,FALSE,"VIGAS"}</definedName>
    <definedName name="DOLAR">[1]INSUMOS!$G$8</definedName>
    <definedName name="ersdcefgbrnghrbgbrgfbgfwbvbfgvwfv">#REF!</definedName>
    <definedName name="Excel_BuiltIn_Print_Area_2">#REF!</definedName>
    <definedName name="Excel_BuiltIn_Print_Area_2_1">#REF!</definedName>
    <definedName name="Excel_BuiltIn_Print_Area_2_1_1">#REF!</definedName>
    <definedName name="Excel_BuiltIn_Print_Area_2_1_1_1">#REF!</definedName>
    <definedName name="Excel_BuiltIn_Print_Area_4">#REF!</definedName>
    <definedName name="Fossa20" hidden="1">{#N/A,#N/A,FALSE,"ALVENARIA";#N/A,#N/A,FALSE,"BLOCOS";#N/A,#N/A,FALSE,"CINTAS";#N/A,#N/A,FALSE,"CORTINA";#N/A,#N/A,FALSE,"LAJES";#N/A,#N/A,FALSE,"PILARES";#N/A,#N/A,FALSE,"VIGAS"}</definedName>
    <definedName name="fran" hidden="1">{#N/A,#N/A,FALSE,"ALVENARIA";#N/A,#N/A,FALSE,"BLOCOS";#N/A,#N/A,FALSE,"CINTAS";#N/A,#N/A,FALSE,"CORTINA";#N/A,#N/A,FALSE,"LAJES";#N/A,#N/A,FALSE,"PILARES";#N/A,#N/A,FALSE,"VIGAS"}</definedName>
    <definedName name="leosde">#REF!</definedName>
    <definedName name="mac" hidden="1">{#N/A,#N/A,FALSE,"ALVENARIA";#N/A,#N/A,FALSE,"BLOCOS";#N/A,#N/A,FALSE,"CINTAS";#N/A,#N/A,FALSE,"CORTINA";#N/A,#N/A,FALSE,"LAJES";#N/A,#N/A,FALSE,"PILARES";#N/A,#N/A,FALSE,"VIGAS"}</definedName>
    <definedName name="MACAHDO" hidden="1">{#N/A,#N/A,FALSE,"ALVENARIA";#N/A,#N/A,FALSE,"BLOCOS";#N/A,#N/A,FALSE,"CINTAS";#N/A,#N/A,FALSE,"CORTINA";#N/A,#N/A,FALSE,"LAJES";#N/A,#N/A,FALSE,"PILARES";#N/A,#N/A,FALSE,"VIGAS"}</definedName>
    <definedName name="MACHADO" hidden="1">{#N/A,#N/A,FALSE,"ALVENARIA";#N/A,#N/A,FALSE,"BLOCOS";#N/A,#N/A,FALSE,"CINTAS";#N/A,#N/A,FALSE,"CORTINA";#N/A,#N/A,FALSE,"LAJES";#N/A,#N/A,FALSE,"PILARES";#N/A,#N/A,FALSE,"VIGAS"}</definedName>
    <definedName name="NCOMPOSICOES">7</definedName>
    <definedName name="NCOTACOES">15</definedName>
    <definedName name="noo" hidden="1">{#N/A,#N/A,FALSE,"ALVENARIA";#N/A,#N/A,FALSE,"BLOCOS";#N/A,#N/A,FALSE,"CINTAS";#N/A,#N/A,FALSE,"CORTINA";#N/A,#N/A,FALSE,"LAJES";#N/A,#N/A,FALSE,"PILARES";#N/A,#N/A,FALSE,"VIGAS"}</definedName>
    <definedName name="obra">#REF!</definedName>
    <definedName name="obra1">#REF!</definedName>
    <definedName name="obra2">#REF!</definedName>
    <definedName name="obra3">#REF!</definedName>
    <definedName name="obra4">#REF!</definedName>
    <definedName name="obra5">#REF!</definedName>
    <definedName name="orcamento" hidden="1">{#N/A,#N/A,FALSE,"ALVENARIA";#N/A,#N/A,FALSE,"BLOCOS";#N/A,#N/A,FALSE,"CINTAS";#N/A,#N/A,FALSE,"CORTINA";#N/A,#N/A,FALSE,"LAJES";#N/A,#N/A,FALSE,"PILARES";#N/A,#N/A,FALSE,"VIGAS"}</definedName>
    <definedName name="P.1">#REF!</definedName>
    <definedName name="P.10">#REF!</definedName>
    <definedName name="P.11">#REF!</definedName>
    <definedName name="P.12">#REF!</definedName>
    <definedName name="P.13">#REF!</definedName>
    <definedName name="P.14">#REF!</definedName>
    <definedName name="P.15">#REF!</definedName>
    <definedName name="P.2">#REF!</definedName>
    <definedName name="P.3">#REF!</definedName>
    <definedName name="P.4">#REF!</definedName>
    <definedName name="P.5">#REF!</definedName>
    <definedName name="P.6">#REF!</definedName>
    <definedName name="P.7">#REF!</definedName>
    <definedName name="P.8">#REF!</definedName>
    <definedName name="P.9">#REF!</definedName>
    <definedName name="Pedreiro_de_acabamento">[1]INSUMOS!$B$11</definedName>
    <definedName name="PP1.1">#REF!</definedName>
    <definedName name="PP1.10">#REF!</definedName>
    <definedName name="PP1.11">#REF!</definedName>
    <definedName name="PP1.12">#REF!</definedName>
    <definedName name="PP1.13">#REF!</definedName>
    <definedName name="PP1.14">#REF!</definedName>
    <definedName name="PP1.15">#REF!</definedName>
    <definedName name="PP1.2">#REF!</definedName>
    <definedName name="PP1.3">#REF!</definedName>
    <definedName name="PP1.4">#REF!</definedName>
    <definedName name="PP1.5">#REF!</definedName>
    <definedName name="PP1.6">#REF!</definedName>
    <definedName name="PP1.7">#REF!</definedName>
    <definedName name="PP1.8">#REF!</definedName>
    <definedName name="PP1.9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_xlnm.Print_Titles" localSheetId="0">'Memória de Cálculo'!$1:$7</definedName>
    <definedName name="_xlnm.Print_Titles" localSheetId="1">'Planilha Orcamentária'!$1:$11</definedName>
    <definedName name="TOT.P">#REF!</definedName>
    <definedName name="TOT1.P">#REF!</definedName>
    <definedName name="TT.1">#REF!</definedName>
    <definedName name="TT.10">#REF!</definedName>
    <definedName name="TT.11">#REF!</definedName>
    <definedName name="TT.12">#REF!</definedName>
    <definedName name="TT.13">#REF!</definedName>
    <definedName name="TT.14">#REF!</definedName>
    <definedName name="TT.15">#REF!</definedName>
    <definedName name="TT.2">#REF!</definedName>
    <definedName name="TT.3">#REF!</definedName>
    <definedName name="TT.4">#REF!</definedName>
    <definedName name="TT.5">#REF!</definedName>
    <definedName name="TT.6">#REF!</definedName>
    <definedName name="TT.7">#REF!</definedName>
    <definedName name="TT.8">#REF!</definedName>
    <definedName name="TT.9">#REF!</definedName>
    <definedName name="wrn.mode_lev.xls." hidden="1">{#N/A,#N/A,FALSE,"ALVENARIA";#N/A,#N/A,FALSE,"BLOCOS";#N/A,#N/A,FALSE,"CINTAS";#N/A,#N/A,FALSE,"CORTINA";#N/A,#N/A,FALSE,"LAJES";#N/A,#N/A,FALSE,"PILARES";#N/A,#N/A,FALSE,"VIGAS"}</definedName>
    <definedName name="x" hidden="1">{#N/A,#N/A,FALSE,"ALVENARIA";#N/A,#N/A,FALSE,"BLOCOS";#N/A,#N/A,FALSE,"CINTAS";#N/A,#N/A,FALSE,"CORTINA";#N/A,#N/A,FALSE,"LAJES";#N/A,#N/A,FALSE,"PILARES";#N/A,#N/A,FALSE,"VIGAS"}</definedName>
    <definedName name="Z_46B44D95_2370_4419_BD85_88291A251F92_.wvu.PrintArea" localSheetId="3" hidden="1">Cronograma!$A$1:$H$31</definedName>
    <definedName name="Z_46B44D95_2370_4419_BD85_88291A251F92_.wvu.PrintArea" localSheetId="0" hidden="1">'Memória de Cálculo'!$A$1:$F$31</definedName>
    <definedName name="Z_46B44D95_2370_4419_BD85_88291A251F92_.wvu.PrintArea" localSheetId="1" hidden="1">'Planilha Orcamentária'!$A$1:$H$42</definedName>
    <definedName name="Z_46B44D95_2370_4419_BD85_88291A251F92_.wvu.PrintTitles" localSheetId="0" hidden="1">'Memória de Cálculo'!$1:$7</definedName>
    <definedName name="Z_46B44D95_2370_4419_BD85_88291A251F92_.wvu.PrintTitles" localSheetId="1" hidden="1">'Planilha Orcamentária'!$1:$11</definedName>
  </definedNames>
  <calcPr calcId="162913" fullPrecision="0"/>
  <customWorkbookViews>
    <customWorkbookView name="Observações" guid="{46B44D95-2370-4419-BD85-88291A251F92}" maximized="1" xWindow="-8" yWindow="-8" windowWidth="1382" windowHeight="744" activeSheetId="5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25" i="5" l="1"/>
  <c r="E26" i="5"/>
  <c r="E24" i="5"/>
  <c r="E20" i="5"/>
  <c r="E17" i="5"/>
  <c r="G26" i="5"/>
  <c r="J16" i="14"/>
  <c r="J17" i="14"/>
  <c r="J15" i="14"/>
  <c r="J14" i="14"/>
  <c r="J13" i="14"/>
  <c r="H26" i="5" l="1"/>
  <c r="J19" i="14"/>
  <c r="C32" i="5"/>
  <c r="B10" i="13" l="1"/>
  <c r="C10" i="13"/>
  <c r="E14" i="5"/>
  <c r="A3" i="13"/>
  <c r="D13" i="13"/>
  <c r="B16" i="13" l="1"/>
  <c r="C9" i="13"/>
  <c r="B9" i="13"/>
  <c r="C13" i="13" l="1"/>
  <c r="C30" i="13"/>
  <c r="C21" i="13"/>
  <c r="C18" i="13" l="1"/>
  <c r="D21" i="13"/>
  <c r="G25" i="5"/>
  <c r="H25" i="5" s="1"/>
  <c r="G4" i="10" l="1"/>
  <c r="A4" i="13"/>
  <c r="D20" i="13"/>
  <c r="C20" i="13"/>
  <c r="D16" i="13"/>
  <c r="C16" i="13"/>
  <c r="G17" i="5" l="1"/>
  <c r="A14" i="5"/>
  <c r="H17" i="5" l="1"/>
  <c r="H16" i="5" s="1"/>
  <c r="B28" i="10"/>
  <c r="B27" i="10"/>
  <c r="B24" i="10"/>
  <c r="B23" i="10"/>
  <c r="B22" i="10"/>
  <c r="C34" i="5"/>
  <c r="C33" i="5"/>
  <c r="E13" i="5"/>
  <c r="A5" i="10"/>
  <c r="A17" i="5"/>
  <c r="C16" i="5"/>
  <c r="B10" i="10" s="1"/>
  <c r="A16" i="5"/>
  <c r="A10" i="10" s="1"/>
  <c r="D13" i="5"/>
  <c r="A13" i="5"/>
  <c r="C12" i="5"/>
  <c r="B8" i="10" s="1"/>
  <c r="A12" i="5"/>
  <c r="A8" i="10" s="1"/>
  <c r="B14" i="10"/>
  <c r="A14" i="10"/>
  <c r="B12" i="10"/>
  <c r="A12" i="10"/>
  <c r="G24" i="5"/>
  <c r="G22" i="5"/>
  <c r="G19" i="5"/>
  <c r="H24" i="5" l="1"/>
  <c r="H22" i="5" s="1"/>
  <c r="D15" i="10" l="1"/>
  <c r="G15" i="10" l="1"/>
  <c r="H15" i="10"/>
  <c r="E15" i="10"/>
  <c r="F15" i="10"/>
  <c r="A4" i="10"/>
  <c r="A6" i="10"/>
  <c r="F17" i="10" l="1"/>
  <c r="H17" i="10"/>
  <c r="G17" i="10"/>
  <c r="D11" i="10"/>
  <c r="H11" i="10" l="1"/>
  <c r="G11" i="10"/>
  <c r="F11" i="10"/>
  <c r="E17" i="10"/>
  <c r="G12" i="5" l="1"/>
  <c r="G16" i="5"/>
  <c r="G13" i="5"/>
  <c r="H13" i="5" s="1"/>
  <c r="E11" i="10" l="1"/>
  <c r="G20" i="5"/>
  <c r="H20" i="5" s="1"/>
  <c r="H19" i="5" s="1"/>
  <c r="D13" i="10" l="1"/>
  <c r="F14" i="5"/>
  <c r="H14" i="5" s="1"/>
  <c r="H12" i="5" s="1"/>
  <c r="H28" i="5" l="1"/>
  <c r="D9" i="10"/>
  <c r="E13" i="10"/>
  <c r="G13" i="10"/>
  <c r="F13" i="10"/>
  <c r="H13" i="10"/>
  <c r="G9" i="10" l="1"/>
  <c r="G19" i="10" s="1"/>
  <c r="D19" i="10"/>
  <c r="D8" i="10" s="1"/>
  <c r="E9" i="10"/>
  <c r="E19" i="10" s="1"/>
  <c r="H9" i="10"/>
  <c r="H19" i="10" s="1"/>
  <c r="F9" i="10"/>
  <c r="F19" i="10" s="1"/>
  <c r="F18" i="10" l="1"/>
  <c r="H18" i="10"/>
  <c r="E18" i="10"/>
  <c r="D4" i="10"/>
  <c r="D14" i="10"/>
  <c r="D16" i="10"/>
  <c r="D10" i="10"/>
  <c r="D12" i="10"/>
  <c r="G18" i="10"/>
  <c r="D18" i="10" l="1"/>
</calcChain>
</file>

<file path=xl/sharedStrings.xml><?xml version="1.0" encoding="utf-8"?>
<sst xmlns="http://schemas.openxmlformats.org/spreadsheetml/2006/main" count="171" uniqueCount="124">
  <si>
    <t>ITEM</t>
  </si>
  <si>
    <t>QUANTIDADE</t>
  </si>
  <si>
    <t>UNIDADE</t>
  </si>
  <si>
    <t>DIRETA</t>
  </si>
  <si>
    <t>INDIRETA</t>
  </si>
  <si>
    <t>PREÇO TOTAL</t>
  </si>
  <si>
    <t xml:space="preserve">FORMA DE EXECUÇÃO: </t>
  </si>
  <si>
    <t>1.1</t>
  </si>
  <si>
    <t>2.1</t>
  </si>
  <si>
    <t>M</t>
  </si>
  <si>
    <t>U</t>
  </si>
  <si>
    <t>ED-51139</t>
  </si>
  <si>
    <t>SERVIÇOS PRELIMINARES</t>
  </si>
  <si>
    <t>CRONOGRAMA FÍSICO-FINANCEIRO</t>
  </si>
  <si>
    <t>ETAPAS/DESCRIÇÃO</t>
  </si>
  <si>
    <t>FÍSICO/ FINANCEIRO</t>
  </si>
  <si>
    <t>TOTAL  ETAPAS</t>
  </si>
  <si>
    <t>MÊS 1</t>
  </si>
  <si>
    <t>MÊS 2</t>
  </si>
  <si>
    <t>Físico %</t>
  </si>
  <si>
    <t>Financeiro</t>
  </si>
  <si>
    <t>TOTAL</t>
  </si>
  <si>
    <t>Observações:</t>
  </si>
  <si>
    <t>(    )</t>
  </si>
  <si>
    <t>SERVIÇOS DE DRENAGEM PLUVIAL</t>
  </si>
  <si>
    <t>DATA:</t>
  </si>
  <si>
    <t>VALOR DO CONVÊNIO:</t>
  </si>
  <si>
    <t>1.0</t>
  </si>
  <si>
    <t>2.0</t>
  </si>
  <si>
    <t>3.0</t>
  </si>
  <si>
    <t>4.0</t>
  </si>
  <si>
    <t>MEMÓRIA DE CÁLCULO DE QUANTITATIVOS</t>
  </si>
  <si>
    <t>RO-41081</t>
  </si>
  <si>
    <t>% ISS MUNICIPAL:</t>
  </si>
  <si>
    <t>CÓDIGO</t>
  </si>
  <si>
    <t>DESCRIÇÃO</t>
  </si>
  <si>
    <t>PLANILHA ORÇAMENTÁRIA DE CUSTOS</t>
  </si>
  <si>
    <t>PREÇO UNITÁRIO S/ BDI</t>
  </si>
  <si>
    <t>PREÇO UNITÁRIO C/ BDI</t>
  </si>
  <si>
    <t>BDI:</t>
  </si>
  <si>
    <t>01/01.</t>
  </si>
  <si>
    <t>( X )</t>
  </si>
  <si>
    <t>VALOR TOTAL DA OBRA</t>
  </si>
  <si>
    <t>SERVIÇOS DE TERRAPLENAGEM</t>
  </si>
  <si>
    <t>MÊS 3</t>
  </si>
  <si>
    <t>FÓRMULA DO CÁLCULO</t>
  </si>
  <si>
    <t>1,00 unidade conforme padrão exigido</t>
  </si>
  <si>
    <t>COMPOSIÇÃO/DEMONSTRATIVO DE BDI - EM ANEXO</t>
  </si>
  <si>
    <t>ITENS</t>
  </si>
  <si>
    <t>PREVISÃO DE EXECUÇÃO DAS OBRAS: 4 MESES</t>
  </si>
  <si>
    <t>MÊS 4</t>
  </si>
  <si>
    <r>
      <rPr>
        <u/>
        <sz val="10"/>
        <color rgb="FFFF0000"/>
        <rFont val="Arial Nova"/>
        <family val="2"/>
      </rPr>
      <t>Observações</t>
    </r>
    <r>
      <rPr>
        <sz val="10"/>
        <color rgb="FFFF0000"/>
        <rFont val="Arial Nova"/>
        <family val="2"/>
      </rPr>
      <t xml:space="preserve">: Os textos destacados na cor vermelho deverão ser preenchidos e revisados de acordo com a aplicabilidade de cada obra, no tocante à: 
</t>
    </r>
    <r>
      <rPr>
        <u/>
        <sz val="10"/>
        <color rgb="FFFF0000"/>
        <rFont val="Arial Nova"/>
        <family val="2"/>
      </rPr>
      <t>região da Tabela de Referencial de Preços Unitários a ser adotada; percentuais de ISS e dos parâmetros adotados no demonstrativo/composição BDI a ser apresentado pelo(a) Responsável Técnico(a) do Município dos quais deverão estar em conformidade com os critérios vigentes e aplicáveis; quantitativos; preços vigentes da Tabela Referencial de Preços Unitários e demais informações pertinentes aos serviços para execução das obras.</t>
    </r>
  </si>
  <si>
    <t>1.2</t>
  </si>
  <si>
    <t>%</t>
  </si>
  <si>
    <t>4.1</t>
  </si>
  <si>
    <t>4.2</t>
  </si>
  <si>
    <t>m²</t>
  </si>
  <si>
    <t>Prefeito Municipal</t>
  </si>
  <si>
    <r>
      <t>FOLHA N</t>
    </r>
    <r>
      <rPr>
        <b/>
        <sz val="9"/>
        <rFont val="Calibri"/>
        <family val="2"/>
        <scheme val="minor"/>
      </rPr>
      <t>º</t>
    </r>
    <r>
      <rPr>
        <b/>
        <sz val="9"/>
        <rFont val="Arial Nova"/>
        <family val="2"/>
      </rPr>
      <t>: 01/01</t>
    </r>
  </si>
  <si>
    <t>m</t>
  </si>
  <si>
    <t xml:space="preserve">SERVIÇOS DE PAVIMENTAÇÃO  </t>
  </si>
  <si>
    <t>ED-50416</t>
  </si>
  <si>
    <t>QUANT</t>
  </si>
  <si>
    <t>José Pereira Viana</t>
  </si>
  <si>
    <t>ED-28427</t>
  </si>
  <si>
    <t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t>
  </si>
  <si>
    <t>UNID</t>
  </si>
  <si>
    <t>01/01</t>
  </si>
  <si>
    <r>
      <t>FOLHA N</t>
    </r>
    <r>
      <rPr>
        <b/>
        <sz val="9"/>
        <rFont val="Calibri"/>
        <family val="2"/>
        <scheme val="minor"/>
      </rPr>
      <t>º</t>
    </r>
    <r>
      <rPr>
        <b/>
        <sz val="9"/>
        <rFont val="Arial Nova"/>
        <family val="2"/>
      </rPr>
      <t xml:space="preserve">: </t>
    </r>
  </si>
  <si>
    <t>GUIA DE MEIO-FIO, EM CONCRETO COM FCK 20MPA, PRÉMOLDADA, MFC-01 PADRÃO DER-MG, DIMENSÕES (12X16,7X35)CM, EXCLUSIVE SARJETA, INCLUSIVE ESCAVAÇÃO, APILOAMENTO E TRANSPORTE COM RETIRADA DO MATERIAL ESCAVADO (EM CAÇAMBA)</t>
  </si>
  <si>
    <t>ED-50389</t>
  </si>
  <si>
    <t>MOBILIZAÇÃO E DESMOBILIZAÇÃO OBRA DISTANTE DE CENTRO
URBANO COM VALOR ATÉ O VALOR DE 1.000.000,00</t>
  </si>
  <si>
    <t>RO-00232</t>
  </si>
  <si>
    <t>REGULARIZAÇÃO DE SUPERFÍCIE COM MOTONIVELADORA</t>
  </si>
  <si>
    <t>Corresponde a 2,0 % sobre o valor da obra.</t>
  </si>
  <si>
    <t>PREFEITURA MUNICIPAL DE IAPU - MG</t>
  </si>
  <si>
    <t>ED-8914</t>
  </si>
  <si>
    <t>EXECUÇÃO DE PAVIMENTO COM PISO INTERTRAVADO, TIPO
SEXTAVADO, ESP. 8CM, COM FCK DE 35MPA, INCLUSIVE
COLCHÃO DE AREIA, ESP. 6CM, PARA ASSENTAMENTO,
COMPACTAÇÃO MECANIZADA, CARGA E DESCARGA MECÂNICA
EM CAMINHÃO, EXCLUSIVE TRANSPORTE DE PISO
INTERTRAVADO</t>
  </si>
  <si>
    <t>COMPOSIÇÃO DE CUSTO UNITÁRIO - CPU.01</t>
  </si>
  <si>
    <t>SARJETA DE CONCRETO URBANO (SCU), TIPO 1, COM FCK 15 MPA, LARGURA DE 30CM COM INCLINAÇÃO DE 3%, ESP. 10CM, PADRÃO DER-MG, EXCLUSIVE MEIO-FIO, INCLUSIVE ESCAVAÇÃO, APILAOMENTO E TRANSPORTE COM RETIRADA DO MATERIAL ESCAVADO (EM CAÇAMBA)</t>
  </si>
  <si>
    <r>
      <rPr>
        <b/>
        <sz val="8"/>
        <rFont val="Abadi"/>
        <family val="2"/>
      </rPr>
      <t>CÓDIGO</t>
    </r>
    <r>
      <rPr>
        <sz val="8"/>
        <rFont val="Abadi"/>
        <family val="2"/>
      </rPr>
      <t xml:space="preserve"> SETOP/SEINFRA
REGIÃO LESTE - SEM DESONERAÇÂO</t>
    </r>
  </si>
  <si>
    <t>COEFICIENTE</t>
  </si>
  <si>
    <t>CUSTO UNITÁRIO</t>
  </si>
  <si>
    <t>CUSTO TOTAL</t>
  </si>
  <si>
    <t>ED-51093</t>
  </si>
  <si>
    <t>APILOAMENTO DO FUNDO DE VALAS COM SOQUETE</t>
  </si>
  <si>
    <t>m2</t>
  </si>
  <si>
    <t>ED-51107</t>
  </si>
  <si>
    <t>ESCAVAÇÃO MANUAL DE VALAS H &lt;= 1,50 M</t>
  </si>
  <si>
    <t>m3</t>
  </si>
  <si>
    <t>A = 0,30 x 1,00 = 0,30m²</t>
  </si>
  <si>
    <t>Total: 0,30m²</t>
  </si>
  <si>
    <t>A = (0,10+0,11)/2 X 0,30 x 1,00 = 0,032m³</t>
  </si>
  <si>
    <t>Total: 0,032m³</t>
  </si>
  <si>
    <t>FORNECIMENTO DE CONCRETO ESTRUTURAL, USINADO, BOMBEADO, INCLUSIVE LANÇAMENTO,</t>
  </si>
  <si>
    <t xml:space="preserve"> ADENSAMENTO E ACABAMENTO </t>
  </si>
  <si>
    <t xml:space="preserve">CARGA,TRANSPORTE E DESCARGA DE MATERIAL DE 1ª CATEGORIA, COM CAMINHÃO. </t>
  </si>
  <si>
    <t xml:space="preserve"> DISTÂNCIA MÉDIA DE TRANSPORTEDE 2.501 A 3.000 M</t>
  </si>
  <si>
    <t>Mesma área de escavação</t>
  </si>
  <si>
    <t>FORNECIMENTO DE CONCRETO NÃO
ESTRUTURAL, USINADO, COM FCK 15MPA,
INCLUSIVE LANÇAMENTO, ADENSAMENTO E
ACABAMENTO (FUNDAÇÃO)</t>
  </si>
  <si>
    <t>ED-49795</t>
  </si>
  <si>
    <t>TRANSPORTE DE MATERIAL DEMOLIDO
EM CAÇAMBA, EXCLUSIVE CARGA MANUAL OU
MECÂNICA</t>
  </si>
  <si>
    <t>ED-51125</t>
  </si>
  <si>
    <t>ED-51133</t>
  </si>
  <si>
    <t>TRANSPORTE DE MATERIAL DE
QUALQUER NATUREZA COM CARRINHO DE MÃO,
COM DISTÂNCIAS MENORES OU IGUAIS A 50M,
INCLUSIVE CARGA/DESCARGA</t>
  </si>
  <si>
    <t>TRANSPORTE DE MATERIAL DEMOLIDO EM CAÇAMBA, EXCLUSIVE CARGA MANUAL OU MECÂNICA</t>
  </si>
  <si>
    <t>COMPOSIÇÃO 01</t>
  </si>
  <si>
    <t>4.3</t>
  </si>
  <si>
    <t>3.1</t>
  </si>
  <si>
    <t>TRANSPORTE DE PISO INTERTRAVADO, EM CAMINHÃO, TRAÇÃO
6X2, TIPO TRUCADO, PESO BRUTO TOTAL (PBT) DE 23.000KG,
COM GUINDASTE ARTICULADO, MOMENTO DE CARGA MÁXIMO DE
10TXM, E CARROCERIA DE CARGA SECA, COM CAPACIDADE DE
14T, EM RODOVIA COM LEITO NATURAL, EXCLUSIVE MANOBRA,
CARGA E DESCARGA</t>
  </si>
  <si>
    <t>ED-7423</t>
  </si>
  <si>
    <t>TxKM</t>
  </si>
  <si>
    <t xml:space="preserve">Emerson de Sousa Braga </t>
  </si>
  <si>
    <t>Engenheiro Civil -  CREA Nº: 296.512MG</t>
  </si>
  <si>
    <t>RT: Emerson de Sousa Braga - Engenheiro Civil - CREA 296.512MG</t>
  </si>
  <si>
    <r>
      <rPr>
        <b/>
        <sz val="9"/>
        <rFont val="Arial Nova"/>
        <family val="2"/>
      </rPr>
      <t>REGIÃO/MÊS DE REFERÊNCIA:</t>
    </r>
    <r>
      <rPr>
        <sz val="9"/>
        <rFont val="Arial Nova"/>
        <family val="2"/>
      </rPr>
      <t xml:space="preserve"> TABELA SEINFRA-MG/DER-MG - REGIÃO LESTE - 31/07/2025 - C/ DESONER.</t>
    </r>
  </si>
  <si>
    <t xml:space="preserve">A) TRECHO 3:  (15,00 x 16) + (13,00 x 6,00)  = 1518,00 m² </t>
  </si>
  <si>
    <r>
      <t xml:space="preserve">A) TRECHO 2: (253,00 x 2 lados)  =506,00 </t>
    </r>
    <r>
      <rPr>
        <b/>
        <sz val="9"/>
        <rFont val="Arial Nova"/>
        <family val="2"/>
      </rPr>
      <t>m</t>
    </r>
  </si>
  <si>
    <r>
      <t xml:space="preserve">A área de calçameto corresponde á área total da regularização do subleito (item 2.1), menos a área das sarjetas: 1518,00m² - (506,00m x 0,30m) = </t>
    </r>
    <r>
      <rPr>
        <b/>
        <sz val="9"/>
        <rFont val="Arial Nova"/>
        <family val="2"/>
      </rPr>
      <t>1366,20 m²</t>
    </r>
  </si>
  <si>
    <t>A) TRECHO 1: (253,00 x 2 lados); B) TRAVAMENTOS: (6,00 x 18);  TOTAL = 614,00 m</t>
  </si>
  <si>
    <r>
      <t xml:space="preserve">Corresponde a área de execução de pavimentação em blocos pre-moldados de concreto (item 4.1) x esperessura do bloco x peso especifico do concreto x distancia da fabrica de blocos pre-moldados.                                                                             1366,20 x 0,08 x 2,5)  x 4,4 Km = </t>
    </r>
    <r>
      <rPr>
        <b/>
        <sz val="9"/>
        <rFont val="Arial Nova"/>
        <family val="2"/>
      </rPr>
      <t xml:space="preserve">1202,26 x Km   </t>
    </r>
    <r>
      <rPr>
        <sz val="9"/>
        <rFont val="Arial Nova"/>
        <family val="2"/>
      </rPr>
      <t xml:space="preserve">                                                                            </t>
    </r>
  </si>
  <si>
    <t>Data: Janeiro/2026</t>
  </si>
  <si>
    <t xml:space="preserve">FONTES DO RECURSO:   02.03.26.782.0005.1.018.449051 - RENOVA DESASTRE MARIANA </t>
  </si>
  <si>
    <t xml:space="preserve">META 01 : PAVIMENTAÇÃO EM BLOCO SEXTAVADO  NA ESTRADA VICINAL DO CÓRREGO DOS PORTUGUESES, ZONA RURAL, IAPU - MG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</si>
</sst>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43" formatCode="_-* #,##0.00_-;\-* #,##0.00_-;_-* &quot;-&quot;??_-;_-@_-"/>
    <numFmt numFmtId="164" formatCode="_-&quot;R$&quot;* #,##0.00_-;\-&quot;R$&quot;* #,##0.00_-;_-&quot;R$&quot;* &quot;-&quot;??_-;_-@_-"/>
    <numFmt numFmtId="165" formatCode="_(* #,##0.00_);_(* \(#,##0.00\);_(* &quot;-&quot;??_);_(@_)"/>
    <numFmt numFmtId="166" formatCode="_([$€-2]* #,##0.00_);_([$€-2]* \(#,##0.00\);_([$€-2]* &quot;-&quot;??_)"/>
    <numFmt numFmtId="167" formatCode="#,#00"/>
    <numFmt numFmtId="168" formatCode="_(&quot;R$ &quot;* #,##0.00_);_(&quot;R$ &quot;* \(#,##0.00\);_(&quot;R$ &quot;* &quot;-&quot;??_);_(@_)"/>
    <numFmt numFmtId="169" formatCode="&quot;R$&quot;\ #,##0_);[Red]\(&quot;R$&quot;\ #,##0\)"/>
    <numFmt numFmtId="170" formatCode="&quot;R$&quot;\ #,##0.00_);\(&quot;R$&quot;\ #,##0.00\)"/>
    <numFmt numFmtId="171" formatCode="%#,#00"/>
    <numFmt numFmtId="172" formatCode="#.##000"/>
    <numFmt numFmtId="173" formatCode="#,"/>
    <numFmt numFmtId="174" formatCode="&quot;R$&quot;#,##0.00"/>
    <numFmt numFmtId="175" formatCode="&quot;R$&quot;\ #,##0.00"/>
    <numFmt numFmtId="176" formatCode="0.000"/>
  </numFmts>
  <fonts count="5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sz val="1"/>
      <color indexed="8"/>
      <name val="Courier"/>
      <family val="3"/>
    </font>
    <font>
      <sz val="11"/>
      <color indexed="8"/>
      <name val="Calibri"/>
      <family val="2"/>
    </font>
    <font>
      <sz val="10"/>
      <color rgb="FF000000"/>
      <name val="Arial1"/>
    </font>
    <font>
      <sz val="11"/>
      <color indexed="17"/>
      <name val="Calibri"/>
      <family val="2"/>
    </font>
    <font>
      <b/>
      <sz val="12"/>
      <name val="Helv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name val="‚l‚r ‚oƒSƒVƒbƒN"/>
      <family val="3"/>
      <charset val="128"/>
    </font>
    <font>
      <b/>
      <sz val="11"/>
      <name val="Helv"/>
    </font>
    <font>
      <sz val="11"/>
      <color indexed="60"/>
      <name val="Calibri"/>
      <family val="2"/>
    </font>
    <font>
      <sz val="11"/>
      <name val="‚l‚r ‚o–¾’©"/>
      <family val="1"/>
      <charset val="128"/>
    </font>
    <font>
      <sz val="1"/>
      <color indexed="18"/>
      <name val="Courier"/>
      <family val="3"/>
    </font>
    <font>
      <sz val="10"/>
      <color indexed="8"/>
      <name val="Times New Roman"/>
      <family val="2"/>
    </font>
    <font>
      <b/>
      <sz val="9"/>
      <name val="Times New Roman"/>
      <family val="1"/>
    </font>
    <font>
      <b/>
      <sz val="15"/>
      <color indexed="62"/>
      <name val="Calibri"/>
      <family val="2"/>
    </font>
    <font>
      <b/>
      <sz val="1"/>
      <color indexed="8"/>
      <name val="Courier"/>
      <family val="3"/>
    </font>
    <font>
      <sz val="11"/>
      <color indexed="10"/>
      <name val="Calibri"/>
      <family val="2"/>
    </font>
    <font>
      <sz val="10"/>
      <name val="Arial"/>
      <family val="2"/>
    </font>
    <font>
      <sz val="10"/>
      <name val="Arial Nova"/>
      <family val="2"/>
    </font>
    <font>
      <b/>
      <sz val="10"/>
      <name val="Arial Nova"/>
      <family val="2"/>
    </font>
    <font>
      <sz val="10"/>
      <color indexed="8"/>
      <name val="Arial Nova"/>
      <family val="2"/>
    </font>
    <font>
      <sz val="10"/>
      <color rgb="FFFF0000"/>
      <name val="Arial Nova"/>
      <family val="2"/>
    </font>
    <font>
      <b/>
      <sz val="9"/>
      <name val="Arial Nova"/>
      <family val="2"/>
    </font>
    <font>
      <b/>
      <sz val="8"/>
      <name val="Arial Nova"/>
      <family val="2"/>
    </font>
    <font>
      <sz val="9"/>
      <name val="Arial Nova"/>
      <family val="2"/>
    </font>
    <font>
      <sz val="8"/>
      <name val="Arial Nova"/>
      <family val="2"/>
    </font>
    <font>
      <sz val="9"/>
      <color rgb="FFFF0000"/>
      <name val="Arial Nova"/>
      <family val="2"/>
    </font>
    <font>
      <sz val="9"/>
      <color indexed="8"/>
      <name val="Arial Nova"/>
      <family val="2"/>
    </font>
    <font>
      <sz val="8"/>
      <color indexed="8"/>
      <name val="Arial Nova"/>
      <family val="2"/>
    </font>
    <font>
      <sz val="8"/>
      <color rgb="FFFF0000"/>
      <name val="Arial Nova"/>
      <family val="2"/>
    </font>
    <font>
      <u/>
      <sz val="10"/>
      <color rgb="FFFF0000"/>
      <name val="Arial Nova"/>
      <family val="2"/>
    </font>
    <font>
      <b/>
      <u/>
      <sz val="12"/>
      <name val="Arial Nova"/>
      <family val="2"/>
    </font>
    <font>
      <b/>
      <sz val="12"/>
      <name val="Arial Nova"/>
      <family val="2"/>
    </font>
    <font>
      <b/>
      <sz val="9"/>
      <name val="Calibri"/>
      <family val="2"/>
      <scheme val="minor"/>
    </font>
    <font>
      <b/>
      <sz val="10"/>
      <name val="Times New Roman"/>
      <family val="1"/>
    </font>
    <font>
      <b/>
      <sz val="10"/>
      <name val="Arial"/>
      <family val="2"/>
    </font>
    <font>
      <b/>
      <sz val="11"/>
      <name val="Abadi"/>
      <family val="2"/>
    </font>
    <font>
      <b/>
      <sz val="8"/>
      <name val="Abadi"/>
      <family val="2"/>
    </font>
    <font>
      <sz val="8"/>
      <color indexed="8"/>
      <name val="Abadi"/>
      <family val="2"/>
    </font>
    <font>
      <sz val="8"/>
      <name val="Abadi"/>
      <family val="2"/>
    </font>
    <font>
      <b/>
      <sz val="9"/>
      <name val="Abadi"/>
      <family val="2"/>
    </font>
    <font>
      <sz val="9"/>
      <name val="Abadi"/>
      <family val="2"/>
    </font>
    <font>
      <b/>
      <sz val="9"/>
      <name val="Abadi"/>
      <family val="2"/>
    </font>
  </fonts>
  <fills count="1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0"/>
      </patternFill>
    </fill>
    <fill>
      <patternFill patternType="solid">
        <fgColor indexed="62"/>
      </patternFill>
    </fill>
    <fill>
      <patternFill patternType="solid">
        <fgColor indexed="55"/>
        <bgColor indexed="23"/>
      </patternFill>
    </fill>
    <fill>
      <patternFill patternType="solid">
        <fgColor indexed="42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5">
    <xf numFmtId="0" fontId="0" fillId="0" borderId="0"/>
    <xf numFmtId="9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0" fontId="5" fillId="0" borderId="0"/>
    <xf numFmtId="168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16" applyNumberFormat="0" applyAlignment="0" applyProtection="0"/>
    <xf numFmtId="0" fontId="8" fillId="0" borderId="0">
      <protection locked="0"/>
    </xf>
    <xf numFmtId="166" fontId="5" fillId="0" borderId="0" applyFont="0" applyFill="0" applyBorder="0" applyAlignment="0" applyProtection="0"/>
    <xf numFmtId="0" fontId="9" fillId="0" borderId="0"/>
    <xf numFmtId="0" fontId="9" fillId="0" borderId="0"/>
    <xf numFmtId="165" fontId="10" fillId="0" borderId="0" applyBorder="0" applyProtection="0"/>
    <xf numFmtId="167" fontId="8" fillId="0" borderId="0">
      <protection locked="0"/>
    </xf>
    <xf numFmtId="0" fontId="11" fillId="8" borderId="0" applyNumberFormat="0" applyBorder="0" applyAlignment="0" applyProtection="0"/>
    <xf numFmtId="0" fontId="12" fillId="0" borderId="0">
      <alignment horizontal="left"/>
    </xf>
    <xf numFmtId="0" fontId="13" fillId="9" borderId="17" applyNumberFormat="0" applyAlignment="0" applyProtection="0"/>
    <xf numFmtId="0" fontId="14" fillId="0" borderId="18" applyNumberFormat="0" applyFill="0" applyAlignment="0" applyProtection="0"/>
    <xf numFmtId="38" fontId="15" fillId="0" borderId="0" applyFont="0" applyFill="0" applyBorder="0" applyAlignment="0" applyProtection="0"/>
    <xf numFmtId="40" fontId="15" fillId="0" borderId="0" applyFont="0" applyFill="0" applyBorder="0" applyAlignment="0" applyProtection="0"/>
    <xf numFmtId="0" fontId="16" fillId="0" borderId="7"/>
    <xf numFmtId="168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0" fontId="17" fillId="10" borderId="0" applyNumberFormat="0" applyBorder="0" applyAlignment="0" applyProtection="0"/>
    <xf numFmtId="0" fontId="5" fillId="0" borderId="0"/>
    <xf numFmtId="0" fontId="5" fillId="0" borderId="0"/>
    <xf numFmtId="0" fontId="2" fillId="0" borderId="0"/>
    <xf numFmtId="0" fontId="5" fillId="11" borderId="19" applyNumberFormat="0" applyAlignment="0" applyProtection="0"/>
    <xf numFmtId="40" fontId="18" fillId="0" borderId="0" applyFont="0" applyFill="0" applyBorder="0" applyAlignment="0" applyProtection="0"/>
    <xf numFmtId="38" fontId="18" fillId="0" borderId="0" applyFont="0" applyFill="0" applyBorder="0" applyAlignment="0" applyProtection="0"/>
    <xf numFmtId="171" fontId="8" fillId="0" borderId="0">
      <protection locked="0"/>
    </xf>
    <xf numFmtId="172" fontId="8" fillId="0" borderId="0">
      <protection locked="0"/>
    </xf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173" fontId="19" fillId="0" borderId="0">
      <protection locked="0"/>
    </xf>
    <xf numFmtId="165" fontId="5" fillId="0" borderId="0" applyFont="0" applyFill="0" applyBorder="0" applyAlignment="0" applyProtection="0"/>
    <xf numFmtId="165" fontId="20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16" fillId="0" borderId="0"/>
    <xf numFmtId="0" fontId="21" fillId="4" borderId="4">
      <alignment wrapText="1"/>
    </xf>
    <xf numFmtId="0" fontId="21" fillId="4" borderId="4">
      <alignment wrapText="1"/>
    </xf>
    <xf numFmtId="0" fontId="22" fillId="0" borderId="20" applyNumberFormat="0" applyFill="0" applyAlignment="0" applyProtection="0"/>
    <xf numFmtId="173" fontId="23" fillId="0" borderId="0">
      <protection locked="0"/>
    </xf>
    <xf numFmtId="173" fontId="23" fillId="0" borderId="0">
      <protection locked="0"/>
    </xf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1" fillId="0" borderId="0"/>
    <xf numFmtId="0" fontId="1" fillId="0" borderId="0"/>
    <xf numFmtId="43" fontId="5" fillId="0" borderId="0" applyFont="0" applyFill="0" applyBorder="0" applyAlignment="0" applyProtection="0"/>
    <xf numFmtId="164" fontId="25" fillId="0" borderId="0" applyFont="0" applyFill="0" applyBorder="0" applyAlignment="0" applyProtection="0"/>
  </cellStyleXfs>
  <cellXfs count="274">
    <xf numFmtId="0" fontId="0" fillId="0" borderId="0" xfId="0"/>
    <xf numFmtId="0" fontId="28" fillId="0" borderId="0" xfId="0" applyFont="1"/>
    <xf numFmtId="4" fontId="28" fillId="0" borderId="0" xfId="0" applyNumberFormat="1" applyFont="1"/>
    <xf numFmtId="0" fontId="26" fillId="0" borderId="0" xfId="0" applyFont="1"/>
    <xf numFmtId="4" fontId="26" fillId="0" borderId="0" xfId="0" applyNumberFormat="1" applyFont="1"/>
    <xf numFmtId="0" fontId="26" fillId="0" borderId="9" xfId="0" applyFont="1" applyBorder="1" applyAlignment="1">
      <alignment vertical="center"/>
    </xf>
    <xf numFmtId="0" fontId="35" fillId="0" borderId="0" xfId="0" applyFont="1"/>
    <xf numFmtId="0" fontId="36" fillId="0" borderId="0" xfId="0" applyFont="1"/>
    <xf numFmtId="0" fontId="33" fillId="0" borderId="5" xfId="0" applyFont="1" applyBorder="1" applyAlignment="1">
      <alignment horizontal="center" vertical="center" wrapText="1"/>
    </xf>
    <xf numFmtId="49" fontId="33" fillId="0" borderId="1" xfId="0" applyNumberFormat="1" applyFont="1" applyBorder="1" applyAlignment="1">
      <alignment horizontal="center" vertical="center" wrapText="1"/>
    </xf>
    <xf numFmtId="0" fontId="33" fillId="0" borderId="1" xfId="0" applyFont="1" applyBorder="1" applyAlignment="1">
      <alignment horizontal="left" vertical="center" wrapText="1"/>
    </xf>
    <xf numFmtId="0" fontId="33" fillId="0" borderId="1" xfId="0" applyFont="1" applyBorder="1" applyAlignment="1">
      <alignment horizontal="center" vertical="center" wrapText="1"/>
    </xf>
    <xf numFmtId="0" fontId="33" fillId="13" borderId="4" xfId="0" applyFont="1" applyFill="1" applyBorder="1" applyAlignment="1">
      <alignment horizontal="center" vertical="center" wrapText="1"/>
    </xf>
    <xf numFmtId="0" fontId="34" fillId="0" borderId="0" xfId="0" applyFont="1"/>
    <xf numFmtId="0" fontId="32" fillId="0" borderId="0" xfId="0" applyFont="1"/>
    <xf numFmtId="4" fontId="32" fillId="0" borderId="0" xfId="0" applyNumberFormat="1" applyFont="1"/>
    <xf numFmtId="0" fontId="37" fillId="0" borderId="0" xfId="0" applyFont="1"/>
    <xf numFmtId="174" fontId="33" fillId="0" borderId="6" xfId="0" applyNumberFormat="1" applyFont="1" applyBorder="1" applyAlignment="1">
      <alignment horizontal="center" vertical="center" wrapText="1"/>
    </xf>
    <xf numFmtId="0" fontId="26" fillId="12" borderId="0" xfId="3" applyFont="1" applyFill="1"/>
    <xf numFmtId="0" fontId="26" fillId="12" borderId="0" xfId="3" applyFont="1" applyFill="1" applyAlignment="1">
      <alignment vertical="center"/>
    </xf>
    <xf numFmtId="0" fontId="27" fillId="12" borderId="11" xfId="3" applyFont="1" applyFill="1" applyBorder="1" applyAlignment="1">
      <alignment wrapText="1"/>
    </xf>
    <xf numFmtId="0" fontId="27" fillId="12" borderId="0" xfId="3" applyFont="1" applyFill="1" applyAlignment="1">
      <alignment wrapText="1"/>
    </xf>
    <xf numFmtId="0" fontId="26" fillId="0" borderId="9" xfId="3" applyFont="1" applyBorder="1" applyAlignment="1">
      <alignment vertical="center"/>
    </xf>
    <xf numFmtId="0" fontId="26" fillId="12" borderId="0" xfId="3" applyFont="1" applyFill="1" applyAlignment="1">
      <alignment wrapText="1"/>
    </xf>
    <xf numFmtId="0" fontId="26" fillId="12" borderId="11" xfId="3" applyFont="1" applyFill="1" applyBorder="1"/>
    <xf numFmtId="0" fontId="26" fillId="0" borderId="0" xfId="3" applyFont="1" applyAlignment="1">
      <alignment horizontal="center" vertical="center"/>
    </xf>
    <xf numFmtId="0" fontId="30" fillId="12" borderId="11" xfId="3" applyFont="1" applyFill="1" applyBorder="1"/>
    <xf numFmtId="0" fontId="26" fillId="0" borderId="9" xfId="3" applyFont="1" applyBorder="1" applyAlignment="1">
      <alignment horizontal="center" vertical="center"/>
    </xf>
    <xf numFmtId="0" fontId="30" fillId="12" borderId="0" xfId="3" applyFont="1" applyFill="1" applyAlignment="1">
      <alignment wrapText="1"/>
    </xf>
    <xf numFmtId="0" fontId="27" fillId="12" borderId="0" xfId="3" applyFont="1" applyFill="1" applyAlignment="1">
      <alignment horizontal="right"/>
    </xf>
    <xf numFmtId="0" fontId="26" fillId="12" borderId="0" xfId="3" applyFont="1" applyFill="1" applyAlignment="1">
      <alignment horizontal="center" vertical="center"/>
    </xf>
    <xf numFmtId="0" fontId="26" fillId="12" borderId="14" xfId="3" applyFont="1" applyFill="1" applyBorder="1"/>
    <xf numFmtId="0" fontId="26" fillId="12" borderId="9" xfId="3" applyFont="1" applyFill="1" applyBorder="1"/>
    <xf numFmtId="0" fontId="26" fillId="12" borderId="9" xfId="3" applyFont="1" applyFill="1" applyBorder="1" applyAlignment="1">
      <alignment wrapText="1"/>
    </xf>
    <xf numFmtId="0" fontId="30" fillId="12" borderId="4" xfId="3" applyFont="1" applyFill="1" applyBorder="1" applyAlignment="1">
      <alignment horizontal="center" vertical="center"/>
    </xf>
    <xf numFmtId="0" fontId="32" fillId="12" borderId="0" xfId="3" applyFont="1" applyFill="1" applyAlignment="1">
      <alignment wrapText="1"/>
    </xf>
    <xf numFmtId="0" fontId="30" fillId="0" borderId="0" xfId="3" applyFont="1" applyAlignment="1">
      <alignment vertical="center"/>
    </xf>
    <xf numFmtId="0" fontId="32" fillId="12" borderId="0" xfId="3" applyFont="1" applyFill="1"/>
    <xf numFmtId="0" fontId="32" fillId="12" borderId="11" xfId="3" applyFont="1" applyFill="1" applyBorder="1"/>
    <xf numFmtId="0" fontId="26" fillId="12" borderId="10" xfId="3" applyFont="1" applyFill="1" applyBorder="1"/>
    <xf numFmtId="0" fontId="32" fillId="0" borderId="10" xfId="3" applyFont="1" applyBorder="1" applyAlignment="1">
      <alignment vertical="center"/>
    </xf>
    <xf numFmtId="0" fontId="32" fillId="12" borderId="10" xfId="3" applyFont="1" applyFill="1" applyBorder="1"/>
    <xf numFmtId="0" fontId="30" fillId="0" borderId="3" xfId="3" applyFont="1" applyBorder="1" applyAlignment="1">
      <alignment vertical="center"/>
    </xf>
    <xf numFmtId="0" fontId="30" fillId="0" borderId="11" xfId="3" applyFont="1" applyBorder="1" applyAlignment="1">
      <alignment vertical="center"/>
    </xf>
    <xf numFmtId="0" fontId="27" fillId="12" borderId="11" xfId="3" applyFont="1" applyFill="1" applyBorder="1" applyAlignment="1">
      <alignment horizontal="right"/>
    </xf>
    <xf numFmtId="0" fontId="26" fillId="12" borderId="15" xfId="3" applyFont="1" applyFill="1" applyBorder="1"/>
    <xf numFmtId="0" fontId="30" fillId="12" borderId="8" xfId="3" applyFont="1" applyFill="1" applyBorder="1" applyAlignment="1">
      <alignment horizontal="right" vertical="center"/>
    </xf>
    <xf numFmtId="49" fontId="30" fillId="12" borderId="4" xfId="3" applyNumberFormat="1" applyFont="1" applyFill="1" applyBorder="1" applyAlignment="1">
      <alignment horizontal="center" vertical="center" wrapText="1"/>
    </xf>
    <xf numFmtId="49" fontId="32" fillId="12" borderId="4" xfId="3" applyNumberFormat="1" applyFont="1" applyFill="1" applyBorder="1" applyAlignment="1">
      <alignment horizontal="center" vertical="center" wrapText="1"/>
    </xf>
    <xf numFmtId="0" fontId="30" fillId="0" borderId="8" xfId="3" applyFont="1" applyBorder="1" applyAlignment="1">
      <alignment horizontal="center" vertical="center"/>
    </xf>
    <xf numFmtId="0" fontId="32" fillId="0" borderId="0" xfId="3" applyFont="1" applyAlignment="1">
      <alignment horizontal="center" vertical="center"/>
    </xf>
    <xf numFmtId="0" fontId="32" fillId="12" borderId="0" xfId="3" applyFont="1" applyFill="1" applyAlignment="1">
      <alignment horizontal="center" vertical="center"/>
    </xf>
    <xf numFmtId="0" fontId="33" fillId="0" borderId="0" xfId="0" applyFont="1"/>
    <xf numFmtId="4" fontId="33" fillId="0" borderId="0" xfId="0" applyNumberFormat="1" applyFont="1"/>
    <xf numFmtId="9" fontId="26" fillId="0" borderId="0" xfId="1" applyFont="1"/>
    <xf numFmtId="0" fontId="30" fillId="0" borderId="8" xfId="0" applyFont="1" applyBorder="1" applyAlignment="1">
      <alignment horizontal="center" vertical="center"/>
    </xf>
    <xf numFmtId="0" fontId="30" fillId="12" borderId="4" xfId="3" applyFont="1" applyFill="1" applyBorder="1" applyAlignment="1">
      <alignment horizontal="center" vertical="center" wrapText="1"/>
    </xf>
    <xf numFmtId="0" fontId="30" fillId="12" borderId="2" xfId="3" applyFont="1" applyFill="1" applyBorder="1" applyAlignment="1">
      <alignment horizontal="center" vertical="center" wrapText="1"/>
    </xf>
    <xf numFmtId="0" fontId="31" fillId="13" borderId="5" xfId="0" applyFont="1" applyFill="1" applyBorder="1" applyAlignment="1">
      <alignment horizontal="center" vertical="center" wrapText="1"/>
    </xf>
    <xf numFmtId="0" fontId="31" fillId="13" borderId="1" xfId="0" applyFont="1" applyFill="1" applyBorder="1" applyAlignment="1">
      <alignment horizontal="center" vertical="center" wrapText="1"/>
    </xf>
    <xf numFmtId="4" fontId="31" fillId="13" borderId="1" xfId="0" applyNumberFormat="1" applyFont="1" applyFill="1" applyBorder="1" applyAlignment="1">
      <alignment horizontal="center" vertical="center" wrapText="1"/>
    </xf>
    <xf numFmtId="174" fontId="31" fillId="13" borderId="6" xfId="0" applyNumberFormat="1" applyFont="1" applyFill="1" applyBorder="1" applyAlignment="1">
      <alignment horizontal="center" vertical="center" wrapText="1"/>
    </xf>
    <xf numFmtId="49" fontId="33" fillId="13" borderId="4" xfId="0" applyNumberFormat="1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/>
    </xf>
    <xf numFmtId="174" fontId="30" fillId="13" borderId="4" xfId="0" applyNumberFormat="1" applyFont="1" applyFill="1" applyBorder="1" applyAlignment="1">
      <alignment horizontal="center" vertical="center" wrapText="1"/>
    </xf>
    <xf numFmtId="10" fontId="30" fillId="12" borderId="4" xfId="3" applyNumberFormat="1" applyFont="1" applyFill="1" applyBorder="1" applyAlignment="1">
      <alignment horizontal="center" vertical="center" wrapText="1"/>
    </xf>
    <xf numFmtId="10" fontId="30" fillId="2" borderId="4" xfId="3" applyNumberFormat="1" applyFont="1" applyFill="1" applyBorder="1" applyAlignment="1">
      <alignment horizontal="center" vertical="center" wrapText="1"/>
    </xf>
    <xf numFmtId="174" fontId="32" fillId="12" borderId="4" xfId="64" applyNumberFormat="1" applyFont="1" applyFill="1" applyBorder="1" applyAlignment="1">
      <alignment horizontal="center" vertical="center" wrapText="1"/>
    </xf>
    <xf numFmtId="174" fontId="32" fillId="12" borderId="4" xfId="3" applyNumberFormat="1" applyFont="1" applyFill="1" applyBorder="1" applyAlignment="1">
      <alignment horizontal="center" vertical="center" wrapText="1"/>
    </xf>
    <xf numFmtId="174" fontId="30" fillId="12" borderId="4" xfId="3" applyNumberFormat="1" applyFont="1" applyFill="1" applyBorder="1" applyAlignment="1">
      <alignment horizontal="center" vertical="center" wrapText="1"/>
    </xf>
    <xf numFmtId="0" fontId="30" fillId="0" borderId="4" xfId="0" applyFont="1" applyBorder="1" applyAlignment="1">
      <alignment horizontal="center" vertical="center"/>
    </xf>
    <xf numFmtId="4" fontId="30" fillId="0" borderId="4" xfId="0" applyNumberFormat="1" applyFont="1" applyBorder="1" applyAlignment="1">
      <alignment horizontal="center" vertical="center" wrapText="1"/>
    </xf>
    <xf numFmtId="0" fontId="30" fillId="3" borderId="5" xfId="0" applyFont="1" applyFill="1" applyBorder="1" applyAlignment="1">
      <alignment horizontal="center" vertical="center" wrapText="1"/>
    </xf>
    <xf numFmtId="49" fontId="30" fillId="3" borderId="1" xfId="0" applyNumberFormat="1" applyFont="1" applyFill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left" vertical="center" wrapText="1"/>
    </xf>
    <xf numFmtId="2" fontId="32" fillId="3" borderId="1" xfId="2" applyNumberFormat="1" applyFont="1" applyFill="1" applyBorder="1" applyAlignment="1">
      <alignment horizontal="center" vertical="center" wrapText="1"/>
    </xf>
    <xf numFmtId="4" fontId="32" fillId="3" borderId="1" xfId="0" applyNumberFormat="1" applyFont="1" applyFill="1" applyBorder="1" applyAlignment="1">
      <alignment horizontal="center" vertical="center" wrapText="1"/>
    </xf>
    <xf numFmtId="174" fontId="30" fillId="3" borderId="6" xfId="0" applyNumberFormat="1" applyFont="1" applyFill="1" applyBorder="1" applyAlignment="1">
      <alignment horizontal="center" vertical="center" wrapText="1"/>
    </xf>
    <xf numFmtId="0" fontId="32" fillId="13" borderId="4" xfId="0" applyFont="1" applyFill="1" applyBorder="1" applyAlignment="1">
      <alignment horizontal="center" vertical="center" wrapText="1"/>
    </xf>
    <xf numFmtId="0" fontId="32" fillId="13" borderId="4" xfId="0" applyFont="1" applyFill="1" applyBorder="1" applyAlignment="1">
      <alignment horizontal="left" vertical="center" wrapText="1"/>
    </xf>
    <xf numFmtId="174" fontId="32" fillId="13" borderId="4" xfId="0" applyNumberFormat="1" applyFont="1" applyFill="1" applyBorder="1" applyAlignment="1">
      <alignment horizontal="center" vertical="center" wrapText="1"/>
    </xf>
    <xf numFmtId="0" fontId="30" fillId="13" borderId="5" xfId="0" applyFont="1" applyFill="1" applyBorder="1" applyAlignment="1">
      <alignment horizontal="center" vertical="center" wrapText="1"/>
    </xf>
    <xf numFmtId="0" fontId="30" fillId="13" borderId="1" xfId="0" applyFont="1" applyFill="1" applyBorder="1" applyAlignment="1">
      <alignment horizontal="center" vertical="center" wrapText="1"/>
    </xf>
    <xf numFmtId="0" fontId="30" fillId="13" borderId="1" xfId="0" applyFont="1" applyFill="1" applyBorder="1" applyAlignment="1">
      <alignment horizontal="left" vertical="center" wrapText="1"/>
    </xf>
    <xf numFmtId="4" fontId="30" fillId="13" borderId="1" xfId="0" applyNumberFormat="1" applyFont="1" applyFill="1" applyBorder="1" applyAlignment="1">
      <alignment horizontal="center" vertical="center" wrapText="1"/>
    </xf>
    <xf numFmtId="174" fontId="30" fillId="13" borderId="6" xfId="0" applyNumberFormat="1" applyFont="1" applyFill="1" applyBorder="1" applyAlignment="1">
      <alignment horizontal="center" vertical="center" wrapText="1"/>
    </xf>
    <xf numFmtId="4" fontId="32" fillId="3" borderId="6" xfId="0" applyNumberFormat="1" applyFont="1" applyFill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left" vertical="center" wrapText="1"/>
    </xf>
    <xf numFmtId="0" fontId="30" fillId="3" borderId="1" xfId="0" applyFont="1" applyFill="1" applyBorder="1" applyAlignment="1">
      <alignment horizontal="center" vertical="center" wrapText="1"/>
    </xf>
    <xf numFmtId="4" fontId="30" fillId="3" borderId="1" xfId="0" applyNumberFormat="1" applyFont="1" applyFill="1" applyBorder="1" applyAlignment="1">
      <alignment horizontal="center" vertical="center" wrapText="1"/>
    </xf>
    <xf numFmtId="4" fontId="30" fillId="3" borderId="6" xfId="0" applyNumberFormat="1" applyFont="1" applyFill="1" applyBorder="1" applyAlignment="1">
      <alignment horizontal="center" vertical="center" wrapText="1"/>
    </xf>
    <xf numFmtId="0" fontId="32" fillId="0" borderId="5" xfId="0" applyFont="1" applyBorder="1" applyAlignment="1">
      <alignment horizontal="center" vertical="center" wrapText="1"/>
    </xf>
    <xf numFmtId="49" fontId="32" fillId="0" borderId="1" xfId="0" applyNumberFormat="1" applyFont="1" applyBorder="1" applyAlignment="1">
      <alignment horizontal="center" vertical="center" wrapText="1"/>
    </xf>
    <xf numFmtId="0" fontId="32" fillId="0" borderId="1" xfId="0" applyFont="1" applyBorder="1" applyAlignment="1">
      <alignment horizontal="left" vertical="center" wrapText="1"/>
    </xf>
    <xf numFmtId="0" fontId="32" fillId="0" borderId="1" xfId="0" applyFont="1" applyBorder="1" applyAlignment="1">
      <alignment horizontal="center" vertical="center" wrapText="1"/>
    </xf>
    <xf numFmtId="4" fontId="30" fillId="0" borderId="1" xfId="0" applyNumberFormat="1" applyFont="1" applyBorder="1" applyAlignment="1">
      <alignment horizontal="center" vertical="center" wrapText="1"/>
    </xf>
    <xf numFmtId="174" fontId="32" fillId="0" borderId="6" xfId="0" applyNumberFormat="1" applyFont="1" applyBorder="1" applyAlignment="1">
      <alignment horizontal="center" vertical="center" wrapText="1"/>
    </xf>
    <xf numFmtId="0" fontId="36" fillId="0" borderId="0" xfId="0" applyFont="1" applyAlignment="1">
      <alignment horizontal="center"/>
    </xf>
    <xf numFmtId="1" fontId="33" fillId="0" borderId="4" xfId="0" applyNumberFormat="1" applyFont="1" applyBorder="1" applyAlignment="1">
      <alignment horizontal="center" vertical="center" wrapText="1"/>
    </xf>
    <xf numFmtId="4" fontId="31" fillId="0" borderId="1" xfId="0" applyNumberFormat="1" applyFont="1" applyBorder="1" applyAlignment="1">
      <alignment horizontal="center" vertical="center" wrapText="1"/>
    </xf>
    <xf numFmtId="0" fontId="31" fillId="0" borderId="8" xfId="0" applyFont="1" applyBorder="1" applyAlignment="1">
      <alignment horizontal="center" vertical="center" wrapText="1"/>
    </xf>
    <xf numFmtId="4" fontId="31" fillId="0" borderId="8" xfId="0" applyNumberFormat="1" applyFont="1" applyBorder="1" applyAlignment="1">
      <alignment horizontal="center" vertical="center" wrapText="1"/>
    </xf>
    <xf numFmtId="14" fontId="30" fillId="12" borderId="2" xfId="3" applyNumberFormat="1" applyFont="1" applyFill="1" applyBorder="1" applyAlignment="1">
      <alignment horizontal="center" vertical="center"/>
    </xf>
    <xf numFmtId="0" fontId="26" fillId="0" borderId="0" xfId="0" applyFont="1" applyAlignment="1">
      <alignment vertical="center"/>
    </xf>
    <xf numFmtId="4" fontId="26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40" fillId="0" borderId="0" xfId="0" applyFont="1" applyAlignment="1">
      <alignment vertical="center" wrapText="1"/>
    </xf>
    <xf numFmtId="0" fontId="40" fillId="0" borderId="0" xfId="0" applyFont="1" applyAlignment="1">
      <alignment wrapText="1"/>
    </xf>
    <xf numFmtId="0" fontId="40" fillId="0" borderId="9" xfId="0" applyFont="1" applyBorder="1" applyAlignment="1">
      <alignment wrapText="1"/>
    </xf>
    <xf numFmtId="4" fontId="32" fillId="0" borderId="4" xfId="0" applyNumberFormat="1" applyFont="1" applyBorder="1" applyAlignment="1">
      <alignment horizontal="left" vertical="center" wrapText="1"/>
    </xf>
    <xf numFmtId="0" fontId="33" fillId="13" borderId="4" xfId="0" applyFont="1" applyFill="1" applyBorder="1" applyAlignment="1">
      <alignment horizontal="left" vertical="center" wrapText="1"/>
    </xf>
    <xf numFmtId="4" fontId="30" fillId="13" borderId="4" xfId="0" applyNumberFormat="1" applyFont="1" applyFill="1" applyBorder="1" applyAlignment="1">
      <alignment horizontal="center" vertical="center" wrapText="1"/>
    </xf>
    <xf numFmtId="10" fontId="26" fillId="12" borderId="0" xfId="3" applyNumberFormat="1" applyFont="1" applyFill="1" applyAlignment="1">
      <alignment vertical="center"/>
    </xf>
    <xf numFmtId="4" fontId="26" fillId="12" borderId="0" xfId="3" applyNumberFormat="1" applyFont="1" applyFill="1" applyAlignment="1">
      <alignment vertical="center"/>
    </xf>
    <xf numFmtId="0" fontId="30" fillId="0" borderId="4" xfId="0" applyFont="1" applyBorder="1" applyAlignment="1">
      <alignment horizontal="center" vertical="center" wrapText="1"/>
    </xf>
    <xf numFmtId="4" fontId="32" fillId="0" borderId="4" xfId="0" applyNumberFormat="1" applyFont="1" applyBorder="1" applyAlignment="1">
      <alignment horizontal="center" vertical="center" wrapText="1"/>
    </xf>
    <xf numFmtId="0" fontId="30" fillId="0" borderId="5" xfId="0" applyFont="1" applyBorder="1" applyAlignment="1">
      <alignment horizontal="left" vertical="center"/>
    </xf>
    <xf numFmtId="0" fontId="32" fillId="0" borderId="1" xfId="0" applyFont="1" applyBorder="1"/>
    <xf numFmtId="0" fontId="32" fillId="0" borderId="10" xfId="0" applyFont="1" applyBorder="1"/>
    <xf numFmtId="0" fontId="30" fillId="0" borderId="6" xfId="0" applyFont="1" applyBorder="1" applyAlignment="1">
      <alignment vertical="center"/>
    </xf>
    <xf numFmtId="0" fontId="30" fillId="0" borderId="5" xfId="0" applyFont="1" applyBorder="1" applyAlignment="1">
      <alignment horizontal="center" vertical="center"/>
    </xf>
    <xf numFmtId="14" fontId="30" fillId="0" borderId="6" xfId="0" applyNumberFormat="1" applyFont="1" applyBorder="1" applyAlignment="1">
      <alignment horizontal="left" vertical="center"/>
    </xf>
    <xf numFmtId="4" fontId="30" fillId="0" borderId="4" xfId="0" applyNumberFormat="1" applyFont="1" applyBorder="1" applyAlignment="1">
      <alignment horizontal="center" vertical="center"/>
    </xf>
    <xf numFmtId="0" fontId="31" fillId="0" borderId="4" xfId="0" applyFont="1" applyBorder="1" applyAlignment="1">
      <alignment horizontal="center" vertical="center" wrapText="1"/>
    </xf>
    <xf numFmtId="10" fontId="30" fillId="13" borderId="4" xfId="0" applyNumberFormat="1" applyFont="1" applyFill="1" applyBorder="1" applyAlignment="1">
      <alignment horizontal="center" vertical="center"/>
    </xf>
    <xf numFmtId="10" fontId="30" fillId="13" borderId="4" xfId="1" applyNumberFormat="1" applyFont="1" applyFill="1" applyBorder="1" applyAlignment="1">
      <alignment horizontal="center" vertical="center"/>
    </xf>
    <xf numFmtId="0" fontId="31" fillId="0" borderId="4" xfId="0" applyFont="1" applyBorder="1" applyAlignment="1">
      <alignment horizontal="center" vertical="center"/>
    </xf>
    <xf numFmtId="4" fontId="31" fillId="0" borderId="4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/>
    </xf>
    <xf numFmtId="0" fontId="32" fillId="0" borderId="7" xfId="0" applyFont="1" applyBorder="1" applyAlignment="1">
      <alignment vertical="center"/>
    </xf>
    <xf numFmtId="0" fontId="32" fillId="0" borderId="7" xfId="0" applyFont="1" applyBorder="1"/>
    <xf numFmtId="0" fontId="32" fillId="0" borderId="7" xfId="0" applyFont="1" applyBorder="1" applyAlignment="1">
      <alignment horizontal="center"/>
    </xf>
    <xf numFmtId="0" fontId="30" fillId="0" borderId="7" xfId="0" applyFont="1" applyBorder="1" applyAlignment="1">
      <alignment vertical="center"/>
    </xf>
    <xf numFmtId="0" fontId="32" fillId="0" borderId="7" xfId="0" applyFont="1" applyBorder="1" applyAlignment="1">
      <alignment horizontal="center" vertical="center"/>
    </xf>
    <xf numFmtId="0" fontId="3" fillId="0" borderId="0" xfId="0" applyFont="1"/>
    <xf numFmtId="0" fontId="45" fillId="0" borderId="4" xfId="0" applyNumberFormat="1" applyFont="1" applyBorder="1" applyAlignment="1">
      <alignment horizontal="center" vertical="center"/>
    </xf>
    <xf numFmtId="0" fontId="46" fillId="14" borderId="4" xfId="0" applyFont="1" applyFill="1" applyBorder="1" applyAlignment="1" applyProtection="1">
      <alignment horizontal="center" vertical="center"/>
      <protection locked="0"/>
    </xf>
    <xf numFmtId="0" fontId="47" fillId="0" borderId="4" xfId="0" applyFont="1" applyBorder="1" applyAlignment="1">
      <alignment horizontal="center" wrapText="1"/>
    </xf>
    <xf numFmtId="0" fontId="45" fillId="0" borderId="4" xfId="0" applyFont="1" applyBorder="1" applyAlignment="1">
      <alignment horizontal="center" vertical="center"/>
    </xf>
    <xf numFmtId="0" fontId="45" fillId="0" borderId="4" xfId="0" applyFont="1" applyBorder="1" applyAlignment="1">
      <alignment horizontal="center" vertical="center" wrapText="1"/>
    </xf>
    <xf numFmtId="0" fontId="47" fillId="15" borderId="4" xfId="0" applyFont="1" applyFill="1" applyBorder="1" applyAlignment="1">
      <alignment horizontal="center" vertical="center" wrapText="1"/>
    </xf>
    <xf numFmtId="0" fontId="47" fillId="15" borderId="4" xfId="0" applyFont="1" applyFill="1" applyBorder="1" applyAlignment="1">
      <alignment horizontal="center" vertical="center"/>
    </xf>
    <xf numFmtId="176" fontId="47" fillId="15" borderId="4" xfId="0" applyNumberFormat="1" applyFont="1" applyFill="1" applyBorder="1" applyAlignment="1">
      <alignment horizontal="center" vertical="center"/>
    </xf>
    <xf numFmtId="175" fontId="47" fillId="15" borderId="4" xfId="0" applyNumberFormat="1" applyFont="1" applyFill="1" applyBorder="1" applyAlignment="1">
      <alignment horizontal="center" vertical="center"/>
    </xf>
    <xf numFmtId="175" fontId="47" fillId="13" borderId="4" xfId="64" applyNumberFormat="1" applyFont="1" applyFill="1" applyBorder="1" applyAlignment="1">
      <alignment horizontal="center" vertical="center"/>
    </xf>
    <xf numFmtId="49" fontId="47" fillId="15" borderId="22" xfId="0" applyNumberFormat="1" applyFont="1" applyFill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2" fontId="4" fillId="0" borderId="4" xfId="0" applyNumberFormat="1" applyFont="1" applyBorder="1" applyAlignment="1">
      <alignment horizontal="center" vertical="center"/>
    </xf>
    <xf numFmtId="164" fontId="4" fillId="0" borderId="4" xfId="64" applyFont="1" applyBorder="1" applyAlignment="1">
      <alignment horizontal="center" vertical="center"/>
    </xf>
    <xf numFmtId="175" fontId="45" fillId="0" borderId="4" xfId="0" applyNumberFormat="1" applyFont="1" applyBorder="1"/>
    <xf numFmtId="0" fontId="48" fillId="0" borderId="0" xfId="0" applyFont="1"/>
    <xf numFmtId="0" fontId="49" fillId="0" borderId="0" xfId="0" applyFont="1"/>
    <xf numFmtId="0" fontId="48" fillId="0" borderId="0" xfId="0" applyFont="1" applyAlignment="1"/>
    <xf numFmtId="0" fontId="49" fillId="0" borderId="0" xfId="0" applyFont="1" applyAlignment="1"/>
    <xf numFmtId="0" fontId="47" fillId="15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49" fillId="0" borderId="0" xfId="0" applyFont="1" applyAlignment="1">
      <alignment horizontal="left" vertical="top" wrapText="1"/>
    </xf>
    <xf numFmtId="0" fontId="26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0" fillId="0" borderId="4" xfId="0" applyFont="1" applyBorder="1" applyAlignment="1">
      <alignment horizontal="center" vertical="center" wrapText="1"/>
    </xf>
    <xf numFmtId="4" fontId="32" fillId="0" borderId="4" xfId="0" applyNumberFormat="1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40" fillId="0" borderId="6" xfId="0" applyFont="1" applyBorder="1" applyAlignment="1">
      <alignment horizontal="center" vertical="center"/>
    </xf>
    <xf numFmtId="0" fontId="30" fillId="0" borderId="5" xfId="0" applyFont="1" applyBorder="1" applyAlignment="1">
      <alignment horizontal="left" vertical="center"/>
    </xf>
    <xf numFmtId="0" fontId="30" fillId="0" borderId="1" xfId="0" applyFont="1" applyBorder="1" applyAlignment="1">
      <alignment horizontal="left" vertical="center"/>
    </xf>
    <xf numFmtId="0" fontId="26" fillId="0" borderId="3" xfId="0" applyFont="1" applyBorder="1" applyAlignment="1">
      <alignment horizontal="center"/>
    </xf>
    <xf numFmtId="0" fontId="26" fillId="0" borderId="8" xfId="0" applyFont="1" applyBorder="1" applyAlignment="1">
      <alignment horizontal="center"/>
    </xf>
    <xf numFmtId="0" fontId="27" fillId="0" borderId="1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left" vertical="center" wrapText="1"/>
    </xf>
    <xf numFmtId="0" fontId="30" fillId="0" borderId="8" xfId="0" applyFont="1" applyBorder="1" applyAlignment="1">
      <alignment horizontal="left" vertical="center" wrapText="1"/>
    </xf>
    <xf numFmtId="0" fontId="30" fillId="0" borderId="2" xfId="0" applyFont="1" applyBorder="1" applyAlignment="1">
      <alignment horizontal="left" vertical="center" wrapText="1"/>
    </xf>
    <xf numFmtId="0" fontId="30" fillId="0" borderId="14" xfId="0" applyFont="1" applyBorder="1" applyAlignment="1">
      <alignment horizontal="left" vertical="center" wrapText="1"/>
    </xf>
    <xf numFmtId="0" fontId="30" fillId="0" borderId="9" xfId="0" applyFont="1" applyBorder="1" applyAlignment="1">
      <alignment horizontal="left" vertical="center" wrapText="1"/>
    </xf>
    <xf numFmtId="0" fontId="30" fillId="0" borderId="15" xfId="0" applyFont="1" applyBorder="1" applyAlignment="1">
      <alignment horizontal="left" vertical="center" wrapText="1"/>
    </xf>
    <xf numFmtId="0" fontId="32" fillId="13" borderId="5" xfId="0" applyFont="1" applyFill="1" applyBorder="1" applyAlignment="1">
      <alignment horizontal="left" vertical="center" wrapText="1"/>
    </xf>
    <xf numFmtId="0" fontId="32" fillId="13" borderId="1" xfId="0" applyFont="1" applyFill="1" applyBorder="1" applyAlignment="1">
      <alignment horizontal="left" vertical="center" wrapText="1"/>
    </xf>
    <xf numFmtId="0" fontId="32" fillId="13" borderId="6" xfId="0" applyFont="1" applyFill="1" applyBorder="1" applyAlignment="1">
      <alignment horizontal="left" vertical="center" wrapText="1"/>
    </xf>
    <xf numFmtId="0" fontId="27" fillId="13" borderId="5" xfId="0" applyFont="1" applyFill="1" applyBorder="1" applyAlignment="1">
      <alignment horizontal="center" vertical="center" wrapText="1"/>
    </xf>
    <xf numFmtId="0" fontId="27" fillId="13" borderId="1" xfId="0" applyFont="1" applyFill="1" applyBorder="1" applyAlignment="1">
      <alignment horizontal="center" vertical="center" wrapText="1"/>
    </xf>
    <xf numFmtId="0" fontId="27" fillId="13" borderId="6" xfId="0" applyFont="1" applyFill="1" applyBorder="1" applyAlignment="1">
      <alignment horizontal="center" vertical="center" wrapText="1"/>
    </xf>
    <xf numFmtId="0" fontId="30" fillId="0" borderId="5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3" fillId="13" borderId="5" xfId="0" applyFont="1" applyFill="1" applyBorder="1" applyAlignment="1">
      <alignment horizontal="left" vertical="center" wrapText="1"/>
    </xf>
    <xf numFmtId="0" fontId="33" fillId="13" borderId="1" xfId="0" applyFont="1" applyFill="1" applyBorder="1" applyAlignment="1">
      <alignment horizontal="left" vertical="center" wrapText="1"/>
    </xf>
    <xf numFmtId="0" fontId="33" fillId="13" borderId="6" xfId="0" applyFont="1" applyFill="1" applyBorder="1" applyAlignment="1">
      <alignment horizontal="left" vertical="center" wrapText="1"/>
    </xf>
    <xf numFmtId="0" fontId="30" fillId="0" borderId="3" xfId="0" applyFont="1" applyBorder="1" applyAlignment="1">
      <alignment horizontal="left" vertical="top" wrapText="1"/>
    </xf>
    <xf numFmtId="0" fontId="30" fillId="0" borderId="8" xfId="0" applyFont="1" applyBorder="1" applyAlignment="1">
      <alignment horizontal="left" vertical="top" wrapText="1"/>
    </xf>
    <xf numFmtId="0" fontId="30" fillId="0" borderId="2" xfId="0" applyFont="1" applyBorder="1" applyAlignment="1">
      <alignment horizontal="left" vertical="top" wrapText="1"/>
    </xf>
    <xf numFmtId="0" fontId="30" fillId="0" borderId="14" xfId="0" applyFont="1" applyBorder="1" applyAlignment="1">
      <alignment horizontal="left" vertical="top" wrapText="1"/>
    </xf>
    <xf numFmtId="0" fontId="30" fillId="0" borderId="9" xfId="0" applyFont="1" applyBorder="1" applyAlignment="1">
      <alignment horizontal="left" vertical="top" wrapText="1"/>
    </xf>
    <xf numFmtId="0" fontId="30" fillId="0" borderId="15" xfId="0" applyFont="1" applyBorder="1" applyAlignment="1">
      <alignment horizontal="left" vertical="top" wrapText="1"/>
    </xf>
    <xf numFmtId="0" fontId="30" fillId="0" borderId="3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/>
    </xf>
    <xf numFmtId="0" fontId="30" fillId="0" borderId="14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30" fillId="0" borderId="15" xfId="0" applyFont="1" applyBorder="1" applyAlignment="1">
      <alignment horizontal="center" vertical="center"/>
    </xf>
    <xf numFmtId="0" fontId="29" fillId="0" borderId="5" xfId="0" applyFont="1" applyBorder="1" applyAlignment="1">
      <alignment horizontal="left" vertical="center" wrapText="1"/>
    </xf>
    <xf numFmtId="0" fontId="29" fillId="0" borderId="1" xfId="0" applyFont="1" applyBorder="1" applyAlignment="1">
      <alignment horizontal="left" vertical="center" wrapText="1"/>
    </xf>
    <xf numFmtId="0" fontId="29" fillId="0" borderId="6" xfId="0" applyFont="1" applyBorder="1" applyAlignment="1">
      <alignment horizontal="left" vertical="center" wrapText="1"/>
    </xf>
    <xf numFmtId="4" fontId="32" fillId="13" borderId="5" xfId="0" applyNumberFormat="1" applyFont="1" applyFill="1" applyBorder="1" applyAlignment="1">
      <alignment horizontal="center" vertical="center" wrapText="1"/>
    </xf>
    <xf numFmtId="4" fontId="32" fillId="13" borderId="1" xfId="0" applyNumberFormat="1" applyFont="1" applyFill="1" applyBorder="1" applyAlignment="1">
      <alignment horizontal="center" vertical="center" wrapText="1"/>
    </xf>
    <xf numFmtId="4" fontId="32" fillId="13" borderId="6" xfId="0" applyNumberFormat="1" applyFont="1" applyFill="1" applyBorder="1" applyAlignment="1">
      <alignment horizontal="center" vertical="center" wrapText="1"/>
    </xf>
    <xf numFmtId="4" fontId="33" fillId="13" borderId="5" xfId="0" applyNumberFormat="1" applyFont="1" applyFill="1" applyBorder="1" applyAlignment="1">
      <alignment horizontal="center" vertical="center" wrapText="1"/>
    </xf>
    <xf numFmtId="4" fontId="33" fillId="13" borderId="1" xfId="0" applyNumberFormat="1" applyFont="1" applyFill="1" applyBorder="1" applyAlignment="1">
      <alignment horizontal="center" vertical="center" wrapText="1"/>
    </xf>
    <xf numFmtId="4" fontId="33" fillId="13" borderId="6" xfId="0" applyNumberFormat="1" applyFont="1" applyFill="1" applyBorder="1" applyAlignment="1">
      <alignment horizontal="center" vertical="center" wrapText="1"/>
    </xf>
    <xf numFmtId="0" fontId="42" fillId="0" borderId="0" xfId="0" applyFont="1" applyAlignment="1">
      <alignment horizontal="center" vertical="top"/>
    </xf>
    <xf numFmtId="0" fontId="27" fillId="0" borderId="8" xfId="0" applyFont="1" applyBorder="1" applyAlignment="1">
      <alignment horizontal="center" vertical="center" wrapText="1"/>
    </xf>
    <xf numFmtId="0" fontId="27" fillId="0" borderId="2" xfId="0" applyFont="1" applyBorder="1" applyAlignment="1">
      <alignment horizontal="center" vertical="center" wrapText="1"/>
    </xf>
    <xf numFmtId="14" fontId="30" fillId="0" borderId="1" xfId="0" applyNumberFormat="1" applyFont="1" applyBorder="1" applyAlignment="1">
      <alignment horizontal="center" vertical="center"/>
    </xf>
    <xf numFmtId="14" fontId="30" fillId="0" borderId="6" xfId="0" applyNumberFormat="1" applyFont="1" applyBorder="1" applyAlignment="1">
      <alignment horizontal="center" vertical="center"/>
    </xf>
    <xf numFmtId="0" fontId="30" fillId="0" borderId="5" xfId="0" applyFont="1" applyBorder="1" applyAlignment="1">
      <alignment horizontal="left" vertical="center" wrapText="1"/>
    </xf>
    <xf numFmtId="0" fontId="30" fillId="0" borderId="1" xfId="0" applyFont="1" applyBorder="1" applyAlignment="1">
      <alignment horizontal="left" vertical="center" wrapText="1"/>
    </xf>
    <xf numFmtId="0" fontId="30" fillId="0" borderId="6" xfId="0" applyFont="1" applyBorder="1" applyAlignment="1">
      <alignment horizontal="left" vertical="center" wrapText="1"/>
    </xf>
    <xf numFmtId="0" fontId="30" fillId="0" borderId="5" xfId="0" applyFont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49" fontId="30" fillId="0" borderId="1" xfId="0" applyNumberFormat="1" applyFont="1" applyBorder="1" applyAlignment="1">
      <alignment horizontal="center" vertical="center"/>
    </xf>
    <xf numFmtId="49" fontId="30" fillId="0" borderId="6" xfId="0" applyNumberFormat="1" applyFont="1" applyBorder="1" applyAlignment="1">
      <alignment horizontal="center" vertical="center"/>
    </xf>
    <xf numFmtId="0" fontId="43" fillId="0" borderId="0" xfId="0" applyFont="1" applyAlignment="1">
      <alignment horizontal="left" vertical="top" wrapText="1"/>
    </xf>
    <xf numFmtId="0" fontId="0" fillId="0" borderId="0" xfId="0" applyAlignment="1">
      <alignment horizontal="center"/>
    </xf>
    <xf numFmtId="0" fontId="47" fillId="15" borderId="5" xfId="0" applyFont="1" applyFill="1" applyBorder="1" applyAlignment="1">
      <alignment horizontal="left" vertical="top" wrapText="1"/>
    </xf>
    <xf numFmtId="0" fontId="47" fillId="15" borderId="1" xfId="0" applyFont="1" applyFill="1" applyBorder="1" applyAlignment="1">
      <alignment horizontal="left" vertical="top" wrapText="1"/>
    </xf>
    <xf numFmtId="0" fontId="47" fillId="15" borderId="6" xfId="0" applyFont="1" applyFill="1" applyBorder="1" applyAlignment="1">
      <alignment horizontal="left" vertical="top" wrapText="1"/>
    </xf>
    <xf numFmtId="0" fontId="50" fillId="0" borderId="0" xfId="0" applyFont="1" applyAlignment="1">
      <alignment horizontal="left" vertical="top" wrapText="1"/>
    </xf>
    <xf numFmtId="0" fontId="49" fillId="0" borderId="0" xfId="0" applyFont="1" applyAlignment="1">
      <alignment horizontal="left" vertical="top" wrapText="1"/>
    </xf>
    <xf numFmtId="0" fontId="45" fillId="0" borderId="4" xfId="0" applyFont="1" applyBorder="1" applyAlignment="1">
      <alignment horizontal="right"/>
    </xf>
    <xf numFmtId="17" fontId="3" fillId="0" borderId="0" xfId="0" applyNumberFormat="1" applyFont="1" applyAlignment="1">
      <alignment horizontal="right"/>
    </xf>
    <xf numFmtId="0" fontId="44" fillId="0" borderId="4" xfId="0" applyFont="1" applyBorder="1" applyAlignment="1">
      <alignment horizontal="center"/>
    </xf>
    <xf numFmtId="0" fontId="46" fillId="14" borderId="5" xfId="0" applyFont="1" applyFill="1" applyBorder="1" applyAlignment="1" applyProtection="1">
      <alignment horizontal="center" vertical="center" wrapText="1"/>
      <protection locked="0"/>
    </xf>
    <xf numFmtId="0" fontId="46" fillId="14" borderId="1" xfId="0" applyFont="1" applyFill="1" applyBorder="1" applyAlignment="1" applyProtection="1">
      <alignment horizontal="center" vertical="center" wrapText="1"/>
      <protection locked="0"/>
    </xf>
    <xf numFmtId="0" fontId="46" fillId="14" borderId="6" xfId="0" applyFont="1" applyFill="1" applyBorder="1" applyAlignment="1" applyProtection="1">
      <alignment horizontal="center" vertical="center" wrapText="1"/>
      <protection locked="0"/>
    </xf>
    <xf numFmtId="0" fontId="45" fillId="0" borderId="5" xfId="0" applyFont="1" applyBorder="1" applyAlignment="1">
      <alignment horizontal="center" vertical="center"/>
    </xf>
    <xf numFmtId="0" fontId="47" fillId="0" borderId="1" xfId="0" applyFont="1" applyBorder="1" applyAlignment="1">
      <alignment horizontal="center" vertical="center"/>
    </xf>
    <xf numFmtId="0" fontId="47" fillId="0" borderId="6" xfId="0" applyFont="1" applyBorder="1" applyAlignment="1">
      <alignment horizontal="center" vertical="center"/>
    </xf>
    <xf numFmtId="0" fontId="47" fillId="15" borderId="5" xfId="0" applyFont="1" applyFill="1" applyBorder="1" applyAlignment="1">
      <alignment horizontal="left" vertical="center" wrapText="1"/>
    </xf>
    <xf numFmtId="0" fontId="47" fillId="15" borderId="1" xfId="0" applyFont="1" applyFill="1" applyBorder="1" applyAlignment="1">
      <alignment horizontal="left" vertical="center" wrapText="1"/>
    </xf>
    <xf numFmtId="0" fontId="47" fillId="15" borderId="6" xfId="0" applyFont="1" applyFill="1" applyBorder="1" applyAlignment="1">
      <alignment horizontal="left" vertical="center" wrapText="1"/>
    </xf>
    <xf numFmtId="0" fontId="4" fillId="0" borderId="5" xfId="0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0" fontId="4" fillId="0" borderId="6" xfId="0" applyFont="1" applyBorder="1" applyAlignment="1">
      <alignment horizontal="left" wrapText="1"/>
    </xf>
    <xf numFmtId="0" fontId="4" fillId="0" borderId="5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30" fillId="12" borderId="3" xfId="3" applyFont="1" applyFill="1" applyBorder="1" applyAlignment="1">
      <alignment horizontal="center" vertical="center" wrapText="1"/>
    </xf>
    <xf numFmtId="0" fontId="30" fillId="12" borderId="8" xfId="3" applyFont="1" applyFill="1" applyBorder="1" applyAlignment="1">
      <alignment horizontal="center" vertical="center" wrapText="1"/>
    </xf>
    <xf numFmtId="0" fontId="30" fillId="12" borderId="2" xfId="3" applyFont="1" applyFill="1" applyBorder="1" applyAlignment="1">
      <alignment horizontal="center" vertical="center" wrapText="1"/>
    </xf>
    <xf numFmtId="0" fontId="30" fillId="12" borderId="14" xfId="3" applyFont="1" applyFill="1" applyBorder="1" applyAlignment="1">
      <alignment horizontal="center" vertical="center" wrapText="1"/>
    </xf>
    <xf numFmtId="0" fontId="30" fillId="12" borderId="9" xfId="3" applyFont="1" applyFill="1" applyBorder="1" applyAlignment="1">
      <alignment horizontal="center" vertical="center" wrapText="1"/>
    </xf>
    <xf numFmtId="0" fontId="30" fillId="12" borderId="15" xfId="3" applyFont="1" applyFill="1" applyBorder="1" applyAlignment="1">
      <alignment horizontal="center" vertical="center" wrapText="1"/>
    </xf>
    <xf numFmtId="174" fontId="30" fillId="12" borderId="13" xfId="3" applyNumberFormat="1" applyFont="1" applyFill="1" applyBorder="1" applyAlignment="1">
      <alignment horizontal="center" vertical="center" wrapText="1"/>
    </xf>
    <xf numFmtId="0" fontId="30" fillId="12" borderId="21" xfId="3" applyFont="1" applyFill="1" applyBorder="1" applyAlignment="1">
      <alignment horizontal="center" vertical="center" wrapText="1"/>
    </xf>
    <xf numFmtId="0" fontId="30" fillId="12" borderId="12" xfId="3" applyFont="1" applyFill="1" applyBorder="1" applyAlignment="1">
      <alignment horizontal="center" vertical="center" wrapText="1"/>
    </xf>
    <xf numFmtId="0" fontId="30" fillId="12" borderId="4" xfId="3" applyFont="1" applyFill="1" applyBorder="1" applyAlignment="1">
      <alignment horizontal="center" vertical="center" wrapText="1"/>
    </xf>
    <xf numFmtId="0" fontId="30" fillId="12" borderId="13" xfId="3" applyFont="1" applyFill="1" applyBorder="1" applyAlignment="1">
      <alignment horizontal="left" vertical="center" wrapText="1"/>
    </xf>
    <xf numFmtId="0" fontId="30" fillId="12" borderId="12" xfId="3" applyFont="1" applyFill="1" applyBorder="1" applyAlignment="1">
      <alignment horizontal="left" vertical="center" wrapText="1"/>
    </xf>
    <xf numFmtId="0" fontId="39" fillId="12" borderId="5" xfId="3" applyFont="1" applyFill="1" applyBorder="1" applyAlignment="1">
      <alignment horizontal="center" vertical="center"/>
    </xf>
    <xf numFmtId="0" fontId="39" fillId="12" borderId="1" xfId="3" applyFont="1" applyFill="1" applyBorder="1" applyAlignment="1">
      <alignment horizontal="center" vertical="center"/>
    </xf>
    <xf numFmtId="0" fontId="39" fillId="12" borderId="6" xfId="3" applyFont="1" applyFill="1" applyBorder="1" applyAlignment="1">
      <alignment horizontal="center" vertical="center"/>
    </xf>
    <xf numFmtId="0" fontId="30" fillId="12" borderId="4" xfId="3" applyFont="1" applyFill="1" applyBorder="1" applyAlignment="1">
      <alignment vertical="center" wrapText="1"/>
    </xf>
    <xf numFmtId="0" fontId="30" fillId="12" borderId="4" xfId="3" applyFont="1" applyFill="1" applyBorder="1" applyAlignment="1">
      <alignment horizontal="left" vertical="center"/>
    </xf>
    <xf numFmtId="0" fontId="32" fillId="12" borderId="5" xfId="3" applyFont="1" applyFill="1" applyBorder="1" applyAlignment="1">
      <alignment horizontal="left" vertical="center" wrapText="1"/>
    </xf>
    <xf numFmtId="0" fontId="32" fillId="12" borderId="6" xfId="3" applyFont="1" applyFill="1" applyBorder="1" applyAlignment="1">
      <alignment horizontal="left" vertical="center" wrapText="1"/>
    </xf>
    <xf numFmtId="0" fontId="30" fillId="12" borderId="13" xfId="3" applyFont="1" applyFill="1" applyBorder="1" applyAlignment="1">
      <alignment horizontal="center" vertical="center" wrapText="1"/>
    </xf>
    <xf numFmtId="0" fontId="32" fillId="12" borderId="5" xfId="3" applyFont="1" applyFill="1" applyBorder="1" applyAlignment="1">
      <alignment horizontal="left" vertical="top" wrapText="1"/>
    </xf>
    <xf numFmtId="0" fontId="32" fillId="12" borderId="6" xfId="3" applyFont="1" applyFill="1" applyBorder="1" applyAlignment="1">
      <alignment horizontal="left" vertical="top" wrapText="1"/>
    </xf>
  </cellXfs>
  <cellStyles count="65">
    <cellStyle name="60% - Accent1" xfId="8"/>
    <cellStyle name="Accent1" xfId="9"/>
    <cellStyle name="Check Cell" xfId="10"/>
    <cellStyle name="Data" xfId="11"/>
    <cellStyle name="Euro" xfId="12"/>
    <cellStyle name="Excel Built-in Normal" xfId="13"/>
    <cellStyle name="Excel Built-in Normal 1" xfId="14"/>
    <cellStyle name="Excel_BuiltIn_Comma" xfId="15"/>
    <cellStyle name="Fixo" xfId="16"/>
    <cellStyle name="Good" xfId="17"/>
    <cellStyle name="HEADER" xfId="18"/>
    <cellStyle name="Input" xfId="19"/>
    <cellStyle name="Linked Cell" xfId="20"/>
    <cellStyle name="Milliers [0]_after_discount" xfId="21"/>
    <cellStyle name="Milliers_after_discount" xfId="22"/>
    <cellStyle name="Model" xfId="23"/>
    <cellStyle name="Moeda" xfId="64" builtinId="4"/>
    <cellStyle name="Moeda 2" xfId="24"/>
    <cellStyle name="Moeda 3" xfId="25"/>
    <cellStyle name="Monétaire [0]_after_discount" xfId="26"/>
    <cellStyle name="Monétaire_after_discount" xfId="27"/>
    <cellStyle name="Neutral" xfId="28"/>
    <cellStyle name="Normal" xfId="0" builtinId="0"/>
    <cellStyle name="Normal 2" xfId="3"/>
    <cellStyle name="Normal 2 2" xfId="29"/>
    <cellStyle name="Normal 2 2 2" xfId="62"/>
    <cellStyle name="Normal 2 3" xfId="61"/>
    <cellStyle name="Normal 3" xfId="30"/>
    <cellStyle name="Normal 4" xfId="31"/>
    <cellStyle name="Note" xfId="32"/>
    <cellStyle name="Œ…‹æØ‚è [0.00]_COST_SUM" xfId="33"/>
    <cellStyle name="Œ…‹æØ‚è_COST_SUM" xfId="34"/>
    <cellStyle name="Percentual" xfId="35"/>
    <cellStyle name="Ponto" xfId="36"/>
    <cellStyle name="Porcentagem" xfId="1" builtinId="5"/>
    <cellStyle name="Porcentagem 2" xfId="37"/>
    <cellStyle name="Porcentagem 2 2" xfId="5"/>
    <cellStyle name="Porcentagem 3" xfId="38"/>
    <cellStyle name="Porcentagem 3 2" xfId="39"/>
    <cellStyle name="Porcentagem 4" xfId="40"/>
    <cellStyle name="Porcentagem 5" xfId="41"/>
    <cellStyle name="Separador de m" xfId="42"/>
    <cellStyle name="Separador de milhares 2" xfId="4"/>
    <cellStyle name="Separador de milhares 2 2" xfId="7"/>
    <cellStyle name="Separador de milhares 3" xfId="6"/>
    <cellStyle name="Separador de milhares 3 2" xfId="43"/>
    <cellStyle name="Separador de milhares 4" xfId="44"/>
    <cellStyle name="Separador de milhares 5" xfId="45"/>
    <cellStyle name="Separador de milhares 6" xfId="46"/>
    <cellStyle name="Separador de milhares 6 2" xfId="47"/>
    <cellStyle name="Separador de milhares 7" xfId="48"/>
    <cellStyle name="subhead" xfId="49"/>
    <cellStyle name="SUBTIT" xfId="50"/>
    <cellStyle name="SUBTIT 2" xfId="51"/>
    <cellStyle name="Título 1 1" xfId="52"/>
    <cellStyle name="Titulo1" xfId="53"/>
    <cellStyle name="Titulo2" xfId="54"/>
    <cellStyle name="Vírgula" xfId="2" builtinId="3"/>
    <cellStyle name="Vírgula 2" xfId="55"/>
    <cellStyle name="Vírgula 2 2" xfId="56"/>
    <cellStyle name="Vírgula 3" xfId="57"/>
    <cellStyle name="Vírgula 4" xfId="58"/>
    <cellStyle name="Vírgula 5" xfId="59"/>
    <cellStyle name="Vírgula 6" xfId="63"/>
    <cellStyle name="Warning Text" xfId="6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0</xdr:row>
      <xdr:rowOff>95250</xdr:rowOff>
    </xdr:from>
    <xdr:to>
      <xdr:col>2</xdr:col>
      <xdr:colOff>3867150</xdr:colOff>
      <xdr:row>0</xdr:row>
      <xdr:rowOff>790575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904875" y="95250"/>
          <a:ext cx="4048125" cy="6953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 Nova" panose="020B0504020202020204" pitchFamily="34" charset="0"/>
            <a:cs typeface="Arial"/>
          </a:endParaRPr>
        </a:p>
      </xdr:txBody>
    </xdr:sp>
    <xdr:clientData/>
  </xdr:twoCellAnchor>
  <xdr:twoCellAnchor>
    <xdr:from>
      <xdr:col>1</xdr:col>
      <xdr:colOff>590550</xdr:colOff>
      <xdr:row>0</xdr:row>
      <xdr:rowOff>123825</xdr:rowOff>
    </xdr:from>
    <xdr:to>
      <xdr:col>5</xdr:col>
      <xdr:colOff>2028825</xdr:colOff>
      <xdr:row>0</xdr:row>
      <xdr:rowOff>781050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>
          <a:spLocks noChangeArrowheads="1"/>
        </xdr:cNvSpPr>
      </xdr:nvSpPr>
      <xdr:spPr bwMode="auto">
        <a:xfrm>
          <a:off x="971550" y="123825"/>
          <a:ext cx="69437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pt-BR" sz="120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PREFEITURA MUNICIPAL DE IAPU - MINAS GERAIS </a:t>
          </a:r>
        </a:p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CNPJ: 18.338.830/0001-99</a:t>
          </a:r>
        </a:p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RUA ESCRIVÃO JOÃO LEMOS, N° 37. CENTRO. TEL: 3355-1105</a:t>
          </a:r>
        </a:p>
      </xdr:txBody>
    </xdr:sp>
    <xdr:clientData/>
  </xdr:twoCellAnchor>
  <xdr:twoCellAnchor editAs="oneCell">
    <xdr:from>
      <xdr:col>0</xdr:col>
      <xdr:colOff>95250</xdr:colOff>
      <xdr:row>0</xdr:row>
      <xdr:rowOff>95250</xdr:rowOff>
    </xdr:from>
    <xdr:to>
      <xdr:col>1</xdr:col>
      <xdr:colOff>695325</xdr:colOff>
      <xdr:row>0</xdr:row>
      <xdr:rowOff>762000</xdr:rowOff>
    </xdr:to>
    <xdr:pic>
      <xdr:nvPicPr>
        <xdr:cNvPr id="5" name="Imagem 2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95250"/>
          <a:ext cx="9810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0</xdr:row>
      <xdr:rowOff>95250</xdr:rowOff>
    </xdr:from>
    <xdr:to>
      <xdr:col>6</xdr:col>
      <xdr:colOff>619125</xdr:colOff>
      <xdr:row>1</xdr:row>
      <xdr:rowOff>0</xdr:rowOff>
    </xdr:to>
    <xdr:sp macro="" textlink="">
      <xdr:nvSpPr>
        <xdr:cNvPr id="3" name="Text Box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 txBox="1">
          <a:spLocks noChangeArrowheads="1"/>
        </xdr:cNvSpPr>
      </xdr:nvSpPr>
      <xdr:spPr bwMode="auto">
        <a:xfrm>
          <a:off x="1181100" y="95250"/>
          <a:ext cx="69437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pt-BR" sz="120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PREFEITURA MUNICIPAL DE IAPU - MINAS GERAIS </a:t>
          </a:r>
        </a:p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CNPJ: 18.338.830/0001-99</a:t>
          </a:r>
        </a:p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RUA ESCRIVÃO JOÃO LEMOS, N° 37. CENTRO. TEL: 3355-1105</a:t>
          </a:r>
        </a:p>
      </xdr:txBody>
    </xdr:sp>
    <xdr:clientData/>
  </xdr:twoCellAnchor>
  <xdr:twoCellAnchor>
    <xdr:from>
      <xdr:col>0</xdr:col>
      <xdr:colOff>0</xdr:colOff>
      <xdr:row>39</xdr:row>
      <xdr:rowOff>28574</xdr:rowOff>
    </xdr:from>
    <xdr:to>
      <xdr:col>8</xdr:col>
      <xdr:colOff>409575</xdr:colOff>
      <xdr:row>42</xdr:row>
      <xdr:rowOff>133349</xdr:rowOff>
    </xdr:to>
    <xdr:sp macro="" textlink="">
      <xdr:nvSpPr>
        <xdr:cNvPr id="2" name="Text Box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0" y="12020549"/>
          <a:ext cx="9648825" cy="733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/>
          <a:r>
            <a:rPr lang="pt-BR" sz="700" b="1" i="0" baseline="0">
              <a:effectLst/>
              <a:latin typeface="+mn-lt"/>
              <a:ea typeface="+mn-ea"/>
              <a:cs typeface="+mn-cs"/>
            </a:rPr>
            <a:t>SECRETARIA DE ESTADO DE INFRAESTRUTURA E MOBILIDADE –  SEINFRA</a:t>
          </a:r>
          <a:endParaRPr lang="pt-BR" sz="700" b="1">
            <a:effectLst/>
          </a:endParaRPr>
        </a:p>
        <a:p>
          <a:pPr algn="ctr" rtl="0"/>
          <a:r>
            <a:rPr lang="pt-BR" sz="700" b="0" i="0" baseline="0">
              <a:effectLst/>
              <a:latin typeface="+mn-lt"/>
              <a:ea typeface="+mn-ea"/>
              <a:cs typeface="+mn-cs"/>
            </a:rPr>
            <a:t>Internet: www.infraestrutura.mg.gov.br</a:t>
          </a:r>
          <a:endParaRPr lang="pt-BR" sz="700">
            <a:effectLst/>
          </a:endParaRPr>
        </a:p>
        <a:p>
          <a:pPr algn="ctr" rtl="0"/>
          <a:r>
            <a:rPr lang="pt-BR" sz="700" b="0" i="0" baseline="0">
              <a:effectLst/>
              <a:latin typeface="+mn-lt"/>
              <a:ea typeface="+mn-ea"/>
              <a:cs typeface="+mn-cs"/>
            </a:rPr>
            <a:t>Telefones: (31) 3915-8344 / 3915-8317 / 3915-8343</a:t>
          </a:r>
          <a:endParaRPr lang="pt-BR" sz="700">
            <a:effectLst/>
          </a:endParaRPr>
        </a:p>
        <a:p>
          <a:pPr algn="ctr" rtl="0"/>
          <a:r>
            <a:rPr lang="pt-BR" sz="700" b="0" i="0" baseline="0">
              <a:effectLst/>
              <a:latin typeface="+mn-lt"/>
              <a:ea typeface="+mn-ea"/>
              <a:cs typeface="+mn-cs"/>
            </a:rPr>
            <a:t>Cidade Administrativa Presidente Tancredo Neves – Rodovia Papa João Paulo II, nº 4.143 – Prédio Minas – 7º andar – Bairro Serra Verde (Venda Nova) – CEP 31630-900 – Belo Horizonte – MG</a:t>
          </a:r>
          <a:endParaRPr lang="pt-BR" sz="700">
            <a:effectLst/>
          </a:endParaRPr>
        </a:p>
      </xdr:txBody>
    </xdr:sp>
    <xdr:clientData/>
  </xdr:twoCellAnchor>
  <xdr:twoCellAnchor editAs="oneCell">
    <xdr:from>
      <xdr:col>0</xdr:col>
      <xdr:colOff>133350</xdr:colOff>
      <xdr:row>0</xdr:row>
      <xdr:rowOff>57150</xdr:rowOff>
    </xdr:from>
    <xdr:to>
      <xdr:col>1</xdr:col>
      <xdr:colOff>733425</xdr:colOff>
      <xdr:row>0</xdr:row>
      <xdr:rowOff>723900</xdr:rowOff>
    </xdr:to>
    <xdr:pic>
      <xdr:nvPicPr>
        <xdr:cNvPr id="5" name="Imagem 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57150"/>
          <a:ext cx="9810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47625</xdr:rowOff>
    </xdr:from>
    <xdr:to>
      <xdr:col>9</xdr:col>
      <xdr:colOff>171450</xdr:colOff>
      <xdr:row>5</xdr:row>
      <xdr:rowOff>9525</xdr:rowOff>
    </xdr:to>
    <xdr:sp macro="" textlink="">
      <xdr:nvSpPr>
        <xdr:cNvPr id="2" name="Text Box 6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0" y="47625"/>
          <a:ext cx="5810250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pt-BR" sz="120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PREFEITURA MUNICIPAL DE IAPU - MINAS GERAIS </a:t>
          </a:r>
        </a:p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CNPJ: 18.338.830/0001-99</a:t>
          </a:r>
        </a:p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RUA ESCRIVÃO JOÃO LEMOS, N° 37. CENTRO. TEL: 3355-1105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371475</xdr:colOff>
      <xdr:row>4</xdr:row>
      <xdr:rowOff>19050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810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0</xdr:row>
      <xdr:rowOff>101974</xdr:rowOff>
    </xdr:from>
    <xdr:to>
      <xdr:col>2</xdr:col>
      <xdr:colOff>171450</xdr:colOff>
      <xdr:row>1</xdr:row>
      <xdr:rowOff>409575</xdr:rowOff>
    </xdr:to>
    <xdr:sp macro="" textlink="">
      <xdr:nvSpPr>
        <xdr:cNvPr id="4" name="Text Box 6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809625" y="101974"/>
          <a:ext cx="4124325" cy="71717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pt-BR" sz="800" b="0" i="0" u="none" strike="noStrike" baseline="0">
            <a:solidFill>
              <a:srgbClr val="000000"/>
            </a:solidFill>
            <a:latin typeface="Arial Nova" panose="020B0504020202020204" pitchFamily="34" charset="0"/>
            <a:cs typeface="Arial"/>
          </a:endParaRPr>
        </a:p>
      </xdr:txBody>
    </xdr:sp>
    <xdr:clientData/>
  </xdr:twoCellAnchor>
  <xdr:twoCellAnchor>
    <xdr:from>
      <xdr:col>1</xdr:col>
      <xdr:colOff>1143000</xdr:colOff>
      <xdr:row>0</xdr:row>
      <xdr:rowOff>140074</xdr:rowOff>
    </xdr:from>
    <xdr:to>
      <xdr:col>5</xdr:col>
      <xdr:colOff>228600</xdr:colOff>
      <xdr:row>1</xdr:row>
      <xdr:rowOff>387724</xdr:rowOff>
    </xdr:to>
    <xdr:sp macro="" textlink="">
      <xdr:nvSpPr>
        <xdr:cNvPr id="5" name="Text Box 6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857375" y="140074"/>
          <a:ext cx="6943725" cy="657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pt-BR" sz="120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PREFEITURA MUNICIPAL DE IAPU - MINAS GERAIS </a:t>
          </a:r>
        </a:p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CNPJ: 18.338.830/0001-99</a:t>
          </a:r>
        </a:p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 Nova" panose="020B0504020202020204" pitchFamily="34" charset="0"/>
              <a:cs typeface="Arial"/>
            </a:rPr>
            <a:t>RUA ESCRIVÃO JOÃO LEMOS, N° 37. CENTRO. TEL: 3355-1105</a:t>
          </a:r>
        </a:p>
      </xdr:txBody>
    </xdr:sp>
    <xdr:clientData/>
  </xdr:twoCellAnchor>
  <xdr:twoCellAnchor editAs="oneCell">
    <xdr:from>
      <xdr:col>1</xdr:col>
      <xdr:colOff>95250</xdr:colOff>
      <xdr:row>0</xdr:row>
      <xdr:rowOff>101974</xdr:rowOff>
    </xdr:from>
    <xdr:to>
      <xdr:col>1</xdr:col>
      <xdr:colOff>1076325</xdr:colOff>
      <xdr:row>1</xdr:row>
      <xdr:rowOff>359149</xdr:rowOff>
    </xdr:to>
    <xdr:pic>
      <xdr:nvPicPr>
        <xdr:cNvPr id="6" name="Imagem 2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9625" y="101974"/>
          <a:ext cx="981075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projetos\Meus%20documentos\Planilhas\OR&#199;AMENTO%202.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COMPOS."/>
      <sheetName val="ORÇAMENTO"/>
      <sheetName val="CONCRETO FUNDAÇÃO"/>
      <sheetName val="CONCRETO ESTRUTURA"/>
      <sheetName val="PARETO  |  ABC"/>
      <sheetName val="GRÁFICO"/>
    </sheetNames>
    <sheetDataSet>
      <sheetData sheetId="0">
        <row r="8">
          <cell r="G8">
            <v>2.89</v>
          </cell>
        </row>
        <row r="11">
          <cell r="B11" t="str">
            <v xml:space="preserve">  Pedreiro de acabamento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7.bin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2"/>
  <sheetViews>
    <sheetView showGridLines="0" showZeros="0" view="pageBreakPreview" zoomScaleSheetLayoutView="93" workbookViewId="0">
      <selection activeCell="A4" sqref="A4:D5"/>
    </sheetView>
  </sheetViews>
  <sheetFormatPr defaultColWidth="9.140625" defaultRowHeight="12.75"/>
  <cols>
    <col min="1" max="1" width="5.7109375" style="1" customWidth="1"/>
    <col min="2" max="2" width="10.5703125" style="1" customWidth="1"/>
    <col min="3" max="3" width="58" style="1" customWidth="1"/>
    <col min="4" max="4" width="7.28515625" style="1" customWidth="1"/>
    <col min="5" max="5" width="9.140625" style="1" customWidth="1"/>
    <col min="6" max="6" width="49.28515625" style="2" customWidth="1"/>
    <col min="7" max="7" width="26.85546875" style="1" customWidth="1"/>
    <col min="8" max="16384" width="9.140625" style="1"/>
  </cols>
  <sheetData>
    <row r="1" spans="1:8" ht="65.099999999999994" customHeight="1">
      <c r="A1" s="173"/>
      <c r="B1" s="174"/>
      <c r="C1" s="175"/>
      <c r="D1" s="175"/>
      <c r="E1" s="175"/>
      <c r="F1" s="175"/>
      <c r="G1" s="112"/>
      <c r="H1" s="112"/>
    </row>
    <row r="2" spans="1:8" s="13" customFormat="1" ht="20.100000000000001" customHeight="1">
      <c r="A2" s="168" t="s">
        <v>31</v>
      </c>
      <c r="B2" s="169"/>
      <c r="C2" s="169"/>
      <c r="D2" s="169"/>
      <c r="E2" s="169"/>
      <c r="F2" s="170"/>
    </row>
    <row r="3" spans="1:8" s="16" customFormat="1" ht="20.100000000000001" customHeight="1">
      <c r="A3" s="171" t="str">
        <f>'Planilha Orcamentária'!A4:D4</f>
        <v>PREFEITURA MUNICIPAL DE IAPU - MG</v>
      </c>
      <c r="B3" s="172"/>
      <c r="C3" s="172"/>
      <c r="D3" s="172"/>
      <c r="E3" s="123"/>
      <c r="F3" s="124"/>
    </row>
    <row r="4" spans="1:8" s="16" customFormat="1" ht="21" customHeight="1">
      <c r="A4" s="176" t="str">
        <f>'Planilha Orcamentária'!A5:D5</f>
        <v xml:space="preserve">META 01 : PAVIMENTAÇÃO EM BLOCO SEXTAVADO  NA ESTRADA VICINAL DO CÓRREGO DOS PORTUGUESES, ZONA RURAL, IAPU - MG </v>
      </c>
      <c r="B4" s="177"/>
      <c r="C4" s="177"/>
      <c r="D4" s="178"/>
      <c r="E4" s="122" t="s">
        <v>68</v>
      </c>
      <c r="F4" s="125" t="s">
        <v>40</v>
      </c>
    </row>
    <row r="5" spans="1:8" s="16" customFormat="1" ht="18" customHeight="1">
      <c r="A5" s="179"/>
      <c r="B5" s="180"/>
      <c r="C5" s="180"/>
      <c r="D5" s="181"/>
      <c r="E5" s="126" t="s">
        <v>25</v>
      </c>
      <c r="F5" s="127">
        <v>46035</v>
      </c>
    </row>
    <row r="6" spans="1:8" ht="3.75" customHeight="1">
      <c r="A6" s="166"/>
      <c r="B6" s="166"/>
      <c r="C6" s="166"/>
      <c r="D6" s="166"/>
      <c r="E6" s="166"/>
      <c r="F6" s="166"/>
    </row>
    <row r="7" spans="1:8" s="7" customFormat="1" ht="35.1" customHeight="1">
      <c r="A7" s="70" t="s">
        <v>0</v>
      </c>
      <c r="B7" s="70" t="s">
        <v>34</v>
      </c>
      <c r="C7" s="70" t="s">
        <v>35</v>
      </c>
      <c r="D7" s="70" t="s">
        <v>66</v>
      </c>
      <c r="E7" s="70" t="s">
        <v>62</v>
      </c>
      <c r="F7" s="71" t="s">
        <v>45</v>
      </c>
    </row>
    <row r="8" spans="1:8" s="7" customFormat="1" ht="20.100000000000001" customHeight="1">
      <c r="A8" s="72" t="s">
        <v>27</v>
      </c>
      <c r="B8" s="73"/>
      <c r="C8" s="74" t="s">
        <v>12</v>
      </c>
      <c r="D8" s="75"/>
      <c r="E8" s="76"/>
      <c r="F8" s="86"/>
    </row>
    <row r="9" spans="1:8" s="7" customFormat="1" ht="74.25" customHeight="1">
      <c r="A9" s="87" t="s">
        <v>7</v>
      </c>
      <c r="B9" s="99" t="str">
        <f>'Planilha Orcamentária'!B13</f>
        <v>ED-28427</v>
      </c>
      <c r="C9" s="88" t="str">
        <f>'Planilha Orcamentária'!C13</f>
        <v>FORNECIMENTO E COLOCAÇÃO DE PLACA DE OBRA EM CHAPA GALVANIZADA #26, ESP. 0,45MM, DIMENSÃO (3X1,5)M, PLOTADA COM ADESIVO VINÍLICO, AFIXADA COM REBITES 4,8X40MM, EM ESTRUTURA METÁLICA DE METALON 20X20MM, ESP. 1,25MM, INCLUSIVE SUPORTE EM EUCALIPTO AUTOCLAVADO PINTADO COM TINTA PVA DUAS (2) DEMÃOS</v>
      </c>
      <c r="D9" s="87" t="s">
        <v>10</v>
      </c>
      <c r="E9" s="71">
        <v>1</v>
      </c>
      <c r="F9" s="121" t="s">
        <v>46</v>
      </c>
    </row>
    <row r="10" spans="1:8" s="7" customFormat="1" ht="35.25" customHeight="1">
      <c r="A10" s="87" t="s">
        <v>52</v>
      </c>
      <c r="B10" s="99" t="str">
        <f>'Planilha Orcamentária'!B14</f>
        <v>ED-50389</v>
      </c>
      <c r="C10" s="88" t="str">
        <f>'Planilha Orcamentária'!C14</f>
        <v>MOBILIZAÇÃO E DESMOBILIZAÇÃO OBRA DISTANTE DE CENTRO
URBANO COM VALOR ATÉ O VALOR DE 1.000.000,00</v>
      </c>
      <c r="D10" s="87" t="s">
        <v>53</v>
      </c>
      <c r="E10" s="71">
        <v>2</v>
      </c>
      <c r="F10" s="121" t="s">
        <v>74</v>
      </c>
      <c r="G10" s="98"/>
    </row>
    <row r="11" spans="1:8" s="7" customFormat="1" ht="5.0999999999999996" customHeight="1">
      <c r="A11" s="167"/>
      <c r="B11" s="167"/>
      <c r="C11" s="167"/>
      <c r="D11" s="167"/>
      <c r="E11" s="167"/>
      <c r="F11" s="167"/>
    </row>
    <row r="12" spans="1:8" s="7" customFormat="1" ht="20.100000000000001" customHeight="1">
      <c r="A12" s="72" t="s">
        <v>28</v>
      </c>
      <c r="B12" s="89"/>
      <c r="C12" s="74" t="s">
        <v>43</v>
      </c>
      <c r="D12" s="89"/>
      <c r="E12" s="90"/>
      <c r="F12" s="91"/>
    </row>
    <row r="13" spans="1:8" s="7" customFormat="1" ht="91.5" customHeight="1">
      <c r="A13" s="87" t="s">
        <v>8</v>
      </c>
      <c r="B13" s="62" t="s">
        <v>32</v>
      </c>
      <c r="C13" s="88" t="str">
        <f>'Planilha Orcamentária'!C17</f>
        <v>REGULARIZAÇÃO DE SUPERFÍCIE COM MOTONIVELADORA</v>
      </c>
      <c r="D13" s="87" t="str">
        <f>'Planilha Orcamentária'!D17</f>
        <v>m²</v>
      </c>
      <c r="E13" s="71">
        <v>1518</v>
      </c>
      <c r="F13" s="115" t="s">
        <v>116</v>
      </c>
    </row>
    <row r="14" spans="1:8" s="7" customFormat="1" ht="5.0999999999999996" customHeight="1">
      <c r="A14" s="92"/>
      <c r="B14" s="93"/>
      <c r="C14" s="94"/>
      <c r="D14" s="95"/>
      <c r="E14" s="96"/>
      <c r="F14" s="97"/>
    </row>
    <row r="15" spans="1:8" s="7" customFormat="1" ht="20.100000000000001" customHeight="1">
      <c r="A15" s="72" t="s">
        <v>29</v>
      </c>
      <c r="B15" s="89"/>
      <c r="C15" s="74" t="s">
        <v>24</v>
      </c>
      <c r="D15" s="89"/>
      <c r="E15" s="90"/>
      <c r="F15" s="91"/>
    </row>
    <row r="16" spans="1:8" s="7" customFormat="1" ht="111" customHeight="1">
      <c r="A16" s="87" t="s">
        <v>108</v>
      </c>
      <c r="B16" s="78" t="str">
        <f>'Planilha Orcamentária'!B20</f>
        <v>COMPOSIÇÃO 01</v>
      </c>
      <c r="C16" s="88" t="str">
        <f>'Planilha Orcamentária'!C20</f>
        <v>SARJETA DE CONCRETO URBANO (SCU), TIPO 1, COM FCK 15 MPA, LARGURA DE 30CM COM INCLINAÇÃO DE 3%, ESP. 10CM, PADRÃO DER-MG, EXCLUSIVE MEIO-FIO, INCLUSIVE ESCAVAÇÃO, APILAOMENTO E TRANSPORTE COM RETIRADA DO MATERIAL ESCAVADO (EM CAÇAMBA)</v>
      </c>
      <c r="D16" s="87" t="str">
        <f>'Planilha Orcamentária'!D20</f>
        <v>M</v>
      </c>
      <c r="E16" s="71">
        <v>506</v>
      </c>
      <c r="F16" s="115" t="s">
        <v>117</v>
      </c>
    </row>
    <row r="17" spans="1:6" s="7" customFormat="1" ht="5.0999999999999996" customHeight="1">
      <c r="A17" s="92"/>
      <c r="B17" s="93"/>
      <c r="C17" s="94"/>
      <c r="D17" s="95"/>
      <c r="E17" s="96"/>
      <c r="F17" s="97"/>
    </row>
    <row r="18" spans="1:6" s="7" customFormat="1" ht="20.100000000000001" customHeight="1">
      <c r="A18" s="72" t="s">
        <v>30</v>
      </c>
      <c r="B18" s="89"/>
      <c r="C18" s="74" t="str">
        <f>'Planilha Orcamentária'!C22</f>
        <v xml:space="preserve">SERVIÇOS DE PAVIMENTAÇÃO  </v>
      </c>
      <c r="D18" s="89"/>
      <c r="E18" s="90"/>
      <c r="F18" s="91"/>
    </row>
    <row r="19" spans="1:6" s="7" customFormat="1" ht="7.5" customHeight="1">
      <c r="A19" s="92"/>
      <c r="B19" s="93"/>
      <c r="C19" s="94"/>
      <c r="D19" s="95"/>
      <c r="E19" s="96"/>
      <c r="F19" s="97"/>
    </row>
    <row r="20" spans="1:6" s="7" customFormat="1" ht="78" customHeight="1">
      <c r="A20" s="78" t="s">
        <v>54</v>
      </c>
      <c r="B20" s="12" t="s">
        <v>61</v>
      </c>
      <c r="C20" s="88" t="str">
        <f>'Planilha Orcamentária'!C24</f>
        <v>EXECUÇÃO DE PAVIMENTO COM PISO INTERTRAVADO, TIPO
SEXTAVADO, ESP. 8CM, COM FCK DE 35MPA, INCLUSIVE
COLCHÃO DE AREIA, ESP. 6CM, PARA ASSENTAMENTO,
COMPACTAÇÃO MECANIZADA, CARGA E DESCARGA MECÂNICA
EM CAMINHÃO, EXCLUSIVE TRANSPORTE DE PISO
INTERTRAVADO</v>
      </c>
      <c r="D20" s="87" t="str">
        <f>'Planilha Orcamentária'!D24</f>
        <v>m²</v>
      </c>
      <c r="E20" s="71">
        <v>1366.2</v>
      </c>
      <c r="F20" s="115" t="s">
        <v>118</v>
      </c>
    </row>
    <row r="21" spans="1:6" s="7" customFormat="1" ht="108" customHeight="1">
      <c r="A21" s="78" t="s">
        <v>55</v>
      </c>
      <c r="B21" s="62" t="s">
        <v>11</v>
      </c>
      <c r="C21" s="88" t="str">
        <f>'Planilha Orcamentária'!C25</f>
        <v>GUIA DE MEIO-FIO, EM CONCRETO COM FCK 20MPA, PRÉMOLDADA, MFC-01 PADRÃO DER-MG, DIMENSÕES (12X16,7X35)CM, EXCLUSIVE SARJETA, INCLUSIVE ESCAVAÇÃO, APILOAMENTO E TRANSPORTE COM RETIRADA DO MATERIAL ESCAVADO (EM CAÇAMBA)</v>
      </c>
      <c r="D21" s="87" t="str">
        <f>'Planilha Orcamentária'!D25</f>
        <v>M</v>
      </c>
      <c r="E21" s="71">
        <v>614</v>
      </c>
      <c r="F21" s="115" t="s">
        <v>119</v>
      </c>
    </row>
    <row r="22" spans="1:6" s="7" customFormat="1" ht="94.5" customHeight="1">
      <c r="A22" s="78" t="s">
        <v>107</v>
      </c>
      <c r="B22" s="62" t="s">
        <v>110</v>
      </c>
      <c r="C22" s="79" t="s">
        <v>109</v>
      </c>
      <c r="D22" s="78" t="s">
        <v>111</v>
      </c>
      <c r="E22" s="71">
        <v>1202.26</v>
      </c>
      <c r="F22" s="115" t="s">
        <v>120</v>
      </c>
    </row>
    <row r="23" spans="1:6" s="7" customFormat="1" ht="9.75" customHeight="1">
      <c r="A23" s="8"/>
      <c r="B23" s="9"/>
      <c r="C23" s="10"/>
      <c r="D23" s="11"/>
      <c r="E23" s="100"/>
      <c r="F23" s="17"/>
    </row>
    <row r="24" spans="1:6" ht="18.75" customHeight="1">
      <c r="A24" s="101"/>
      <c r="B24" s="101"/>
      <c r="C24" s="101"/>
      <c r="D24" s="101"/>
      <c r="E24" s="101"/>
      <c r="F24" s="102"/>
    </row>
    <row r="25" spans="1:6" ht="24" customHeight="1">
      <c r="A25" s="104"/>
      <c r="B25" s="3"/>
      <c r="C25" s="5"/>
      <c r="D25" s="106"/>
      <c r="E25" s="104"/>
      <c r="F25" s="104"/>
    </row>
    <row r="26" spans="1:6" s="6" customFormat="1" ht="12">
      <c r="A26" s="107"/>
      <c r="B26" s="14"/>
      <c r="C26" s="55" t="s">
        <v>112</v>
      </c>
      <c r="D26" s="108"/>
      <c r="E26" s="165"/>
      <c r="F26" s="165"/>
    </row>
    <row r="27" spans="1:6" s="6" customFormat="1" ht="12">
      <c r="A27" s="14"/>
      <c r="B27" s="14"/>
      <c r="C27" s="110" t="s">
        <v>113</v>
      </c>
      <c r="D27" s="14"/>
      <c r="E27" s="110"/>
      <c r="F27" s="15"/>
    </row>
    <row r="28" spans="1:6">
      <c r="A28" s="3"/>
      <c r="B28" s="3"/>
      <c r="C28" s="110"/>
      <c r="D28" s="3"/>
      <c r="E28" s="3"/>
      <c r="F28" s="4"/>
    </row>
    <row r="29" spans="1:6" ht="18" customHeight="1">
      <c r="A29" s="104"/>
      <c r="B29" s="3"/>
      <c r="C29" s="5"/>
      <c r="D29" s="104"/>
      <c r="E29" s="164"/>
      <c r="F29" s="164"/>
    </row>
    <row r="30" spans="1:6" s="6" customFormat="1" ht="12">
      <c r="A30" s="107"/>
      <c r="B30" s="14"/>
      <c r="C30" s="55" t="str">
        <f>'Planilha Orcamentária'!C37</f>
        <v>José Pereira Viana</v>
      </c>
      <c r="D30" s="108"/>
      <c r="E30" s="165"/>
      <c r="F30" s="165"/>
    </row>
    <row r="31" spans="1:6" s="6" customFormat="1" ht="12" customHeight="1">
      <c r="A31" s="14"/>
      <c r="B31" s="14"/>
      <c r="C31" s="110" t="s">
        <v>57</v>
      </c>
      <c r="D31" s="14"/>
      <c r="E31" s="14"/>
      <c r="F31" s="15"/>
    </row>
    <row r="32" spans="1:6">
      <c r="C32" s="3"/>
    </row>
  </sheetData>
  <customSheetViews>
    <customSheetView guid="{46B44D95-2370-4419-BD85-88291A251F92}" showPageBreaks="1" showGridLines="0" zeroValues="0" printArea="1" view="pageBreakPreview" topLeftCell="A17">
      <selection activeCell="F18" sqref="F18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10">
    <mergeCell ref="A2:F2"/>
    <mergeCell ref="A3:D3"/>
    <mergeCell ref="A1:B1"/>
    <mergeCell ref="C1:F1"/>
    <mergeCell ref="A4:D5"/>
    <mergeCell ref="E29:F29"/>
    <mergeCell ref="E30:F30"/>
    <mergeCell ref="A6:F6"/>
    <mergeCell ref="A11:F11"/>
    <mergeCell ref="E26:F26"/>
  </mergeCells>
  <phoneticPr fontId="4" type="noConversion"/>
  <printOptions horizontalCentered="1"/>
  <pageMargins left="0.47244094488188981" right="0.19685039370078741" top="0.59055118110236227" bottom="0.6692913385826772" header="0" footer="0"/>
  <pageSetup paperSize="9" scale="69" fitToHeight="2" orientation="portrait" horizontalDpi="4294967295" r:id="rId2"/>
  <headerFooter alignWithMargins="0">
    <oddFooter>Página &amp;P de &amp;N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"/>
  <sheetViews>
    <sheetView showGridLines="0" showZeros="0" view="pageBreakPreview" topLeftCell="A4" zoomScaleNormal="100" zoomScaleSheetLayoutView="100" workbookViewId="0">
      <selection activeCell="A5" sqref="A5:D5"/>
    </sheetView>
  </sheetViews>
  <sheetFormatPr defaultColWidth="9.140625" defaultRowHeight="12.75"/>
  <cols>
    <col min="1" max="1" width="5.7109375" style="3" customWidth="1"/>
    <col min="2" max="2" width="11.7109375" style="3" customWidth="1"/>
    <col min="3" max="3" width="60.7109375" style="3" customWidth="1"/>
    <col min="4" max="4" width="10.140625" style="3" customWidth="1"/>
    <col min="5" max="5" width="11.7109375" style="3" customWidth="1"/>
    <col min="6" max="6" width="12.5703125" style="4" customWidth="1"/>
    <col min="7" max="7" width="11.7109375" style="3" customWidth="1"/>
    <col min="8" max="8" width="14.28515625" style="3" customWidth="1"/>
    <col min="9" max="16384" width="9.140625" style="3"/>
  </cols>
  <sheetData>
    <row r="1" spans="1:9" ht="59.25" customHeight="1">
      <c r="A1" s="173"/>
      <c r="B1" s="174"/>
      <c r="C1" s="216"/>
      <c r="D1" s="216"/>
      <c r="E1" s="216"/>
      <c r="F1" s="216"/>
      <c r="G1" s="216"/>
      <c r="H1" s="217"/>
    </row>
    <row r="2" spans="1:9" ht="3.75" customHeight="1">
      <c r="A2" s="215"/>
      <c r="B2" s="215"/>
      <c r="C2" s="215"/>
      <c r="D2" s="215"/>
      <c r="E2" s="215"/>
      <c r="F2" s="215"/>
      <c r="G2" s="215"/>
      <c r="H2" s="215"/>
    </row>
    <row r="3" spans="1:9" s="14" customFormat="1" ht="20.100000000000001" customHeight="1">
      <c r="A3" s="168" t="s">
        <v>36</v>
      </c>
      <c r="B3" s="169"/>
      <c r="C3" s="169"/>
      <c r="D3" s="169"/>
      <c r="E3" s="169"/>
      <c r="F3" s="169"/>
      <c r="G3" s="169"/>
      <c r="H3" s="170"/>
    </row>
    <row r="4" spans="1:9" s="52" customFormat="1" ht="20.100000000000001" customHeight="1">
      <c r="A4" s="171" t="s">
        <v>75</v>
      </c>
      <c r="B4" s="172"/>
      <c r="C4" s="172"/>
      <c r="D4" s="172"/>
      <c r="E4" s="223" t="s">
        <v>68</v>
      </c>
      <c r="F4" s="224"/>
      <c r="G4" s="225" t="s">
        <v>67</v>
      </c>
      <c r="H4" s="226"/>
    </row>
    <row r="5" spans="1:9" s="52" customFormat="1" ht="44.25" customHeight="1">
      <c r="A5" s="220" t="s">
        <v>123</v>
      </c>
      <c r="B5" s="221"/>
      <c r="C5" s="221"/>
      <c r="D5" s="222"/>
      <c r="E5" s="223" t="s">
        <v>25</v>
      </c>
      <c r="F5" s="224"/>
      <c r="G5" s="218">
        <v>46035</v>
      </c>
      <c r="H5" s="219"/>
    </row>
    <row r="6" spans="1:9" s="52" customFormat="1" ht="23.25" customHeight="1">
      <c r="A6" s="194" t="s">
        <v>122</v>
      </c>
      <c r="B6" s="195"/>
      <c r="C6" s="195"/>
      <c r="D6" s="196"/>
      <c r="E6" s="200" t="s">
        <v>6</v>
      </c>
      <c r="F6" s="201"/>
      <c r="G6" s="201"/>
      <c r="H6" s="202"/>
    </row>
    <row r="7" spans="1:9" s="52" customFormat="1" ht="0.75" hidden="1" customHeight="1">
      <c r="A7" s="197"/>
      <c r="B7" s="198"/>
      <c r="C7" s="198"/>
      <c r="D7" s="199"/>
      <c r="E7" s="203"/>
      <c r="F7" s="204"/>
      <c r="G7" s="204"/>
      <c r="H7" s="205"/>
    </row>
    <row r="8" spans="1:9" s="52" customFormat="1" ht="21" customHeight="1">
      <c r="A8" s="182" t="s">
        <v>115</v>
      </c>
      <c r="B8" s="183"/>
      <c r="C8" s="183"/>
      <c r="D8" s="184"/>
      <c r="E8" s="70" t="s">
        <v>23</v>
      </c>
      <c r="F8" s="128" t="s">
        <v>3</v>
      </c>
      <c r="G8" s="70" t="s">
        <v>41</v>
      </c>
      <c r="H8" s="70" t="s">
        <v>4</v>
      </c>
    </row>
    <row r="9" spans="1:9" s="52" customFormat="1" ht="21.75" customHeight="1">
      <c r="A9" s="191" t="s">
        <v>47</v>
      </c>
      <c r="B9" s="192"/>
      <c r="C9" s="192"/>
      <c r="D9" s="193"/>
      <c r="E9" s="129" t="s">
        <v>33</v>
      </c>
      <c r="F9" s="130">
        <v>0.05</v>
      </c>
      <c r="G9" s="70" t="s">
        <v>39</v>
      </c>
      <c r="H9" s="131">
        <v>0.29509999999999997</v>
      </c>
    </row>
    <row r="10" spans="1:9" ht="3.75" customHeight="1">
      <c r="A10" s="188"/>
      <c r="B10" s="189"/>
      <c r="C10" s="189"/>
      <c r="D10" s="189"/>
      <c r="E10" s="189"/>
      <c r="F10" s="189"/>
      <c r="G10" s="189"/>
      <c r="H10" s="190"/>
    </row>
    <row r="11" spans="1:9" s="52" customFormat="1" ht="32.25" customHeight="1">
      <c r="A11" s="70" t="s">
        <v>0</v>
      </c>
      <c r="B11" s="70" t="s">
        <v>34</v>
      </c>
      <c r="C11" s="70" t="s">
        <v>35</v>
      </c>
      <c r="D11" s="132" t="s">
        <v>2</v>
      </c>
      <c r="E11" s="132" t="s">
        <v>1</v>
      </c>
      <c r="F11" s="133" t="s">
        <v>37</v>
      </c>
      <c r="G11" s="129" t="s">
        <v>38</v>
      </c>
      <c r="H11" s="120" t="s">
        <v>5</v>
      </c>
    </row>
    <row r="12" spans="1:9" s="52" customFormat="1" ht="20.100000000000001" customHeight="1">
      <c r="A12" s="72" t="str">
        <f>'Memória de Cálculo'!A8</f>
        <v>1.0</v>
      </c>
      <c r="B12" s="73"/>
      <c r="C12" s="74" t="str">
        <f>'Memória de Cálculo'!C8</f>
        <v>SERVIÇOS PRELIMINARES</v>
      </c>
      <c r="D12" s="75"/>
      <c r="E12" s="76"/>
      <c r="F12" s="76"/>
      <c r="G12" s="76">
        <f>ROUND(F12+(F12*$H$9),2)</f>
        <v>0</v>
      </c>
      <c r="H12" s="77">
        <f>SUM(H13:H14)</f>
        <v>6544.4</v>
      </c>
    </row>
    <row r="13" spans="1:9" s="52" customFormat="1" ht="61.5" customHeight="1">
      <c r="A13" s="78" t="str">
        <f>'Memória de Cálculo'!A9</f>
        <v>1.1</v>
      </c>
      <c r="B13" s="99" t="s">
        <v>64</v>
      </c>
      <c r="C13" s="116" t="s">
        <v>65</v>
      </c>
      <c r="D13" s="78" t="str">
        <f>'Memória de Cálculo'!D9</f>
        <v>U</v>
      </c>
      <c r="E13" s="117">
        <f>'Memória de Cálculo'!E9</f>
        <v>1</v>
      </c>
      <c r="F13" s="80">
        <v>1130.67</v>
      </c>
      <c r="G13" s="80">
        <f>ROUND(F13+(F13*$H$9),2)</f>
        <v>1464.33</v>
      </c>
      <c r="H13" s="80">
        <f>ROUND((E13*G13),2)</f>
        <v>1464.33</v>
      </c>
    </row>
    <row r="14" spans="1:9" s="52" customFormat="1" ht="28.5" customHeight="1">
      <c r="A14" s="78" t="str">
        <f>'Memória de Cálculo'!A10</f>
        <v>1.2</v>
      </c>
      <c r="B14" s="99" t="s">
        <v>70</v>
      </c>
      <c r="C14" s="79" t="s">
        <v>71</v>
      </c>
      <c r="D14" s="78" t="s">
        <v>53</v>
      </c>
      <c r="E14" s="117">
        <f>'Memória de Cálculo'!E10</f>
        <v>2</v>
      </c>
      <c r="F14" s="80">
        <f>SUM(H13+H16+H19+H22)</f>
        <v>254003.34</v>
      </c>
      <c r="G14" s="80"/>
      <c r="H14" s="80">
        <f>E14*F14/100</f>
        <v>5080.07</v>
      </c>
    </row>
    <row r="15" spans="1:9" s="52" customFormat="1" ht="5.0999999999999996" customHeight="1">
      <c r="A15" s="209"/>
      <c r="B15" s="210"/>
      <c r="C15" s="210"/>
      <c r="D15" s="210"/>
      <c r="E15" s="210"/>
      <c r="F15" s="210"/>
      <c r="G15" s="210"/>
      <c r="H15" s="211"/>
    </row>
    <row r="16" spans="1:9" s="52" customFormat="1" ht="20.100000000000001" customHeight="1">
      <c r="A16" s="81" t="str">
        <f>'Memória de Cálculo'!A12</f>
        <v>2.0</v>
      </c>
      <c r="B16" s="82"/>
      <c r="C16" s="83" t="str">
        <f>'Memória de Cálculo'!C12</f>
        <v>SERVIÇOS DE TERRAPLENAGEM</v>
      </c>
      <c r="D16" s="82"/>
      <c r="E16" s="84"/>
      <c r="F16" s="84"/>
      <c r="G16" s="84">
        <f t="shared" ref="G16" si="0">ROUND(F16+(F16*$H$9),2)</f>
        <v>0</v>
      </c>
      <c r="H16" s="85">
        <f>SUM(H17:H17)</f>
        <v>151.80000000000001</v>
      </c>
      <c r="I16" s="53"/>
    </row>
    <row r="17" spans="1:10" s="52" customFormat="1" ht="20.25" customHeight="1">
      <c r="A17" s="78" t="str">
        <f>'Memória de Cálculo'!A13</f>
        <v>2.1</v>
      </c>
      <c r="B17" s="62" t="s">
        <v>72</v>
      </c>
      <c r="C17" s="79" t="s">
        <v>73</v>
      </c>
      <c r="D17" s="78" t="s">
        <v>56</v>
      </c>
      <c r="E17" s="71">
        <f>'Memória de Cálculo'!E13</f>
        <v>1518</v>
      </c>
      <c r="F17" s="80">
        <v>0.08</v>
      </c>
      <c r="G17" s="80">
        <f>ROUND(F17+(F17*$H$9),2)</f>
        <v>0.1</v>
      </c>
      <c r="H17" s="80">
        <f>ROUND((E17*G17),2)</f>
        <v>151.80000000000001</v>
      </c>
    </row>
    <row r="18" spans="1:10" s="52" customFormat="1" ht="5.0999999999999996" customHeight="1">
      <c r="A18" s="209"/>
      <c r="B18" s="210"/>
      <c r="C18" s="210"/>
      <c r="D18" s="210"/>
      <c r="E18" s="210"/>
      <c r="F18" s="210"/>
      <c r="G18" s="210"/>
      <c r="H18" s="211"/>
    </row>
    <row r="19" spans="1:10" s="52" customFormat="1" ht="20.100000000000001" customHeight="1">
      <c r="A19" s="81" t="s">
        <v>29</v>
      </c>
      <c r="B19" s="82"/>
      <c r="C19" s="83" t="s">
        <v>24</v>
      </c>
      <c r="D19" s="82"/>
      <c r="E19" s="84"/>
      <c r="F19" s="84"/>
      <c r="G19" s="84">
        <f t="shared" ref="G19" si="1">ROUND(F19+(F19*$H$9),2)</f>
        <v>0</v>
      </c>
      <c r="H19" s="85">
        <f>SUM(H20:H20)</f>
        <v>22835.78</v>
      </c>
      <c r="I19" s="53"/>
    </row>
    <row r="20" spans="1:10" s="52" customFormat="1" ht="67.5" customHeight="1">
      <c r="A20" s="78" t="s">
        <v>108</v>
      </c>
      <c r="B20" s="12" t="s">
        <v>106</v>
      </c>
      <c r="C20" s="79" t="s">
        <v>79</v>
      </c>
      <c r="D20" s="78" t="s">
        <v>9</v>
      </c>
      <c r="E20" s="71">
        <f>'Memória de Cálculo'!E16</f>
        <v>506</v>
      </c>
      <c r="F20" s="80">
        <v>34.85</v>
      </c>
      <c r="G20" s="80">
        <f t="shared" ref="G20" si="2">ROUND(F20+(F20*$H$9),2)</f>
        <v>45.13</v>
      </c>
      <c r="H20" s="80">
        <f t="shared" ref="H20" si="3">ROUND((E20*G20),2)</f>
        <v>22835.78</v>
      </c>
      <c r="I20" s="53"/>
    </row>
    <row r="21" spans="1:10" s="52" customFormat="1" ht="5.0999999999999996" customHeight="1">
      <c r="A21" s="212"/>
      <c r="B21" s="213"/>
      <c r="C21" s="213"/>
      <c r="D21" s="213"/>
      <c r="E21" s="213"/>
      <c r="F21" s="213"/>
      <c r="G21" s="213"/>
      <c r="H21" s="214"/>
    </row>
    <row r="22" spans="1:10" s="52" customFormat="1" ht="20.100000000000001" customHeight="1">
      <c r="A22" s="58" t="s">
        <v>30</v>
      </c>
      <c r="B22" s="59"/>
      <c r="C22" s="83" t="s">
        <v>60</v>
      </c>
      <c r="D22" s="59"/>
      <c r="E22" s="60"/>
      <c r="F22" s="60"/>
      <c r="G22" s="60">
        <f t="shared" ref="G22:G26" si="4">ROUND(F22+(F22*$H$9),2)</f>
        <v>0</v>
      </c>
      <c r="H22" s="85">
        <f>SUM(H24:H26)</f>
        <v>229551.43</v>
      </c>
      <c r="I22" s="53"/>
    </row>
    <row r="23" spans="1:10" s="52" customFormat="1" ht="4.5" customHeight="1">
      <c r="A23" s="58"/>
      <c r="B23" s="59"/>
      <c r="C23" s="83"/>
      <c r="D23" s="59"/>
      <c r="E23" s="60"/>
      <c r="F23" s="60"/>
      <c r="G23" s="60"/>
      <c r="H23" s="61"/>
      <c r="I23" s="53"/>
    </row>
    <row r="24" spans="1:10" s="52" customFormat="1" ht="57.75" customHeight="1">
      <c r="A24" s="78" t="s">
        <v>54</v>
      </c>
      <c r="B24" s="12" t="s">
        <v>76</v>
      </c>
      <c r="C24" s="79" t="s">
        <v>77</v>
      </c>
      <c r="D24" s="63" t="s">
        <v>56</v>
      </c>
      <c r="E24" s="71">
        <f>'Memória de Cálculo'!E20</f>
        <v>1366.2</v>
      </c>
      <c r="F24" s="80">
        <v>94.46</v>
      </c>
      <c r="G24" s="80">
        <f t="shared" si="4"/>
        <v>122.34</v>
      </c>
      <c r="H24" s="80">
        <f t="shared" ref="H24:H26" si="5">ROUND((E24*G24),2)</f>
        <v>167140.91</v>
      </c>
    </row>
    <row r="25" spans="1:10" s="52" customFormat="1" ht="57.75" customHeight="1">
      <c r="A25" s="78" t="s">
        <v>55</v>
      </c>
      <c r="B25" s="62" t="s">
        <v>11</v>
      </c>
      <c r="C25" s="79" t="s">
        <v>69</v>
      </c>
      <c r="D25" s="78" t="s">
        <v>9</v>
      </c>
      <c r="E25" s="71">
        <f>'Memória de Cálculo'!E21</f>
        <v>614</v>
      </c>
      <c r="F25" s="80">
        <v>75.81</v>
      </c>
      <c r="G25" s="80">
        <f t="shared" si="4"/>
        <v>98.18</v>
      </c>
      <c r="H25" s="80">
        <f t="shared" si="5"/>
        <v>60282.52</v>
      </c>
    </row>
    <row r="26" spans="1:10" s="52" customFormat="1" ht="83.25" customHeight="1">
      <c r="A26" s="78" t="s">
        <v>107</v>
      </c>
      <c r="B26" s="62" t="s">
        <v>110</v>
      </c>
      <c r="C26" s="79" t="s">
        <v>109</v>
      </c>
      <c r="D26" s="78" t="s">
        <v>111</v>
      </c>
      <c r="E26" s="71">
        <f>'Memória de Cálculo'!E22</f>
        <v>1202.26</v>
      </c>
      <c r="F26" s="80">
        <v>1.37</v>
      </c>
      <c r="G26" s="80">
        <f t="shared" si="4"/>
        <v>1.77</v>
      </c>
      <c r="H26" s="80">
        <f t="shared" si="5"/>
        <v>2128</v>
      </c>
    </row>
    <row r="27" spans="1:10" s="52" customFormat="1" ht="5.0999999999999996" customHeight="1">
      <c r="A27" s="212"/>
      <c r="B27" s="213"/>
      <c r="C27" s="213"/>
      <c r="D27" s="213"/>
      <c r="E27" s="213"/>
      <c r="F27" s="213"/>
      <c r="G27" s="213"/>
      <c r="H27" s="214"/>
    </row>
    <row r="28" spans="1:10" s="14" customFormat="1" ht="16.5" customHeight="1">
      <c r="A28" s="185" t="s">
        <v>42</v>
      </c>
      <c r="B28" s="186"/>
      <c r="C28" s="186"/>
      <c r="D28" s="186"/>
      <c r="E28" s="186"/>
      <c r="F28" s="186"/>
      <c r="G28" s="187"/>
      <c r="H28" s="64">
        <f>H12+H16+H19+H22</f>
        <v>259083.41</v>
      </c>
      <c r="J28" s="15"/>
    </row>
    <row r="29" spans="1:10" ht="11.25" customHeight="1">
      <c r="A29" s="101"/>
      <c r="B29" s="101"/>
      <c r="C29" s="101"/>
      <c r="D29" s="101"/>
      <c r="E29" s="101"/>
      <c r="F29" s="102"/>
      <c r="G29" s="101"/>
      <c r="H29" s="102"/>
      <c r="J29" s="54"/>
    </row>
    <row r="30" spans="1:10" ht="6.75" customHeight="1">
      <c r="A30" s="104"/>
      <c r="B30" s="104"/>
      <c r="C30" s="104"/>
      <c r="D30" s="104"/>
      <c r="E30" s="104"/>
      <c r="F30" s="105"/>
      <c r="G30" s="104"/>
      <c r="H30" s="104"/>
    </row>
    <row r="31" spans="1:10" ht="18.75" customHeight="1">
      <c r="A31" s="104"/>
      <c r="C31" s="5"/>
      <c r="D31" s="106"/>
      <c r="E31" s="104"/>
      <c r="F31" s="104"/>
      <c r="G31" s="104"/>
      <c r="H31" s="104"/>
    </row>
    <row r="32" spans="1:10" s="14" customFormat="1" ht="12">
      <c r="A32" s="107"/>
      <c r="C32" s="55" t="str">
        <f>'Memória de Cálculo'!C26</f>
        <v xml:space="preserve">Emerson de Sousa Braga </v>
      </c>
      <c r="D32" s="108"/>
      <c r="E32" s="165"/>
      <c r="F32" s="165"/>
      <c r="G32" s="165"/>
      <c r="H32" s="107"/>
    </row>
    <row r="33" spans="1:8" s="14" customFormat="1" ht="12">
      <c r="C33" s="110" t="str">
        <f>'Memória de Cálculo'!C27</f>
        <v>Engenheiro Civil -  CREA Nº: 296.512MG</v>
      </c>
      <c r="F33" s="15"/>
    </row>
    <row r="34" spans="1:8">
      <c r="C34" s="110">
        <f>'Memória de Cálculo'!C28</f>
        <v>0</v>
      </c>
    </row>
    <row r="35" spans="1:8" ht="23.25" customHeight="1"/>
    <row r="36" spans="1:8" ht="3.75" hidden="1" customHeight="1">
      <c r="A36" s="104"/>
      <c r="C36" s="5"/>
      <c r="D36" s="104"/>
      <c r="E36" s="164"/>
      <c r="F36" s="164"/>
      <c r="G36" s="111"/>
      <c r="H36" s="104"/>
    </row>
    <row r="37" spans="1:8" s="14" customFormat="1" ht="12">
      <c r="A37" s="107"/>
      <c r="C37" s="55" t="s">
        <v>63</v>
      </c>
      <c r="D37" s="108"/>
      <c r="E37" s="165"/>
      <c r="F37" s="165"/>
      <c r="G37" s="109"/>
      <c r="H37" s="107"/>
    </row>
    <row r="38" spans="1:8" s="14" customFormat="1" ht="12">
      <c r="A38" s="107"/>
      <c r="C38" s="110" t="s">
        <v>57</v>
      </c>
      <c r="D38" s="108"/>
      <c r="E38" s="109"/>
      <c r="F38" s="109"/>
      <c r="G38" s="109"/>
      <c r="H38" s="107"/>
    </row>
    <row r="39" spans="1:8" s="14" customFormat="1" ht="11.25" customHeight="1" thickBot="1">
      <c r="A39" s="135"/>
      <c r="B39" s="136"/>
      <c r="C39" s="137"/>
      <c r="D39" s="138"/>
      <c r="E39" s="139"/>
      <c r="F39" s="139"/>
      <c r="G39" s="139"/>
      <c r="H39" s="135"/>
    </row>
    <row r="40" spans="1:8" s="14" customFormat="1" ht="12">
      <c r="A40" s="107"/>
      <c r="C40" s="134"/>
      <c r="D40" s="108"/>
      <c r="E40" s="109"/>
      <c r="F40" s="109"/>
      <c r="G40" s="109"/>
      <c r="H40" s="107"/>
    </row>
    <row r="41" spans="1:8" s="14" customFormat="1" ht="12">
      <c r="A41" s="107"/>
      <c r="C41" s="134"/>
      <c r="D41" s="108"/>
      <c r="E41" s="109"/>
      <c r="F41" s="109"/>
      <c r="G41" s="109"/>
      <c r="H41" s="107"/>
    </row>
    <row r="42" spans="1:8" s="14" customFormat="1" ht="25.5" customHeight="1">
      <c r="C42" s="110"/>
      <c r="F42" s="15"/>
    </row>
    <row r="44" spans="1:8" ht="69.95" customHeight="1">
      <c r="A44" s="206" t="s">
        <v>51</v>
      </c>
      <c r="B44" s="207"/>
      <c r="C44" s="207"/>
      <c r="D44" s="207"/>
      <c r="E44" s="207"/>
      <c r="F44" s="207"/>
      <c r="G44" s="207"/>
      <c r="H44" s="208"/>
    </row>
  </sheetData>
  <customSheetViews>
    <customSheetView guid="{46B44D95-2370-4419-BD85-88291A251F92}" showPageBreaks="1" showGridLines="0" zeroValues="0" printArea="1" view="pageBreakPreview" topLeftCell="A31">
      <selection activeCell="A46" sqref="A46:H46"/>
      <pageMargins left="0.47244094488188981" right="0.19685039370078741" top="0.59055118110236227" bottom="0.6692913385826772" header="0" footer="0"/>
      <printOptions horizontalCentered="1"/>
      <pageSetup paperSize="9" scale="41" fitToHeight="2" orientation="landscape" horizontalDpi="4294967295" r:id="rId1"/>
      <headerFooter alignWithMargins="0"/>
    </customSheetView>
  </customSheetViews>
  <mergeCells count="24">
    <mergeCell ref="A2:H2"/>
    <mergeCell ref="A3:H3"/>
    <mergeCell ref="A1:B1"/>
    <mergeCell ref="C1:H1"/>
    <mergeCell ref="G5:H5"/>
    <mergeCell ref="A5:D5"/>
    <mergeCell ref="A4:D4"/>
    <mergeCell ref="E4:F4"/>
    <mergeCell ref="G4:H4"/>
    <mergeCell ref="E5:F5"/>
    <mergeCell ref="A44:H44"/>
    <mergeCell ref="E37:F37"/>
    <mergeCell ref="A15:H15"/>
    <mergeCell ref="E32:G32"/>
    <mergeCell ref="A18:H18"/>
    <mergeCell ref="A21:H21"/>
    <mergeCell ref="A27:H27"/>
    <mergeCell ref="E36:F36"/>
    <mergeCell ref="A8:D8"/>
    <mergeCell ref="A28:G28"/>
    <mergeCell ref="A10:H10"/>
    <mergeCell ref="A9:D9"/>
    <mergeCell ref="A6:D7"/>
    <mergeCell ref="E6:H7"/>
  </mergeCells>
  <phoneticPr fontId="4" type="noConversion"/>
  <printOptions horizontalCentered="1"/>
  <pageMargins left="0.47244094488188981" right="0.19685039370078741" top="0.59055118110236227" bottom="0.6692913385826772" header="0" footer="0"/>
  <pageSetup paperSize="9" scale="70" fitToHeight="2" orientation="portrait" horizontalDpi="4294967295" r:id="rId2"/>
  <headerFooter alignWithMargins="0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5"/>
  <sheetViews>
    <sheetView zoomScaleNormal="100" workbookViewId="0">
      <selection activeCell="B11" sqref="B11:I11"/>
    </sheetView>
  </sheetViews>
  <sheetFormatPr defaultRowHeight="12.75"/>
  <cols>
    <col min="8" max="8" width="11.42578125" customWidth="1"/>
    <col min="10" max="10" width="11.85546875" customWidth="1"/>
  </cols>
  <sheetData>
    <row r="1" spans="1:10">
      <c r="A1" s="228"/>
      <c r="B1" s="228"/>
      <c r="C1" s="228"/>
      <c r="D1" s="228"/>
      <c r="E1" s="228"/>
      <c r="F1" s="228"/>
      <c r="G1" s="228"/>
      <c r="H1" s="228"/>
      <c r="I1" s="228"/>
      <c r="J1" s="228"/>
    </row>
    <row r="2" spans="1:10">
      <c r="A2" s="228"/>
      <c r="B2" s="228"/>
      <c r="C2" s="228"/>
      <c r="D2" s="228"/>
      <c r="E2" s="228"/>
      <c r="F2" s="228"/>
      <c r="G2" s="228"/>
      <c r="H2" s="228"/>
      <c r="I2" s="228"/>
      <c r="J2" s="228"/>
    </row>
    <row r="3" spans="1:10">
      <c r="A3" s="228"/>
      <c r="B3" s="228"/>
      <c r="C3" s="228"/>
      <c r="D3" s="228"/>
      <c r="E3" s="228"/>
      <c r="F3" s="228"/>
      <c r="G3" s="228"/>
      <c r="H3" s="228"/>
      <c r="I3" s="228"/>
      <c r="J3" s="228"/>
    </row>
    <row r="4" spans="1:10">
      <c r="A4" s="228"/>
      <c r="B4" s="228"/>
      <c r="C4" s="228"/>
      <c r="D4" s="228"/>
      <c r="E4" s="228"/>
      <c r="F4" s="228"/>
      <c r="G4" s="228"/>
      <c r="H4" s="228"/>
      <c r="I4" s="228"/>
      <c r="J4" s="228"/>
    </row>
    <row r="5" spans="1:10">
      <c r="A5" s="228"/>
      <c r="B5" s="228"/>
      <c r="C5" s="228"/>
      <c r="D5" s="228"/>
      <c r="E5" s="228"/>
      <c r="F5" s="228"/>
      <c r="G5" s="228"/>
      <c r="H5" s="228"/>
      <c r="I5" s="228"/>
      <c r="J5" s="228"/>
    </row>
    <row r="6" spans="1:10" ht="39.75" customHeight="1">
      <c r="A6" s="227" t="s">
        <v>123</v>
      </c>
      <c r="B6" s="227"/>
      <c r="C6" s="227"/>
      <c r="D6" s="227"/>
      <c r="E6" s="227"/>
      <c r="F6" s="227"/>
      <c r="G6" s="227"/>
      <c r="H6" s="227"/>
      <c r="I6" s="227"/>
      <c r="J6" s="227"/>
    </row>
    <row r="8" spans="1:10">
      <c r="A8" s="140" t="s">
        <v>114</v>
      </c>
      <c r="I8" s="235" t="s">
        <v>121</v>
      </c>
      <c r="J8" s="235"/>
    </row>
    <row r="10" spans="1:10" ht="15">
      <c r="A10" s="236" t="s">
        <v>78</v>
      </c>
      <c r="B10" s="236"/>
      <c r="C10" s="236"/>
      <c r="D10" s="236"/>
      <c r="E10" s="236"/>
      <c r="F10" s="236"/>
      <c r="G10" s="236"/>
      <c r="H10" s="236"/>
      <c r="I10" s="236"/>
      <c r="J10" s="236"/>
    </row>
    <row r="11" spans="1:10" ht="41.25" customHeight="1">
      <c r="A11" s="141" t="s">
        <v>7</v>
      </c>
      <c r="B11" s="237" t="s">
        <v>79</v>
      </c>
      <c r="C11" s="238"/>
      <c r="D11" s="238"/>
      <c r="E11" s="238"/>
      <c r="F11" s="238"/>
      <c r="G11" s="238"/>
      <c r="H11" s="238"/>
      <c r="I11" s="239"/>
      <c r="J11" s="142" t="s">
        <v>59</v>
      </c>
    </row>
    <row r="12" spans="1:10" ht="90">
      <c r="A12" s="143" t="s">
        <v>80</v>
      </c>
      <c r="B12" s="240" t="s">
        <v>35</v>
      </c>
      <c r="C12" s="241"/>
      <c r="D12" s="241"/>
      <c r="E12" s="241"/>
      <c r="F12" s="242"/>
      <c r="G12" s="144" t="s">
        <v>2</v>
      </c>
      <c r="H12" s="144" t="s">
        <v>81</v>
      </c>
      <c r="I12" s="145" t="s">
        <v>82</v>
      </c>
      <c r="J12" s="145" t="s">
        <v>83</v>
      </c>
    </row>
    <row r="13" spans="1:10">
      <c r="A13" s="146" t="s">
        <v>84</v>
      </c>
      <c r="B13" s="243" t="s">
        <v>85</v>
      </c>
      <c r="C13" s="244"/>
      <c r="D13" s="244"/>
      <c r="E13" s="244"/>
      <c r="F13" s="245"/>
      <c r="G13" s="147" t="s">
        <v>86</v>
      </c>
      <c r="H13" s="148">
        <v>0.3</v>
      </c>
      <c r="I13" s="149">
        <v>24.08</v>
      </c>
      <c r="J13" s="150">
        <f>H13*I13</f>
        <v>7.22</v>
      </c>
    </row>
    <row r="14" spans="1:10">
      <c r="A14" s="146" t="s">
        <v>87</v>
      </c>
      <c r="B14" s="243" t="s">
        <v>88</v>
      </c>
      <c r="C14" s="244"/>
      <c r="D14" s="244"/>
      <c r="E14" s="244"/>
      <c r="F14" s="245"/>
      <c r="G14" s="147" t="s">
        <v>89</v>
      </c>
      <c r="H14" s="147">
        <v>3.2000000000000001E-2</v>
      </c>
      <c r="I14" s="149">
        <v>71.42</v>
      </c>
      <c r="J14" s="150">
        <f>H14*I14</f>
        <v>2.29</v>
      </c>
    </row>
    <row r="15" spans="1:10" ht="42" customHeight="1">
      <c r="A15" s="146" t="s">
        <v>100</v>
      </c>
      <c r="B15" s="243" t="s">
        <v>99</v>
      </c>
      <c r="C15" s="244"/>
      <c r="D15" s="244"/>
      <c r="E15" s="244"/>
      <c r="F15" s="245"/>
      <c r="G15" s="147" t="s">
        <v>89</v>
      </c>
      <c r="H15" s="147">
        <v>3.2000000000000001E-2</v>
      </c>
      <c r="I15" s="149">
        <v>682.04</v>
      </c>
      <c r="J15" s="150">
        <f>H15*I15</f>
        <v>21.83</v>
      </c>
    </row>
    <row r="16" spans="1:10" ht="42" customHeight="1">
      <c r="A16" s="161" t="s">
        <v>102</v>
      </c>
      <c r="B16" s="229" t="s">
        <v>101</v>
      </c>
      <c r="C16" s="230"/>
      <c r="D16" s="230"/>
      <c r="E16" s="230"/>
      <c r="F16" s="231"/>
      <c r="G16" s="147" t="s">
        <v>89</v>
      </c>
      <c r="H16" s="147">
        <v>3.2000000000000001E-2</v>
      </c>
      <c r="I16" s="149">
        <v>83</v>
      </c>
      <c r="J16" s="150">
        <f>H16*I16</f>
        <v>2.66</v>
      </c>
    </row>
    <row r="17" spans="1:10" ht="45" customHeight="1">
      <c r="A17" s="151" t="s">
        <v>103</v>
      </c>
      <c r="B17" s="243" t="s">
        <v>104</v>
      </c>
      <c r="C17" s="244"/>
      <c r="D17" s="244"/>
      <c r="E17" s="244"/>
      <c r="F17" s="245"/>
      <c r="G17" s="147" t="s">
        <v>89</v>
      </c>
      <c r="H17" s="147">
        <v>3.2000000000000001E-2</v>
      </c>
      <c r="I17" s="149">
        <v>24.77</v>
      </c>
      <c r="J17" s="150">
        <f>H17*I17</f>
        <v>0.79</v>
      </c>
    </row>
    <row r="18" spans="1:10">
      <c r="A18" s="152"/>
      <c r="B18" s="246"/>
      <c r="C18" s="247"/>
      <c r="D18" s="247"/>
      <c r="E18" s="247"/>
      <c r="F18" s="248"/>
      <c r="G18" s="153"/>
      <c r="H18" s="153"/>
      <c r="I18" s="154"/>
      <c r="J18" s="155"/>
    </row>
    <row r="19" spans="1:10">
      <c r="A19" s="249"/>
      <c r="B19" s="250"/>
      <c r="C19" s="250"/>
      <c r="D19" s="250"/>
      <c r="E19" s="250"/>
      <c r="F19" s="251"/>
      <c r="G19" s="234" t="s">
        <v>21</v>
      </c>
      <c r="H19" s="234"/>
      <c r="I19" s="234"/>
      <c r="J19" s="156">
        <f>SUM(J13:J18)</f>
        <v>34.79</v>
      </c>
    </row>
    <row r="22" spans="1:10">
      <c r="A22" s="157" t="s">
        <v>85</v>
      </c>
    </row>
    <row r="23" spans="1:10">
      <c r="A23" s="158" t="s">
        <v>90</v>
      </c>
    </row>
    <row r="24" spans="1:10">
      <c r="A24" s="157" t="s">
        <v>91</v>
      </c>
    </row>
    <row r="25" spans="1:10">
      <c r="A25" s="158"/>
    </row>
    <row r="26" spans="1:10">
      <c r="A26" s="157" t="s">
        <v>88</v>
      </c>
    </row>
    <row r="27" spans="1:10">
      <c r="A27" s="158" t="s">
        <v>92</v>
      </c>
    </row>
    <row r="28" spans="1:10">
      <c r="A28" s="157" t="s">
        <v>93</v>
      </c>
    </row>
    <row r="29" spans="1:10">
      <c r="A29" s="158"/>
    </row>
    <row r="30" spans="1:10">
      <c r="A30" s="157" t="s">
        <v>94</v>
      </c>
    </row>
    <row r="31" spans="1:10">
      <c r="A31" s="157" t="s">
        <v>95</v>
      </c>
    </row>
    <row r="32" spans="1:10">
      <c r="A32" s="158" t="s">
        <v>92</v>
      </c>
    </row>
    <row r="33" spans="1:8">
      <c r="A33" s="157" t="s">
        <v>93</v>
      </c>
    </row>
    <row r="34" spans="1:8" ht="30.75" customHeight="1">
      <c r="A34" s="232" t="s">
        <v>105</v>
      </c>
      <c r="B34" s="232"/>
      <c r="C34" s="232"/>
      <c r="D34" s="232"/>
      <c r="E34" s="232"/>
      <c r="F34" s="232"/>
      <c r="G34" s="232"/>
      <c r="H34" s="232"/>
    </row>
    <row r="35" spans="1:8" ht="16.5" customHeight="1">
      <c r="A35" s="233" t="s">
        <v>98</v>
      </c>
      <c r="B35" s="233"/>
      <c r="C35" s="233"/>
      <c r="D35" s="163"/>
      <c r="E35" s="163"/>
      <c r="F35" s="163"/>
      <c r="G35" s="163"/>
      <c r="H35" s="163"/>
    </row>
    <row r="36" spans="1:8" ht="16.5" customHeight="1">
      <c r="A36" s="232" t="s">
        <v>93</v>
      </c>
      <c r="B36" s="232"/>
      <c r="C36" s="163"/>
      <c r="D36" s="163"/>
      <c r="E36" s="163"/>
      <c r="F36" s="163"/>
      <c r="G36" s="163"/>
      <c r="H36" s="163"/>
    </row>
    <row r="37" spans="1:8">
      <c r="A37" s="159" t="s">
        <v>96</v>
      </c>
    </row>
    <row r="38" spans="1:8">
      <c r="A38" s="159" t="s">
        <v>97</v>
      </c>
    </row>
    <row r="39" spans="1:8">
      <c r="A39" s="160" t="s">
        <v>98</v>
      </c>
    </row>
    <row r="40" spans="1:8">
      <c r="A40" s="157" t="s">
        <v>93</v>
      </c>
    </row>
    <row r="45" spans="1:8">
      <c r="C45" s="162"/>
    </row>
  </sheetData>
  <mergeCells count="17">
    <mergeCell ref="A36:B36"/>
    <mergeCell ref="B15:F15"/>
    <mergeCell ref="B17:F17"/>
    <mergeCell ref="B18:F18"/>
    <mergeCell ref="A19:F19"/>
    <mergeCell ref="A6:J6"/>
    <mergeCell ref="A1:J5"/>
    <mergeCell ref="B16:F16"/>
    <mergeCell ref="A34:H34"/>
    <mergeCell ref="A35:C35"/>
    <mergeCell ref="G19:I19"/>
    <mergeCell ref="I8:J8"/>
    <mergeCell ref="A10:J10"/>
    <mergeCell ref="B11:I11"/>
    <mergeCell ref="B12:F12"/>
    <mergeCell ref="B13:F13"/>
    <mergeCell ref="B14:F14"/>
  </mergeCells>
  <pageMargins left="0.511811024" right="0.511811024" top="0.78740157499999996" bottom="0.78740157499999996" header="0.31496062000000002" footer="0.31496062000000002"/>
  <pageSetup paperSize="9" scale="9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showGridLines="0" showZeros="0" tabSelected="1" view="pageBreakPreview" zoomScale="75" zoomScaleNormal="75" zoomScaleSheetLayoutView="75" workbookViewId="0">
      <selection activeCell="I17" sqref="I17"/>
    </sheetView>
  </sheetViews>
  <sheetFormatPr defaultColWidth="9.140625" defaultRowHeight="12.75"/>
  <cols>
    <col min="1" max="1" width="10.7109375" style="18" customWidth="1"/>
    <col min="2" max="2" width="60.7109375" style="18" customWidth="1"/>
    <col min="3" max="4" width="20.7109375" style="23" customWidth="1"/>
    <col min="5" max="8" width="15.7109375" style="18" customWidth="1"/>
    <col min="9" max="9" width="13.85546875" style="18" customWidth="1"/>
    <col min="10" max="16384" width="9.140625" style="18"/>
  </cols>
  <sheetData>
    <row r="1" spans="1:8" s="3" customFormat="1" ht="32.25" customHeight="1">
      <c r="A1" s="173"/>
      <c r="B1" s="174"/>
      <c r="C1" s="113"/>
      <c r="D1" s="113"/>
      <c r="E1" s="113"/>
      <c r="F1" s="113"/>
      <c r="G1" s="113"/>
      <c r="H1" s="113"/>
    </row>
    <row r="2" spans="1:8" s="3" customFormat="1" ht="39.75" customHeight="1">
      <c r="A2" s="114"/>
      <c r="B2" s="114"/>
      <c r="C2" s="114"/>
      <c r="D2" s="114"/>
      <c r="E2" s="114"/>
      <c r="F2" s="114"/>
      <c r="G2" s="114"/>
      <c r="H2" s="114"/>
    </row>
    <row r="3" spans="1:8" ht="23.25" customHeight="1">
      <c r="A3" s="264" t="s">
        <v>13</v>
      </c>
      <c r="B3" s="265"/>
      <c r="C3" s="265"/>
      <c r="D3" s="265"/>
      <c r="E3" s="265"/>
      <c r="F3" s="265"/>
      <c r="G3" s="265"/>
      <c r="H3" s="266"/>
    </row>
    <row r="4" spans="1:8" ht="30" customHeight="1">
      <c r="A4" s="268" t="str">
        <f>'Planilha Orcamentária'!A4</f>
        <v>PREFEITURA MUNICIPAL DE IAPU - MG</v>
      </c>
      <c r="B4" s="268"/>
      <c r="C4" s="271" t="s">
        <v>26</v>
      </c>
      <c r="D4" s="258">
        <f>D19</f>
        <v>259083.41</v>
      </c>
      <c r="E4" s="46" t="s">
        <v>25</v>
      </c>
      <c r="F4" s="46"/>
      <c r="G4" s="103">
        <f>'Planilha Orcamentária'!G5:H5</f>
        <v>46035</v>
      </c>
      <c r="H4" s="57" t="s">
        <v>58</v>
      </c>
    </row>
    <row r="5" spans="1:8" ht="39.75" customHeight="1">
      <c r="A5" s="272" t="str">
        <f>'Planilha Orcamentária'!A5</f>
        <v xml:space="preserve">META 01 : PAVIMENTAÇÃO EM BLOCO SEXTAVADO  NA ESTRADA VICINAL DO CÓRREGO DOS PORTUGUESES, ZONA RURAL, IAPU - MG </v>
      </c>
      <c r="B5" s="273"/>
      <c r="C5" s="259"/>
      <c r="D5" s="259"/>
      <c r="E5" s="252" t="s">
        <v>49</v>
      </c>
      <c r="F5" s="253"/>
      <c r="G5" s="253"/>
      <c r="H5" s="254"/>
    </row>
    <row r="6" spans="1:8" ht="29.25" customHeight="1">
      <c r="A6" s="269">
        <f>'Planilha Orcamentária'!A7</f>
        <v>0</v>
      </c>
      <c r="B6" s="270"/>
      <c r="C6" s="260"/>
      <c r="D6" s="260"/>
      <c r="E6" s="255"/>
      <c r="F6" s="256"/>
      <c r="G6" s="256"/>
      <c r="H6" s="257"/>
    </row>
    <row r="7" spans="1:8" ht="30" customHeight="1">
      <c r="A7" s="34" t="s">
        <v>48</v>
      </c>
      <c r="B7" s="34" t="s">
        <v>14</v>
      </c>
      <c r="C7" s="56" t="s">
        <v>15</v>
      </c>
      <c r="D7" s="56" t="s">
        <v>16</v>
      </c>
      <c r="E7" s="34" t="s">
        <v>17</v>
      </c>
      <c r="F7" s="34" t="s">
        <v>18</v>
      </c>
      <c r="G7" s="34" t="s">
        <v>44</v>
      </c>
      <c r="H7" s="34" t="s">
        <v>50</v>
      </c>
    </row>
    <row r="8" spans="1:8" s="19" customFormat="1" ht="15" customHeight="1">
      <c r="A8" s="261" t="str">
        <f>'Planilha Orcamentária'!A12</f>
        <v>1.0</v>
      </c>
      <c r="B8" s="267" t="str">
        <f>'Planilha Orcamentária'!C12</f>
        <v>SERVIÇOS PRELIMINARES</v>
      </c>
      <c r="C8" s="47" t="s">
        <v>19</v>
      </c>
      <c r="D8" s="65">
        <f>D9/$D$19</f>
        <v>2.53E-2</v>
      </c>
      <c r="E8" s="66">
        <v>0.6</v>
      </c>
      <c r="F8" s="66">
        <v>0</v>
      </c>
      <c r="G8" s="66">
        <v>0</v>
      </c>
      <c r="H8" s="66">
        <v>0.4</v>
      </c>
    </row>
    <row r="9" spans="1:8" s="19" customFormat="1" ht="15" customHeight="1">
      <c r="A9" s="261"/>
      <c r="B9" s="267"/>
      <c r="C9" s="48" t="s">
        <v>20</v>
      </c>
      <c r="D9" s="67">
        <f>'Planilha Orcamentária'!H12</f>
        <v>6544.4</v>
      </c>
      <c r="E9" s="67">
        <f>E8*$D$9</f>
        <v>3926.64</v>
      </c>
      <c r="F9" s="67">
        <f>F8*$D$9</f>
        <v>0</v>
      </c>
      <c r="G9" s="67">
        <f>G8*$D$9</f>
        <v>0</v>
      </c>
      <c r="H9" s="67">
        <f>H8*$D$9</f>
        <v>2617.7600000000002</v>
      </c>
    </row>
    <row r="10" spans="1:8" s="19" customFormat="1" ht="15" customHeight="1">
      <c r="A10" s="261" t="str">
        <f>'Planilha Orcamentária'!A16</f>
        <v>2.0</v>
      </c>
      <c r="B10" s="267" t="str">
        <f>'Planilha Orcamentária'!C16</f>
        <v>SERVIÇOS DE TERRAPLENAGEM</v>
      </c>
      <c r="C10" s="47" t="s">
        <v>19</v>
      </c>
      <c r="D10" s="65">
        <f>D11/$D$19</f>
        <v>5.9999999999999995E-4</v>
      </c>
      <c r="E10" s="66">
        <v>1</v>
      </c>
      <c r="F10" s="66">
        <v>0</v>
      </c>
      <c r="G10" s="66"/>
      <c r="H10" s="66">
        <v>0</v>
      </c>
    </row>
    <row r="11" spans="1:8" s="19" customFormat="1" ht="15" customHeight="1">
      <c r="A11" s="261"/>
      <c r="B11" s="267"/>
      <c r="C11" s="48" t="s">
        <v>20</v>
      </c>
      <c r="D11" s="67">
        <f>'Planilha Orcamentária'!H16</f>
        <v>151.80000000000001</v>
      </c>
      <c r="E11" s="67">
        <f>E10*$D$11</f>
        <v>151.80000000000001</v>
      </c>
      <c r="F11" s="67">
        <f>F10*$D$11</f>
        <v>0</v>
      </c>
      <c r="G11" s="67">
        <f>G10*$D$11</f>
        <v>0</v>
      </c>
      <c r="H11" s="67">
        <f>H10*$D$11</f>
        <v>0</v>
      </c>
    </row>
    <row r="12" spans="1:8" s="19" customFormat="1" ht="15" customHeight="1">
      <c r="A12" s="261" t="str">
        <f>'Planilha Orcamentária'!A19</f>
        <v>3.0</v>
      </c>
      <c r="B12" s="267" t="str">
        <f>'Planilha Orcamentária'!C19</f>
        <v>SERVIÇOS DE DRENAGEM PLUVIAL</v>
      </c>
      <c r="C12" s="47" t="s">
        <v>19</v>
      </c>
      <c r="D12" s="65">
        <f>D13/$D$19</f>
        <v>8.8099999999999998E-2</v>
      </c>
      <c r="E12" s="66">
        <v>0.4</v>
      </c>
      <c r="F12" s="66">
        <v>0.2</v>
      </c>
      <c r="G12" s="66">
        <v>0.2</v>
      </c>
      <c r="H12" s="66">
        <v>0.2</v>
      </c>
    </row>
    <row r="13" spans="1:8" s="19" customFormat="1" ht="15" customHeight="1">
      <c r="A13" s="261"/>
      <c r="B13" s="267"/>
      <c r="C13" s="48" t="s">
        <v>20</v>
      </c>
      <c r="D13" s="67">
        <f>'Planilha Orcamentária'!H19</f>
        <v>22835.78</v>
      </c>
      <c r="E13" s="67">
        <f>E12*$D$13-0.01</f>
        <v>9134.2999999999993</v>
      </c>
      <c r="F13" s="67">
        <f>F12*$D$13</f>
        <v>4567.16</v>
      </c>
      <c r="G13" s="67">
        <f>G12*$D$13</f>
        <v>4567.16</v>
      </c>
      <c r="H13" s="67">
        <f>H12*$D$13</f>
        <v>4567.16</v>
      </c>
    </row>
    <row r="14" spans="1:8" s="19" customFormat="1" ht="15" customHeight="1">
      <c r="A14" s="261" t="str">
        <f>'Planilha Orcamentária'!A22</f>
        <v>4.0</v>
      </c>
      <c r="B14" s="262" t="str">
        <f>'Planilha Orcamentária'!C22</f>
        <v xml:space="preserve">SERVIÇOS DE PAVIMENTAÇÃO  </v>
      </c>
      <c r="C14" s="47" t="s">
        <v>19</v>
      </c>
      <c r="D14" s="65">
        <f>D15/$D$19-0.0001</f>
        <v>0.88590000000000002</v>
      </c>
      <c r="E14" s="66">
        <v>0.2</v>
      </c>
      <c r="F14" s="66">
        <v>0.25</v>
      </c>
      <c r="G14" s="66">
        <v>0.3</v>
      </c>
      <c r="H14" s="66">
        <v>0.25</v>
      </c>
    </row>
    <row r="15" spans="1:8" s="19" customFormat="1" ht="15" customHeight="1">
      <c r="A15" s="261"/>
      <c r="B15" s="263"/>
      <c r="C15" s="48" t="s">
        <v>20</v>
      </c>
      <c r="D15" s="67">
        <f>'Planilha Orcamentária'!H22</f>
        <v>229551.43</v>
      </c>
      <c r="E15" s="67">
        <f>E14*$D$15</f>
        <v>45910.29</v>
      </c>
      <c r="F15" s="67">
        <f>F14*$D$15</f>
        <v>57387.86</v>
      </c>
      <c r="G15" s="67">
        <f>G14*$D$15</f>
        <v>68865.429999999993</v>
      </c>
      <c r="H15" s="67">
        <f>H14*$D$15</f>
        <v>57387.86</v>
      </c>
    </row>
    <row r="16" spans="1:8" s="19" customFormat="1" ht="15" customHeight="1">
      <c r="A16" s="261"/>
      <c r="B16" s="267"/>
      <c r="C16" s="47" t="s">
        <v>19</v>
      </c>
      <c r="D16" s="65">
        <f>D17/$D$19</f>
        <v>0</v>
      </c>
      <c r="E16" s="66">
        <v>0</v>
      </c>
      <c r="F16" s="66">
        <v>0</v>
      </c>
      <c r="G16" s="66"/>
      <c r="H16" s="66"/>
    </row>
    <row r="17" spans="1:9" s="19" customFormat="1" ht="15" customHeight="1">
      <c r="A17" s="261"/>
      <c r="B17" s="267"/>
      <c r="C17" s="48" t="s">
        <v>20</v>
      </c>
      <c r="D17" s="68"/>
      <c r="E17" s="68">
        <f>E16*$D$17</f>
        <v>0</v>
      </c>
      <c r="F17" s="68">
        <f>F16*$D$17</f>
        <v>0</v>
      </c>
      <c r="G17" s="68">
        <f>G16*$D$17</f>
        <v>0</v>
      </c>
      <c r="H17" s="68">
        <f>H16*$D$17</f>
        <v>0</v>
      </c>
    </row>
    <row r="18" spans="1:9" s="19" customFormat="1" ht="15" customHeight="1">
      <c r="A18" s="261" t="s">
        <v>21</v>
      </c>
      <c r="B18" s="261"/>
      <c r="C18" s="47" t="s">
        <v>19</v>
      </c>
      <c r="D18" s="65">
        <f>D8+D10+D12+D14+D16</f>
        <v>0.99990000000000001</v>
      </c>
      <c r="E18" s="65">
        <f>E19/$D$19</f>
        <v>0.22819999999999999</v>
      </c>
      <c r="F18" s="65">
        <f>F19/$D$19</f>
        <v>0.23910000000000001</v>
      </c>
      <c r="G18" s="65">
        <f>G19/$D$19</f>
        <v>0.28339999999999999</v>
      </c>
      <c r="H18" s="65">
        <f>H19/$D$19</f>
        <v>0.2492</v>
      </c>
      <c r="I18" s="118"/>
    </row>
    <row r="19" spans="1:9" s="19" customFormat="1" ht="15" customHeight="1">
      <c r="A19" s="261"/>
      <c r="B19" s="261"/>
      <c r="C19" s="47" t="s">
        <v>20</v>
      </c>
      <c r="D19" s="69">
        <f>D9+D11+D13+D15+D17</f>
        <v>259083.41</v>
      </c>
      <c r="E19" s="69">
        <f>E9+E11+E13+E15+E17</f>
        <v>59123.03</v>
      </c>
      <c r="F19" s="69">
        <f>F9+F11+F13+F15+F17</f>
        <v>61955.02</v>
      </c>
      <c r="G19" s="69">
        <f>G9+G11+G13+G15+G17</f>
        <v>73432.59</v>
      </c>
      <c r="H19" s="69">
        <f>H9+H11+H13+H15+H17</f>
        <v>64572.78</v>
      </c>
      <c r="I19" s="119"/>
    </row>
    <row r="20" spans="1:9" ht="14.25" customHeight="1">
      <c r="A20" s="20"/>
      <c r="B20" s="21"/>
      <c r="C20" s="21"/>
      <c r="D20" s="21"/>
      <c r="E20" s="21"/>
      <c r="F20" s="21"/>
      <c r="G20" s="42" t="s">
        <v>22</v>
      </c>
      <c r="H20" s="39"/>
    </row>
    <row r="21" spans="1:9" ht="30.75" customHeight="1">
      <c r="A21" s="20"/>
      <c r="B21" s="22"/>
      <c r="C21" s="21"/>
      <c r="G21" s="24"/>
      <c r="H21" s="39"/>
    </row>
    <row r="22" spans="1:9" s="37" customFormat="1" ht="12">
      <c r="A22" s="26"/>
      <c r="B22" s="49" t="str">
        <f>'Memória de Cálculo'!C26</f>
        <v xml:space="preserve">Emerson de Sousa Braga </v>
      </c>
      <c r="C22" s="35"/>
      <c r="D22" s="36"/>
      <c r="E22" s="36"/>
      <c r="F22" s="36"/>
      <c r="G22" s="43"/>
      <c r="H22" s="40"/>
    </row>
    <row r="23" spans="1:9" s="37" customFormat="1" ht="12.75" customHeight="1">
      <c r="A23" s="38"/>
      <c r="B23" s="50" t="str">
        <f>'Memória de Cálculo'!C27</f>
        <v>Engenheiro Civil -  CREA Nº: 296.512MG</v>
      </c>
      <c r="C23" s="35"/>
      <c r="D23" s="35"/>
      <c r="G23" s="38"/>
      <c r="H23" s="41"/>
    </row>
    <row r="24" spans="1:9" s="37" customFormat="1" ht="12.75" customHeight="1">
      <c r="A24" s="38"/>
      <c r="B24" s="50">
        <f>'Memória de Cálculo'!C28</f>
        <v>0</v>
      </c>
      <c r="C24" s="35"/>
      <c r="D24" s="35"/>
      <c r="G24" s="38"/>
      <c r="H24" s="41"/>
    </row>
    <row r="25" spans="1:9" ht="19.5" customHeight="1">
      <c r="A25" s="24"/>
      <c r="B25" s="25"/>
      <c r="G25" s="24"/>
      <c r="H25" s="39"/>
    </row>
    <row r="26" spans="1:9" ht="13.5" customHeight="1">
      <c r="A26" s="26"/>
      <c r="B26" s="27"/>
      <c r="C26" s="28"/>
      <c r="D26" s="28"/>
      <c r="E26" s="29"/>
      <c r="F26" s="29"/>
      <c r="G26" s="44"/>
      <c r="H26" s="39"/>
    </row>
    <row r="27" spans="1:9" s="37" customFormat="1" ht="14.25" customHeight="1">
      <c r="A27" s="38"/>
      <c r="B27" s="49" t="str">
        <f>'Memória de Cálculo'!C30</f>
        <v>José Pereira Viana</v>
      </c>
      <c r="C27" s="35"/>
      <c r="D27" s="35"/>
      <c r="G27" s="38"/>
      <c r="H27" s="41"/>
    </row>
    <row r="28" spans="1:9" s="37" customFormat="1" ht="14.1" customHeight="1">
      <c r="A28" s="38"/>
      <c r="B28" s="51" t="str">
        <f>'Memória de Cálculo'!C31</f>
        <v>Prefeito Municipal</v>
      </c>
      <c r="C28" s="35"/>
      <c r="D28" s="35"/>
      <c r="G28" s="38"/>
      <c r="H28" s="41"/>
    </row>
    <row r="29" spans="1:9" ht="14.1" customHeight="1">
      <c r="A29" s="24"/>
      <c r="B29" s="30"/>
      <c r="G29" s="24"/>
      <c r="H29" s="39"/>
    </row>
    <row r="30" spans="1:9" ht="14.1" customHeight="1">
      <c r="A30" s="24"/>
      <c r="B30" s="30"/>
      <c r="G30" s="24"/>
      <c r="H30" s="39"/>
    </row>
    <row r="31" spans="1:9">
      <c r="A31" s="31"/>
      <c r="B31" s="32"/>
      <c r="C31" s="33"/>
      <c r="D31" s="33"/>
      <c r="E31" s="32"/>
      <c r="F31" s="32"/>
      <c r="G31" s="31"/>
      <c r="H31" s="45"/>
    </row>
  </sheetData>
  <customSheetViews>
    <customSheetView guid="{46B44D95-2370-4419-BD85-88291A251F92}" showPageBreaks="1" showGridLines="0" zeroValues="0" printArea="1" view="pageBreakPreview" topLeftCell="A15">
      <selection activeCell="C22" sqref="C22"/>
      <pageMargins left="0.39370078740157483" right="0.19685039370078741" top="0.59055118110236227" bottom="0.19685039370078741" header="0.19685039370078741" footer="0"/>
      <printOptions horizontalCentered="1"/>
      <pageSetup paperSize="9" scale="75" orientation="landscape" horizontalDpi="4294967295" r:id="rId1"/>
      <headerFooter alignWithMargins="0"/>
    </customSheetView>
  </customSheetViews>
  <mergeCells count="19">
    <mergeCell ref="A18:B19"/>
    <mergeCell ref="A12:A13"/>
    <mergeCell ref="B12:B13"/>
    <mergeCell ref="A16:A17"/>
    <mergeCell ref="B16:B17"/>
    <mergeCell ref="E5:H6"/>
    <mergeCell ref="D4:D6"/>
    <mergeCell ref="A14:A15"/>
    <mergeCell ref="B14:B15"/>
    <mergeCell ref="A1:B1"/>
    <mergeCell ref="A3:H3"/>
    <mergeCell ref="A8:A9"/>
    <mergeCell ref="B8:B9"/>
    <mergeCell ref="A10:A11"/>
    <mergeCell ref="B10:B11"/>
    <mergeCell ref="A4:B4"/>
    <mergeCell ref="A6:B6"/>
    <mergeCell ref="C4:C6"/>
    <mergeCell ref="A5:B5"/>
  </mergeCells>
  <printOptions horizontalCentered="1"/>
  <pageMargins left="0.39370078740157483" right="0.19685039370078741" top="0.59055118110236227" bottom="0.19685039370078741" header="0.19685039370078741" footer="0"/>
  <pageSetup paperSize="9" scale="80" orientation="landscape" horizontalDpi="4294967295" r:id="rId2"/>
  <headerFooter alignWithMargins="0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5</vt:i4>
      </vt:variant>
    </vt:vector>
  </HeadingPairs>
  <TitlesOfParts>
    <vt:vector size="9" baseType="lpstr">
      <vt:lpstr>Memória de Cálculo</vt:lpstr>
      <vt:lpstr>Planilha Orcamentária</vt:lpstr>
      <vt:lpstr>Composição 01</vt:lpstr>
      <vt:lpstr>Cronograma</vt:lpstr>
      <vt:lpstr>Cronograma!Area_de_impressao</vt:lpstr>
      <vt:lpstr>'Memória de Cálculo'!Area_de_impressao</vt:lpstr>
      <vt:lpstr>'Planilha Orcamentária'!Area_de_impressao</vt:lpstr>
      <vt:lpstr>'Memória de Cálculo'!Titulos_de_impressao</vt:lpstr>
      <vt:lpstr>'Planilha Orcamentária'!Titulos_de_impressao</vt:lpstr>
    </vt:vector>
  </TitlesOfParts>
  <Company>Setop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Setop</dc:creator>
  <cp:lastModifiedBy>Licitação 03</cp:lastModifiedBy>
  <cp:lastPrinted>2026-01-15T18:03:29Z</cp:lastPrinted>
  <dcterms:created xsi:type="dcterms:W3CDTF">2006-09-22T13:55:22Z</dcterms:created>
  <dcterms:modified xsi:type="dcterms:W3CDTF">2026-02-04T12:41:10Z</dcterms:modified>
</cp:coreProperties>
</file>