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Prefeitura de Bonfim\Reforma Santuário\"/>
    </mc:Choice>
  </mc:AlternateContent>
  <xr:revisionPtr revIDLastSave="0" documentId="13_ncr:1_{778047A4-6199-4C2F-968A-FAC804BB95C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able 1" sheetId="1" r:id="rId1"/>
    <sheet name="Table 2" sheetId="2" r:id="rId2"/>
    <sheet name="Planilha1" sheetId="3" r:id="rId3"/>
  </sheets>
  <calcPr calcId="191029"/>
</workbook>
</file>

<file path=xl/calcChain.xml><?xml version="1.0" encoding="utf-8"?>
<calcChain xmlns="http://schemas.openxmlformats.org/spreadsheetml/2006/main">
  <c r="F22" i="3" l="1"/>
  <c r="E10" i="3"/>
  <c r="F20" i="3"/>
  <c r="E20" i="3"/>
  <c r="F18" i="3"/>
  <c r="E18" i="3"/>
  <c r="F12" i="3"/>
  <c r="F16" i="3"/>
  <c r="F14" i="3"/>
  <c r="E14" i="3"/>
  <c r="E8" i="3"/>
  <c r="F10" i="3"/>
  <c r="E6" i="3"/>
  <c r="D21" i="3"/>
  <c r="D19" i="3"/>
  <c r="D17" i="3"/>
  <c r="D15" i="3"/>
  <c r="D13" i="3"/>
  <c r="D11" i="3"/>
  <c r="D9" i="3"/>
  <c r="D24" i="3"/>
  <c r="D7" i="3"/>
  <c r="D5" i="3"/>
  <c r="B5" i="3"/>
  <c r="D3" i="3"/>
  <c r="C90" i="2"/>
  <c r="Q58" i="1"/>
  <c r="R58" i="1" s="1"/>
  <c r="R59" i="1" s="1"/>
  <c r="O58" i="1"/>
  <c r="Q61" i="1"/>
  <c r="R61" i="1" s="1"/>
  <c r="O61" i="1"/>
  <c r="Q50" i="1"/>
  <c r="R50" i="1" s="1"/>
  <c r="Q51" i="1"/>
  <c r="R51" i="1" s="1"/>
  <c r="Q52" i="1"/>
  <c r="R52" i="1" s="1"/>
  <c r="Q53" i="1"/>
  <c r="R53" i="1" s="1"/>
  <c r="Q54" i="1"/>
  <c r="R54" i="1" s="1"/>
  <c r="Q55" i="1"/>
  <c r="R55" i="1" s="1"/>
  <c r="O52" i="1"/>
  <c r="O53" i="1"/>
  <c r="O54" i="1"/>
  <c r="O55" i="1"/>
  <c r="O51" i="1"/>
  <c r="O50" i="1"/>
  <c r="Q49" i="1"/>
  <c r="R49" i="1" s="1"/>
  <c r="O49" i="1"/>
  <c r="Q46" i="1"/>
  <c r="R46" i="1" s="1"/>
  <c r="O46" i="1"/>
  <c r="Q45" i="1"/>
  <c r="R45" i="1" s="1"/>
  <c r="O45" i="1"/>
  <c r="Q42" i="1"/>
  <c r="R42" i="1" s="1"/>
  <c r="O42" i="1"/>
  <c r="Q39" i="1"/>
  <c r="R39" i="1" s="1"/>
  <c r="O39" i="1"/>
  <c r="O32" i="1"/>
  <c r="O33" i="1"/>
  <c r="O34" i="1"/>
  <c r="O35" i="1"/>
  <c r="O36" i="1"/>
  <c r="Q32" i="1"/>
  <c r="R32" i="1" s="1"/>
  <c r="Q33" i="1"/>
  <c r="R33" i="1" s="1"/>
  <c r="Q34" i="1"/>
  <c r="R34" i="1" s="1"/>
  <c r="Q35" i="1"/>
  <c r="R35" i="1" s="1"/>
  <c r="Q36" i="1"/>
  <c r="R36" i="1" s="1"/>
  <c r="Q31" i="1"/>
  <c r="R31" i="1" s="1"/>
  <c r="O26" i="1"/>
  <c r="O27" i="1"/>
  <c r="O28" i="1"/>
  <c r="Q26" i="1"/>
  <c r="R26" i="1" s="1"/>
  <c r="Q27" i="1"/>
  <c r="R27" i="1" s="1"/>
  <c r="Q28" i="1"/>
  <c r="R28" i="1" s="1"/>
  <c r="Q25" i="1"/>
  <c r="R25" i="1" s="1"/>
  <c r="O25" i="1"/>
  <c r="O22" i="1"/>
  <c r="Q22" i="1" s="1"/>
  <c r="R22" i="1" s="1"/>
  <c r="R23" i="1" s="1"/>
  <c r="F24" i="3" l="1"/>
  <c r="D23" i="3"/>
  <c r="E24" i="3"/>
  <c r="R47" i="1"/>
  <c r="R56" i="1"/>
  <c r="R29" i="1"/>
  <c r="R37" i="1"/>
  <c r="R63" i="1" l="1"/>
  <c r="F23" i="3"/>
  <c r="E23" i="3"/>
</calcChain>
</file>

<file path=xl/sharedStrings.xml><?xml version="1.0" encoding="utf-8"?>
<sst xmlns="http://schemas.openxmlformats.org/spreadsheetml/2006/main" count="408" uniqueCount="246">
  <si>
    <r>
      <rPr>
        <b/>
        <sz val="10"/>
        <rFont val="Arial"/>
        <family val="2"/>
      </rPr>
      <t>ORÇAMENTO DISCRIMINATIVO</t>
    </r>
  </si>
  <si>
    <r>
      <rPr>
        <sz val="7.5"/>
        <rFont val="Arial MT"/>
        <family val="2"/>
      </rPr>
      <t>Proponente</t>
    </r>
  </si>
  <si>
    <r>
      <rPr>
        <b/>
        <sz val="8.5"/>
        <rFont val="Arial"/>
        <family val="2"/>
      </rPr>
      <t>Mitra Arquidiocesana de Belo Horizonte</t>
    </r>
  </si>
  <si>
    <r>
      <rPr>
        <b/>
        <sz val="5.5"/>
        <rFont val="Arial"/>
        <family val="2"/>
      </rPr>
      <t>REFERENCIA SETOP CENTRAL  E SINAPI 01/2024</t>
    </r>
  </si>
  <si>
    <r>
      <rPr>
        <sz val="7.5"/>
        <rFont val="Arial MT"/>
        <family val="2"/>
      </rPr>
      <t>Empreendimento ( Nome/Apelido)</t>
    </r>
  </si>
  <si>
    <r>
      <rPr>
        <sz val="7.5"/>
        <rFont val="Arial MT"/>
        <family val="2"/>
      </rPr>
      <t>Proposta</t>
    </r>
  </si>
  <si>
    <r>
      <rPr>
        <sz val="7.5"/>
        <rFont val="Arial MT"/>
        <family val="2"/>
      </rPr>
      <t>Bonfim</t>
    </r>
  </si>
  <si>
    <r>
      <rPr>
        <sz val="7.5"/>
        <rFont val="Arial MT"/>
        <family val="2"/>
      </rPr>
      <t>MG</t>
    </r>
  </si>
  <si>
    <r>
      <rPr>
        <sz val="7.5"/>
        <rFont val="Arial MT"/>
        <family val="2"/>
      </rPr>
      <t>Programa</t>
    </r>
  </si>
  <si>
    <r>
      <rPr>
        <b/>
        <sz val="7.5"/>
        <rFont val="Arial"/>
        <family val="2"/>
      </rPr>
      <t>Restaura Minas - edital FEc 07/2025</t>
    </r>
  </si>
  <si>
    <r>
      <rPr>
        <sz val="7.5"/>
        <rFont val="Arial MT"/>
        <family val="2"/>
      </rPr>
      <t>Município</t>
    </r>
  </si>
  <si>
    <r>
      <rPr>
        <sz val="6.5"/>
        <rFont val="Arial MT"/>
        <family val="2"/>
      </rPr>
      <t xml:space="preserve">Empreitada Global (Licitação)                                                                                                          Administração Direta
</t>
    </r>
    <r>
      <rPr>
        <sz val="7.5"/>
        <rFont val="Arial MT"/>
        <family val="2"/>
      </rPr>
      <t>Regime de execução das obras:</t>
    </r>
  </si>
  <si>
    <r>
      <rPr>
        <sz val="7.5"/>
        <rFont val="Arial MT"/>
        <family val="2"/>
      </rPr>
      <t>Composição do BDI sugerida</t>
    </r>
  </si>
  <si>
    <r>
      <rPr>
        <sz val="7.5"/>
        <rFont val="Arial MT"/>
        <family val="2"/>
      </rPr>
      <t>Intervalos admissíveis sem justificativa</t>
    </r>
  </si>
  <si>
    <r>
      <rPr>
        <b/>
        <sz val="7.5"/>
        <rFont val="Arial"/>
        <family val="2"/>
      </rPr>
      <t>Composição de BDI Adotada</t>
    </r>
  </si>
  <si>
    <r>
      <rPr>
        <b/>
        <sz val="7.5"/>
        <rFont val="Arial"/>
        <family val="2"/>
      </rPr>
      <t>BDI Proposto:</t>
    </r>
  </si>
  <si>
    <r>
      <rPr>
        <sz val="7.5"/>
        <rFont val="Arial MT"/>
        <family val="2"/>
      </rPr>
      <t>Garantia (G)</t>
    </r>
  </si>
  <si>
    <r>
      <rPr>
        <sz val="7.5"/>
        <rFont val="Arial MT"/>
        <family val="2"/>
      </rPr>
      <t>De</t>
    </r>
  </si>
  <si>
    <r>
      <rPr>
        <sz val="7.5"/>
        <rFont val="Arial MT"/>
        <family val="2"/>
      </rPr>
      <t>até</t>
    </r>
  </si>
  <si>
    <r>
      <rPr>
        <sz val="7.5"/>
        <rFont val="Arial MT"/>
        <family val="2"/>
      </rPr>
      <t>Garantia:</t>
    </r>
  </si>
  <si>
    <r>
      <rPr>
        <sz val="7.5"/>
        <rFont val="Arial MT"/>
        <family val="2"/>
      </rPr>
      <t>BDI =</t>
    </r>
    <r>
      <rPr>
        <u/>
        <sz val="7.5"/>
        <rFont val="Arial MT"/>
        <family val="2"/>
      </rPr>
      <t> (1+AC)x(1+DF)x(1+(G+R))x(1+L)</t>
    </r>
    <r>
      <rPr>
        <sz val="7.5"/>
        <rFont val="Arial MT"/>
        <family val="2"/>
      </rPr>
      <t xml:space="preserve">)  -1 1-T
</t>
    </r>
    <r>
      <rPr>
        <u/>
        <sz val="7.5"/>
        <rFont val="Arial MT"/>
        <family val="2"/>
      </rPr>
      <t>Observação</t>
    </r>
    <r>
      <rPr>
        <sz val="7.5"/>
        <rFont val="Arial MT"/>
        <family val="2"/>
      </rPr>
      <t xml:space="preserve">:
</t>
    </r>
    <r>
      <rPr>
        <sz val="7.5"/>
        <rFont val="Arial MT"/>
        <family val="2"/>
      </rPr>
      <t>i)   Composição do BDI, intervalos admissíveis e Fórmula de cálculo nos termos do Acórdão 325/2007 do TCU.</t>
    </r>
  </si>
  <si>
    <r>
      <rPr>
        <sz val="7.5"/>
        <rFont val="Arial MT"/>
        <family val="2"/>
      </rPr>
      <t>Risco (R)</t>
    </r>
  </si>
  <si>
    <r>
      <rPr>
        <sz val="7.5"/>
        <rFont val="Arial MT"/>
        <family val="2"/>
      </rPr>
      <t>Risco:</t>
    </r>
  </si>
  <si>
    <r>
      <rPr>
        <sz val="7.5"/>
        <rFont val="Arial MT"/>
        <family val="2"/>
      </rPr>
      <t>Despesas financeiras (DF)</t>
    </r>
  </si>
  <si>
    <r>
      <rPr>
        <sz val="7.5"/>
        <rFont val="Arial MT"/>
        <family val="2"/>
      </rPr>
      <t>Despesas</t>
    </r>
  </si>
  <si>
    <r>
      <rPr>
        <sz val="7.5"/>
        <rFont val="Arial MT"/>
        <family val="2"/>
      </rPr>
      <t>D</t>
    </r>
  </si>
  <si>
    <r>
      <rPr>
        <sz val="7.5"/>
        <rFont val="Arial MT"/>
        <family val="2"/>
      </rPr>
      <t>Administração Central (AC)</t>
    </r>
  </si>
  <si>
    <r>
      <rPr>
        <sz val="7.5"/>
        <rFont val="Arial MT"/>
        <family val="2"/>
      </rPr>
      <t>Administração central:</t>
    </r>
  </si>
  <si>
    <r>
      <rPr>
        <sz val="7.5"/>
        <rFont val="Arial MT"/>
        <family val="2"/>
      </rPr>
      <t>Lucro (L)</t>
    </r>
  </si>
  <si>
    <r>
      <rPr>
        <sz val="7.5"/>
        <rFont val="Arial MT"/>
        <family val="2"/>
      </rPr>
      <t>Lucro:</t>
    </r>
  </si>
  <si>
    <r>
      <rPr>
        <sz val="7.5"/>
        <rFont val="Arial MT"/>
        <family val="2"/>
      </rPr>
      <t>Tributos (T)</t>
    </r>
  </si>
  <si>
    <r>
      <rPr>
        <sz val="7.5"/>
        <rFont val="Arial MT"/>
        <family val="2"/>
      </rPr>
      <t>Tributos:</t>
    </r>
  </si>
  <si>
    <r>
      <rPr>
        <b/>
        <sz val="7"/>
        <rFont val="Arial"/>
        <family val="2"/>
      </rPr>
      <t>ITEM</t>
    </r>
  </si>
  <si>
    <r>
      <rPr>
        <b/>
        <sz val="7.5"/>
        <rFont val="Arial"/>
        <family val="2"/>
      </rPr>
      <t>CÓDIGO</t>
    </r>
  </si>
  <si>
    <r>
      <rPr>
        <b/>
        <sz val="7.5"/>
        <rFont val="Arial"/>
        <family val="2"/>
      </rPr>
      <t>FONTE</t>
    </r>
  </si>
  <si>
    <r>
      <rPr>
        <b/>
        <sz val="7.5"/>
        <rFont val="Arial"/>
        <family val="2"/>
      </rPr>
      <t>DESCRIÇÃO DOS SERVIÇOS</t>
    </r>
  </si>
  <si>
    <r>
      <rPr>
        <b/>
        <sz val="7.5"/>
        <rFont val="Arial"/>
        <family val="2"/>
      </rPr>
      <t>UN</t>
    </r>
  </si>
  <si>
    <r>
      <rPr>
        <b/>
        <sz val="7.5"/>
        <rFont val="Arial"/>
        <family val="2"/>
      </rPr>
      <t>QUANT</t>
    </r>
  </si>
  <si>
    <r>
      <rPr>
        <b/>
        <sz val="7.5"/>
        <rFont val="Arial"/>
        <family val="2"/>
      </rPr>
      <t>VALORES (R$)</t>
    </r>
  </si>
  <si>
    <r>
      <rPr>
        <b/>
        <sz val="7.5"/>
        <rFont val="Arial"/>
        <family val="2"/>
      </rPr>
      <t>CUSTO SEM BDI</t>
    </r>
  </si>
  <si>
    <r>
      <rPr>
        <b/>
        <sz val="7.5"/>
        <rFont val="Arial"/>
        <family val="2"/>
      </rPr>
      <t>CUSTO COM BDI</t>
    </r>
  </si>
  <si>
    <r>
      <rPr>
        <b/>
        <sz val="7.5"/>
        <rFont val="Arial"/>
        <family val="2"/>
      </rPr>
      <t>UNITÁRIO</t>
    </r>
  </si>
  <si>
    <r>
      <rPr>
        <b/>
        <sz val="7.5"/>
        <rFont val="Arial"/>
        <family val="2"/>
      </rPr>
      <t>TOTAL ITEM</t>
    </r>
  </si>
  <si>
    <r>
      <rPr>
        <b/>
        <sz val="7.5"/>
        <rFont val="Arial"/>
        <family val="2"/>
      </rPr>
      <t>1.0</t>
    </r>
  </si>
  <si>
    <r>
      <rPr>
        <sz val="7.5"/>
        <rFont val="Arial MT"/>
        <family val="2"/>
      </rPr>
      <t>1.1</t>
    </r>
  </si>
  <si>
    <r>
      <rPr>
        <sz val="7.5"/>
        <rFont val="Arial MT"/>
        <family val="2"/>
      </rPr>
      <t>ED-28427</t>
    </r>
  </si>
  <si>
    <r>
      <rPr>
        <sz val="7.5"/>
        <rFont val="Arial MT"/>
        <family val="2"/>
      </rPr>
      <t>SETOP</t>
    </r>
  </si>
  <si>
    <r>
      <rPr>
        <sz val="7.5"/>
        <rFont val="Arial MT"/>
        <family val="2"/>
      </rPr>
      <t>unid.</t>
    </r>
  </si>
  <si>
    <r>
      <rPr>
        <b/>
        <sz val="7.5"/>
        <rFont val="Arial"/>
        <family val="2"/>
      </rPr>
      <t>TOTAL</t>
    </r>
  </si>
  <si>
    <r>
      <rPr>
        <b/>
        <sz val="7.5"/>
        <rFont val="Arial"/>
        <family val="2"/>
      </rPr>
      <t>2.0</t>
    </r>
  </si>
  <si>
    <r>
      <rPr>
        <sz val="7.5"/>
        <rFont val="Arial MT"/>
        <family val="2"/>
      </rPr>
      <t>2.1</t>
    </r>
  </si>
  <si>
    <r>
      <rPr>
        <sz val="7.5"/>
        <rFont val="Arial MT"/>
        <family val="2"/>
      </rPr>
      <t>ED-48485</t>
    </r>
  </si>
  <si>
    <r>
      <rPr>
        <sz val="7.5"/>
        <rFont val="Arial MT"/>
        <family val="2"/>
      </rPr>
      <t>m²</t>
    </r>
  </si>
  <si>
    <r>
      <rPr>
        <sz val="7.5"/>
        <rFont val="Arial MT"/>
        <family val="2"/>
      </rPr>
      <t>2.2</t>
    </r>
  </si>
  <si>
    <r>
      <rPr>
        <sz val="7.5"/>
        <rFont val="Arial MT"/>
        <family val="2"/>
      </rPr>
      <t>ED-48505</t>
    </r>
  </si>
  <si>
    <r>
      <rPr>
        <sz val="7.5"/>
        <rFont val="Arial MT"/>
        <family val="2"/>
      </rPr>
      <t>m</t>
    </r>
  </si>
  <si>
    <r>
      <rPr>
        <sz val="7.5"/>
        <rFont val="Arial MT"/>
        <family val="2"/>
      </rPr>
      <t>2.3</t>
    </r>
  </si>
  <si>
    <r>
      <rPr>
        <sz val="7.5"/>
        <rFont val="Arial MT"/>
        <family val="2"/>
      </rPr>
      <t>2.5</t>
    </r>
  </si>
  <si>
    <r>
      <rPr>
        <sz val="7.5"/>
        <rFont val="Arial MT"/>
        <family val="2"/>
      </rPr>
      <t>ED-48479</t>
    </r>
  </si>
  <si>
    <r>
      <rPr>
        <sz val="6.5"/>
        <rFont val="Arial MT"/>
        <family val="2"/>
      </rPr>
      <t xml:space="preserve">DEMOLIÇÃO MANUAL DE PISO CIMENTADO OU CONTRAPISO DE ARGAMASSA, COM ESPESSURA MÁXIMA DE 10CM, INCLUSIVE AFASTAMENTO E EMPILHAMENTO, EXCLUSIVE TRANSPORTE E
</t>
    </r>
    <r>
      <rPr>
        <sz val="6.5"/>
        <rFont val="Arial MT"/>
        <family val="2"/>
      </rPr>
      <t>RETIRADA DO MATERIAL DEMOLIDO</t>
    </r>
  </si>
  <si>
    <r>
      <rPr>
        <b/>
        <sz val="7.5"/>
        <rFont val="Arial"/>
        <family val="2"/>
      </rPr>
      <t>3.0</t>
    </r>
  </si>
  <si>
    <r>
      <rPr>
        <b/>
        <sz val="7.5"/>
        <rFont val="Arial"/>
        <family val="2"/>
      </rPr>
      <t>EXECUÇÃO DE PISO, RODAPES E CRIPTA</t>
    </r>
  </si>
  <si>
    <r>
      <rPr>
        <sz val="7.5"/>
        <rFont val="Arial MT"/>
        <family val="2"/>
      </rPr>
      <t>3.1</t>
    </r>
  </si>
  <si>
    <r>
      <rPr>
        <sz val="7.5"/>
        <rFont val="Arial MT"/>
        <family val="2"/>
      </rPr>
      <t>SINAPI</t>
    </r>
  </si>
  <si>
    <r>
      <rPr>
        <sz val="7.5"/>
        <rFont val="Arial MT"/>
        <family val="2"/>
      </rPr>
      <t>PISO EM MADEIRA -Execução de piso de madeira de lei tabua corrida  como o existente,Ipê seco em estufa.</t>
    </r>
  </si>
  <si>
    <r>
      <rPr>
        <sz val="7.5"/>
        <rFont val="Arial MT"/>
        <family val="2"/>
      </rPr>
      <t>3.2</t>
    </r>
  </si>
  <si>
    <r>
      <rPr>
        <sz val="7.5"/>
        <rFont val="Arial MT"/>
        <family val="2"/>
      </rPr>
      <t>D-48413</t>
    </r>
  </si>
  <si>
    <r>
      <rPr>
        <sz val="7.5"/>
        <rFont val="Arial MT"/>
        <family val="2"/>
      </rPr>
      <t>BARROTES -PEÇA DE MADEIRA APARELHADA, EM PARAJU, DIMENSÃO (8X8) nc</t>
    </r>
  </si>
  <si>
    <r>
      <rPr>
        <sz val="7.5"/>
        <rFont val="Arial MT"/>
        <family val="2"/>
      </rPr>
      <t>3.3</t>
    </r>
  </si>
  <si>
    <r>
      <rPr>
        <sz val="6.5"/>
        <rFont val="Arial MT"/>
        <family val="2"/>
      </rPr>
      <t>RODAPÉ EM MADEIRA SUCUPIRA/IPÊ/CUMARÚ OU EQUIVALENTE DA REGIÃO, ESP. 2CM, ALTURA 12CM</t>
    </r>
  </si>
  <si>
    <r>
      <rPr>
        <sz val="7.5"/>
        <rFont val="Arial MT"/>
        <family val="2"/>
      </rPr>
      <t>3.4</t>
    </r>
  </si>
  <si>
    <r>
      <rPr>
        <b/>
        <sz val="6.5"/>
        <rFont val="Arial"/>
        <family val="2"/>
      </rPr>
      <t xml:space="preserve">CRIPTA- E CORAL  </t>
    </r>
    <r>
      <rPr>
        <sz val="6.5"/>
        <rFont val="Arial MT"/>
        <family val="2"/>
      </rPr>
      <t>EM ASSOALHO DE MADEIRA CONFOR,ME PROJETO ANEXO</t>
    </r>
  </si>
  <si>
    <r>
      <rPr>
        <sz val="7.5"/>
        <rFont val="Arial MT"/>
        <family val="2"/>
      </rPr>
      <t>3.5</t>
    </r>
  </si>
  <si>
    <r>
      <rPr>
        <sz val="7.5"/>
        <rFont val="Arial MT"/>
        <family val="2"/>
      </rPr>
      <t>COMP 0</t>
    </r>
  </si>
  <si>
    <r>
      <rPr>
        <sz val="7.5"/>
        <rFont val="Arial MT"/>
        <family val="2"/>
      </rPr>
      <t>CRIPTA- BARROTE DE MADEIRA 15X15X500CM CANELÃO OU SIMILAR - MATERIAL E MÃO-DE-OBRA COM ENCARGOS</t>
    </r>
  </si>
  <si>
    <r>
      <rPr>
        <sz val="7.5"/>
        <rFont val="Arial MT"/>
        <family val="2"/>
      </rPr>
      <t>3.6</t>
    </r>
  </si>
  <si>
    <r>
      <rPr>
        <sz val="7.5"/>
        <rFont val="Arial MT"/>
        <family val="2"/>
      </rPr>
      <t>ED-51144</t>
    </r>
  </si>
  <si>
    <r>
      <rPr>
        <sz val="7.5"/>
        <rFont val="Arial MT"/>
        <family val="2"/>
      </rPr>
      <t>PASSEIOS DE CONCRETO E = 8 CM, FCK = 15 MPA</t>
    </r>
  </si>
  <si>
    <r>
      <rPr>
        <b/>
        <sz val="7.5"/>
        <rFont val="Arial"/>
        <family val="2"/>
      </rPr>
      <t>4.0</t>
    </r>
  </si>
  <si>
    <r>
      <rPr>
        <b/>
        <sz val="7.5"/>
        <rFont val="Arial"/>
        <family val="2"/>
      </rPr>
      <t>IMPERMEABILIZAÇÃO</t>
    </r>
  </si>
  <si>
    <r>
      <rPr>
        <sz val="7.5"/>
        <rFont val="Arial MT"/>
        <family val="2"/>
      </rPr>
      <t>4.1</t>
    </r>
  </si>
  <si>
    <r>
      <rPr>
        <sz val="7.5"/>
        <rFont val="Arial MT"/>
        <family val="2"/>
      </rPr>
      <t>ED-50764</t>
    </r>
  </si>
  <si>
    <r>
      <rPr>
        <sz val="6.5"/>
        <rFont val="Arial MT"/>
        <family val="2"/>
      </rPr>
      <t>REVESTIMENTO COM IMPERMEABILIZANTE EM DUAS (2) CAMADAS SOBREPOSTAS DE ARGAMASSA, TRAÇO 1:3 (CIMENTO E AREIA) COM ADITIVO IMPERMEABILIZANTE, ESP. 20MM, INCLUSIVE PINTURA COM DUAS (2) DEMÃOS COM EMULSÃO ASFÁLTICA</t>
    </r>
  </si>
  <si>
    <r>
      <rPr>
        <b/>
        <sz val="7.5"/>
        <rFont val="Arial"/>
        <family val="2"/>
      </rPr>
      <t>5</t>
    </r>
  </si>
  <si>
    <r>
      <rPr>
        <b/>
        <sz val="7.5"/>
        <rFont val="Arial"/>
        <family val="2"/>
      </rPr>
      <t>ARGAMASSA DE CIMETO PARA BARROTES</t>
    </r>
  </si>
  <si>
    <r>
      <rPr>
        <sz val="7.5"/>
        <rFont val="Arial MT"/>
        <family val="2"/>
      </rPr>
      <t>5.1</t>
    </r>
  </si>
  <si>
    <r>
      <rPr>
        <sz val="7.5"/>
        <rFont val="Arial MT"/>
        <family val="2"/>
      </rPr>
      <t>ED-48302</t>
    </r>
  </si>
  <si>
    <r>
      <rPr>
        <sz val="6.5"/>
        <rFont val="Arial MT"/>
        <family val="2"/>
      </rPr>
      <t>ARGAMASSA, TRAÇO 1:3 (CIMENTO E AREIA), COM PREPARO MECANIZADO</t>
    </r>
  </si>
  <si>
    <r>
      <rPr>
        <sz val="7.5"/>
        <rFont val="Arial MT"/>
        <family val="2"/>
      </rPr>
      <t>m³</t>
    </r>
  </si>
  <si>
    <r>
      <rPr>
        <b/>
        <sz val="7.5"/>
        <rFont val="Arial"/>
        <family val="2"/>
      </rPr>
      <t>6</t>
    </r>
  </si>
  <si>
    <r>
      <rPr>
        <sz val="7.5"/>
        <rFont val="Arial MT"/>
        <family val="2"/>
      </rPr>
      <t>6.1</t>
    </r>
  </si>
  <si>
    <r>
      <rPr>
        <sz val="7.5"/>
        <rFont val="Arial MT"/>
        <family val="2"/>
      </rPr>
      <t>ED-17869</t>
    </r>
  </si>
  <si>
    <r>
      <rPr>
        <sz val="7.5"/>
        <rFont val="Arial MT"/>
        <family val="2"/>
      </rPr>
      <t>6.2</t>
    </r>
  </si>
  <si>
    <r>
      <rPr>
        <b/>
        <sz val="7.5"/>
        <rFont val="Arial"/>
        <family val="2"/>
      </rPr>
      <t>7</t>
    </r>
  </si>
  <si>
    <r>
      <rPr>
        <sz val="7.5"/>
        <rFont val="Arial MT"/>
        <family val="2"/>
      </rPr>
      <t>7.1</t>
    </r>
  </si>
  <si>
    <r>
      <rPr>
        <sz val="7.5"/>
        <rFont val="Arial MT"/>
        <family val="2"/>
      </rPr>
      <t>ED-50502</t>
    </r>
  </si>
  <si>
    <r>
      <rPr>
        <sz val="7.5"/>
        <rFont val="Arial MT"/>
        <family val="2"/>
      </rPr>
      <t>7.2</t>
    </r>
  </si>
  <si>
    <r>
      <rPr>
        <sz val="7.5"/>
        <rFont val="Arial MT"/>
        <family val="2"/>
      </rPr>
      <t>7.3</t>
    </r>
  </si>
  <si>
    <r>
      <rPr>
        <sz val="7.5"/>
        <rFont val="Arial MT"/>
        <family val="2"/>
      </rPr>
      <t>ED-50499</t>
    </r>
  </si>
  <si>
    <r>
      <rPr>
        <sz val="6.5"/>
        <rFont val="Arial MT"/>
        <family val="2"/>
      </rPr>
      <t>PINTURA LÁTEX (PVA) EM TETO,  E SANCAS DUAS (2) DEMÃOS</t>
    </r>
  </si>
  <si>
    <r>
      <rPr>
        <sz val="7.5"/>
        <rFont val="Arial MT"/>
        <family val="2"/>
      </rPr>
      <t>7.4</t>
    </r>
  </si>
  <si>
    <r>
      <rPr>
        <sz val="7.5"/>
        <rFont val="Arial MT"/>
        <family val="2"/>
      </rPr>
      <t>ED-50505</t>
    </r>
  </si>
  <si>
    <r>
      <rPr>
        <sz val="6.5"/>
        <rFont val="Arial MT"/>
        <family val="2"/>
      </rPr>
      <t>LIXAMENTO MANUAL EM PAREDE PARA REMOÇÃO DE TINTA</t>
    </r>
  </si>
  <si>
    <r>
      <rPr>
        <sz val="7.5"/>
        <rFont val="Arial MT"/>
        <family val="2"/>
      </rPr>
      <t>7.5</t>
    </r>
  </si>
  <si>
    <r>
      <rPr>
        <sz val="7.5"/>
        <rFont val="Arial MT"/>
        <family val="2"/>
      </rPr>
      <t>ED-50497</t>
    </r>
  </si>
  <si>
    <r>
      <rPr>
        <sz val="6.5"/>
        <rFont val="Arial MT"/>
        <family val="2"/>
      </rPr>
      <t>PINTURA ESMALTE EM ESTRUTURA METÁLICA, DUAS (2) DEMÃOS, INCLUSIVE UMA (1) DEMÃO FUNDO ANTICORROSIVO</t>
    </r>
  </si>
  <si>
    <r>
      <rPr>
        <sz val="7.5"/>
        <rFont val="Arial MT"/>
        <family val="2"/>
      </rPr>
      <t>7.6</t>
    </r>
  </si>
  <si>
    <r>
      <rPr>
        <sz val="7.5"/>
        <rFont val="Arial MT"/>
        <family val="2"/>
      </rPr>
      <t>ED-50493</t>
    </r>
  </si>
  <si>
    <r>
      <rPr>
        <sz val="6.5"/>
        <rFont val="Arial MT"/>
        <family val="2"/>
      </rPr>
      <t>PINTURA ESMALTE EM ESQUADRIA DE MADEIRA, DUAS (2) DEMÃOS, INCLUSIVE UMA (1) DEMÃO DE FUNDO NIVELADOR, EXCLUSIVE MASSA A ÓLEO</t>
    </r>
  </si>
  <si>
    <r>
      <rPr>
        <sz val="7.5"/>
        <rFont val="Arial MT"/>
        <family val="2"/>
      </rPr>
      <t>7.7</t>
    </r>
  </si>
  <si>
    <r>
      <rPr>
        <sz val="7.5"/>
        <rFont val="Arial MT"/>
        <family val="2"/>
      </rPr>
      <t>ED-9076</t>
    </r>
  </si>
  <si>
    <r>
      <rPr>
        <sz val="6.5"/>
        <rFont val="Arial MT"/>
        <family val="2"/>
      </rPr>
      <t>FORNECIMENTO DE ANDAIME METÁLICO TUBULAR TIPO TORRE ( LOCAÇÃO), INCLUSIVE RODÍZIOS, EXCLUSIVE MONTAGEM E DESMONTAGEM</t>
    </r>
  </si>
  <si>
    <r>
      <rPr>
        <sz val="7.5"/>
        <rFont val="Arial MT"/>
        <family val="2"/>
      </rPr>
      <t>m/mês</t>
    </r>
  </si>
  <si>
    <r>
      <rPr>
        <sz val="7.5"/>
        <rFont val="Arial MT"/>
        <family val="2"/>
      </rPr>
      <t>ED-50266</t>
    </r>
  </si>
  <si>
    <r>
      <rPr>
        <sz val="7.5"/>
        <rFont val="Arial MT"/>
        <family val="2"/>
      </rPr>
      <t>LIMPEZA FINAL PARA ENTREGA DA OBRA</t>
    </r>
  </si>
  <si>
    <r>
      <rPr>
        <b/>
        <sz val="7.5"/>
        <rFont val="Arial"/>
        <family val="2"/>
      </rPr>
      <t>TOTAL GERAL DA OBRA</t>
    </r>
  </si>
  <si>
    <t>Reforma do Santuário</t>
  </si>
  <si>
    <t>LIMPEZA FINAL DE OBRA</t>
  </si>
  <si>
    <t xml:space="preserve">INSTALAÇÕES INICIAIS DA OBRA </t>
  </si>
  <si>
    <t>SERVIÇOS TÉCNICOS PROFISSIONAIS</t>
  </si>
  <si>
    <t>KJ</t>
  </si>
  <si>
    <t>NAVES REMOÇÃO MANUAL DE PISO DE TÁBUAS E BARROTES COM REAPROVEITAMENTO, INCLUSIVE AFASTAMENTO E EMPILHAMENTO,</t>
  </si>
  <si>
    <t>Julho de 2025</t>
  </si>
  <si>
    <t>ARQUITETO DE OBRA SENIOR COM ENCARGOS COMPLEMENTARES</t>
  </si>
  <si>
    <t>8.1</t>
  </si>
  <si>
    <t>H</t>
  </si>
  <si>
    <t>SINAPI</t>
  </si>
  <si>
    <t>INTERNA -PINTURA LÁTEX (PVA) EM PAREDE, DUAS (2) DEMÃOS, INCLUSIVE UMA (1) DEMÃO DE MASSA CORRIDA (PVA), EXCLUSIVE SELADOR ACRÍLICO</t>
  </si>
  <si>
    <t>EXTERNA -PINTURA LÁTEX (PVA) EM PAREDE, DUAS (2) DEMÃOS, INCLUSIVE UMA (1) DEMÃO DE MASSA CORRIDA (PVA), EXCLUSIVE SELADOR ACRÍLICO</t>
  </si>
  <si>
    <t>APLICAÇÃO DE VERNIZ, NOS RODAPÉS, DUAS (2) DEMÃOS, INCLUSIVE RASPAGEM E CALAFETAÇÃO</t>
  </si>
  <si>
    <t>APLICAÇÃO DE VERNIZ, COM ACABAMENTO BRILHANTE, EM PISO DE MADEIRA TIPO TÁBUA CORRIDA, DUAS (2) DEMÃOS, INCLUSIVE RASPAGEM E CALAFETAÇÃO</t>
  </si>
  <si>
    <t>PLEBISTÉRIO REMOÇÃO MANUAL DE PISO DE TÁBUAS E BARROTES COM REAPROVEITAMENTO, INCLUSIVE AFASTAMENTO E EMPILHAMENTO,</t>
  </si>
  <si>
    <t>DEMOLIÇÃO MANUAL DE RODAPÉ, INCLUSIVE ARGAMASSA DE ASSENTAMENTO E AFASTAMENTO COM REAPROVEITAMENTO DE MATERIAL</t>
  </si>
  <si>
    <t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</si>
  <si>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r>
      <rPr>
        <sz val="15.5"/>
        <color rgb="FF003366"/>
        <rFont val="Calibri"/>
        <family val="1"/>
      </rPr>
      <t>Mitra Arquidiocesana de Belo Horizonte</t>
    </r>
  </si>
  <si>
    <r>
      <rPr>
        <sz val="10"/>
        <color rgb="FF003366"/>
        <rFont val="Calibri"/>
        <family val="1"/>
      </rPr>
      <t>Paroquia de Nosso Senhor do Bonfim</t>
    </r>
  </si>
  <si>
    <r>
      <rPr>
        <sz val="10"/>
        <color rgb="FF003366"/>
        <rFont val="Calibri"/>
        <family val="1"/>
      </rPr>
      <t>Santuário de Nosso Senhor do Bonfim</t>
    </r>
  </si>
  <si>
    <r>
      <rPr>
        <b/>
        <sz val="13"/>
        <color rgb="FF003366"/>
        <rFont val="Calibri"/>
        <family val="1"/>
      </rPr>
      <t>MEMÓRIA DE CÁLCULO</t>
    </r>
  </si>
  <si>
    <r>
      <rPr>
        <b/>
        <sz val="8.5"/>
        <color rgb="FF003366"/>
        <rFont val="Calibri"/>
        <family val="1"/>
      </rPr>
      <t>OBRA:   REFORMA DE PÍSOS , CORO, TETO, PINTURAS E CRIPTA</t>
    </r>
  </si>
  <si>
    <r>
      <rPr>
        <b/>
        <sz val="7"/>
        <rFont val="Calibri"/>
        <family val="1"/>
      </rPr>
      <t>ÍTEM</t>
    </r>
  </si>
  <si>
    <r>
      <rPr>
        <b/>
        <sz val="7"/>
        <rFont val="Calibri"/>
        <family val="1"/>
      </rPr>
      <t>DESCRIÇÕES</t>
    </r>
  </si>
  <si>
    <r>
      <rPr>
        <b/>
        <sz val="7"/>
        <rFont val="Calibri"/>
        <family val="1"/>
      </rPr>
      <t>Qtde</t>
    </r>
  </si>
  <si>
    <r>
      <rPr>
        <b/>
        <sz val="7"/>
        <rFont val="Calibri"/>
        <family val="1"/>
      </rPr>
      <t>variações (+)</t>
    </r>
  </si>
  <si>
    <r>
      <rPr>
        <b/>
        <sz val="7"/>
        <rFont val="Calibri"/>
        <family val="1"/>
      </rPr>
      <t>Larg</t>
    </r>
  </si>
  <si>
    <r>
      <rPr>
        <b/>
        <sz val="7"/>
        <rFont val="Calibri"/>
        <family val="1"/>
      </rPr>
      <t>Comp</t>
    </r>
  </si>
  <si>
    <r>
      <rPr>
        <b/>
        <sz val="7"/>
        <rFont val="Calibri"/>
        <family val="1"/>
      </rPr>
      <t>TOTAL</t>
    </r>
  </si>
  <si>
    <r>
      <rPr>
        <b/>
        <sz val="7"/>
        <rFont val="Calibri"/>
        <family val="1"/>
      </rPr>
      <t>UNIDADE</t>
    </r>
  </si>
  <si>
    <r>
      <rPr>
        <b/>
        <sz val="7"/>
        <rFont val="Calibri"/>
        <family val="1"/>
      </rPr>
      <t>1</t>
    </r>
  </si>
  <si>
    <r>
      <rPr>
        <b/>
        <sz val="7"/>
        <rFont val="Arial"/>
        <family val="2"/>
      </rPr>
      <t>INSTALAÇÕES INICIAIS DA OBRA</t>
    </r>
  </si>
  <si>
    <r>
      <rPr>
        <sz val="7"/>
        <rFont val="Calibri"/>
        <family val="1"/>
      </rPr>
      <t>1.1</t>
    </r>
  </si>
  <si>
    <r>
      <rPr>
        <sz val="7"/>
        <rFont val="Calibri"/>
        <family val="1"/>
      </rPr>
      <t>Fornecimento e colocação de Placa de obra  tamanho minimo 300 x150 padrão setop</t>
    </r>
  </si>
  <si>
    <r>
      <rPr>
        <sz val="7"/>
        <rFont val="Calibri"/>
        <family val="1"/>
      </rPr>
      <t>unid.</t>
    </r>
  </si>
  <si>
    <r>
      <rPr>
        <b/>
        <sz val="7"/>
        <rFont val="Calibri"/>
        <family val="1"/>
      </rPr>
      <t>2</t>
    </r>
  </si>
  <si>
    <r>
      <rPr>
        <b/>
        <sz val="7"/>
        <rFont val="Arial"/>
        <family val="2"/>
      </rPr>
      <t>DEMOLIÇÕES ( PISOS DE MADEIRA  EXISTENTES)</t>
    </r>
  </si>
  <si>
    <r>
      <rPr>
        <sz val="7"/>
        <rFont val="Calibri"/>
        <family val="1"/>
      </rPr>
      <t>2.1</t>
    </r>
  </si>
  <si>
    <r>
      <rPr>
        <sz val="7"/>
        <rFont val="Calibri"/>
        <family val="1"/>
      </rPr>
      <t>Demolição de piso de madeira ,tabua corrida e inclusive barrotes com retirada das peças para a area externa do adro- Com reaproveitamento da peças em boas condições para aplicação em outros ambientes.</t>
    </r>
  </si>
  <si>
    <r>
      <rPr>
        <sz val="7"/>
        <rFont val="Calibri"/>
        <family val="1"/>
      </rPr>
      <t>NAVE 1</t>
    </r>
  </si>
  <si>
    <r>
      <rPr>
        <sz val="7"/>
        <rFont val="Calibri"/>
        <family val="1"/>
      </rPr>
      <t>m²</t>
    </r>
  </si>
  <si>
    <r>
      <rPr>
        <sz val="7"/>
        <rFont val="Calibri"/>
        <family val="1"/>
      </rPr>
      <t>NAVE 2</t>
    </r>
  </si>
  <si>
    <r>
      <rPr>
        <sz val="7"/>
        <rFont val="Calibri"/>
        <family val="1"/>
      </rPr>
      <t>NAVE 3</t>
    </r>
  </si>
  <si>
    <r>
      <rPr>
        <sz val="7"/>
        <rFont val="Calibri"/>
        <family val="1"/>
      </rPr>
      <t>ESCADA CORAL</t>
    </r>
  </si>
  <si>
    <r>
      <rPr>
        <sz val="7"/>
        <rFont val="Calibri"/>
        <family val="1"/>
      </rPr>
      <t>CORAL</t>
    </r>
  </si>
  <si>
    <r>
      <rPr>
        <sz val="7"/>
        <rFont val="Calibri"/>
        <family val="1"/>
      </rPr>
      <t>TOTAL</t>
    </r>
  </si>
  <si>
    <r>
      <rPr>
        <sz val="7"/>
        <rFont val="Calibri"/>
        <family val="1"/>
      </rPr>
      <t>2.2</t>
    </r>
  </si>
  <si>
    <r>
      <rPr>
        <sz val="7"/>
        <rFont val="Calibri"/>
        <family val="1"/>
      </rPr>
      <t>Demolição de rodapé de madeira deve se ser retirado as peças para a area externa do adro- Com reaproveitamento da peças em boas condições para aplicação em outros ambientes.</t>
    </r>
  </si>
  <si>
    <r>
      <rPr>
        <sz val="7"/>
        <rFont val="Calibri"/>
        <family val="1"/>
      </rPr>
      <t>2x</t>
    </r>
  </si>
  <si>
    <r>
      <rPr>
        <sz val="7"/>
        <rFont val="Calibri"/>
        <family val="1"/>
      </rPr>
      <t>m</t>
    </r>
  </si>
  <si>
    <r>
      <rPr>
        <sz val="7"/>
        <rFont val="Calibri"/>
        <family val="1"/>
      </rPr>
      <t>2.3</t>
    </r>
  </si>
  <si>
    <r>
      <rPr>
        <sz val="7"/>
        <rFont val="Calibri"/>
        <family val="1"/>
      </rPr>
      <t>Demolição de 1 metro linear do prebistério para aumento de área</t>
    </r>
  </si>
  <si>
    <r>
      <rPr>
        <b/>
        <sz val="7"/>
        <rFont val="Calibri"/>
        <family val="1"/>
      </rPr>
      <t>3</t>
    </r>
  </si>
  <si>
    <r>
      <rPr>
        <b/>
        <sz val="7"/>
        <rFont val="Arial"/>
        <family val="2"/>
      </rPr>
      <t>EXECUÇÕES-  BARROTES PISO, RODAPES E CRIPTA</t>
    </r>
  </si>
  <si>
    <r>
      <rPr>
        <sz val="7"/>
        <rFont val="Calibri"/>
        <family val="1"/>
      </rPr>
      <t>3.1</t>
    </r>
  </si>
  <si>
    <r>
      <rPr>
        <sz val="7"/>
        <rFont val="Calibri"/>
        <family val="1"/>
      </rPr>
      <t>Execução de piso de madeira de lei tabua corrida  como o existente,Ipê seco em estufa.</t>
    </r>
  </si>
  <si>
    <r>
      <rPr>
        <sz val="7"/>
        <rFont val="Calibri"/>
        <family val="1"/>
      </rPr>
      <t>CRIPTA</t>
    </r>
  </si>
  <si>
    <r>
      <rPr>
        <sz val="7"/>
        <rFont val="Calibri"/>
        <family val="1"/>
      </rPr>
      <t>3.2</t>
    </r>
  </si>
  <si>
    <r>
      <rPr>
        <sz val="7"/>
        <rFont val="Calibri"/>
        <family val="1"/>
      </rPr>
      <t>Execução de barrotes madeira de lei  referencia paraju com bitolas minimas de 6 cm a cada 45 cm com Argamassa de cimento 1:3</t>
    </r>
  </si>
  <si>
    <r>
      <rPr>
        <sz val="7"/>
        <rFont val="Calibri"/>
        <family val="1"/>
      </rPr>
      <t>3.3</t>
    </r>
  </si>
  <si>
    <r>
      <rPr>
        <sz val="7"/>
        <rFont val="Calibri"/>
        <family val="1"/>
      </rPr>
      <t>Execução de rodapé altura de  conforme os existentes com madeira de lei totamente seca</t>
    </r>
  </si>
  <si>
    <r>
      <rPr>
        <sz val="7"/>
        <rFont val="Calibri"/>
        <family val="1"/>
      </rPr>
      <t>3.4</t>
    </r>
  </si>
  <si>
    <r>
      <rPr>
        <sz val="7"/>
        <rFont val="Calibri"/>
        <family val="1"/>
      </rPr>
      <t xml:space="preserve">Execução da piso do coral e  </t>
    </r>
    <r>
      <rPr>
        <b/>
        <sz val="7"/>
        <rFont val="Calibri"/>
        <family val="1"/>
      </rPr>
      <t xml:space="preserve">Cripta </t>
    </r>
    <r>
      <rPr>
        <sz val="7"/>
        <rFont val="Calibri"/>
        <family val="1"/>
      </rPr>
      <t>decorativa ao longo das naves em tabuas de madeiras de lei, largura minima de 33 cm com acabamento de madeira cor diferente largura minima de 15 cm e espessura de15 cm conforme projeto anexo</t>
    </r>
  </si>
  <si>
    <r>
      <rPr>
        <sz val="7"/>
        <rFont val="Calibri"/>
        <family val="1"/>
      </rPr>
      <t>3.5</t>
    </r>
  </si>
  <si>
    <r>
      <rPr>
        <sz val="7"/>
        <rFont val="Calibri"/>
        <family val="1"/>
      </rPr>
      <t>Barrotes 15 x 15 cm de madeira  de lei cor a escolher instalado conforme projeto anexo</t>
    </r>
  </si>
  <si>
    <r>
      <rPr>
        <b/>
        <sz val="7"/>
        <rFont val="Calibri"/>
        <family val="1"/>
      </rPr>
      <t>4</t>
    </r>
  </si>
  <si>
    <r>
      <rPr>
        <b/>
        <sz val="7"/>
        <rFont val="Arial"/>
        <family val="2"/>
      </rPr>
      <t>IMPERMEABILIZAÇÃO</t>
    </r>
  </si>
  <si>
    <r>
      <rPr>
        <sz val="7"/>
        <rFont val="Calibri"/>
        <family val="1"/>
      </rPr>
      <t>4.1</t>
    </r>
  </si>
  <si>
    <r>
      <rPr>
        <sz val="7"/>
        <rFont val="Calibri"/>
        <family val="1"/>
      </rPr>
      <t>Execução impermeabilização do concreto existente poara proteção de todo o piso das naves</t>
    </r>
  </si>
  <si>
    <r>
      <rPr>
        <sz val="7"/>
        <rFont val="Calibri"/>
        <family val="1"/>
      </rPr>
      <t>5</t>
    </r>
  </si>
  <si>
    <r>
      <rPr>
        <b/>
        <sz val="7"/>
        <rFont val="Calibri"/>
        <family val="1"/>
      </rPr>
      <t>ARGAMASSA DE CIMETO PARA BARROTES</t>
    </r>
  </si>
  <si>
    <r>
      <rPr>
        <sz val="7"/>
        <rFont val="Calibri"/>
        <family val="1"/>
      </rPr>
      <t>5.1</t>
    </r>
  </si>
  <si>
    <r>
      <rPr>
        <sz val="7"/>
        <rFont val="Calibri"/>
        <family val="1"/>
      </rPr>
      <t>Aplicação de argamassa de cimento traç a de 1:3</t>
    </r>
  </si>
  <si>
    <r>
      <rPr>
        <sz val="7"/>
        <rFont val="Calibri"/>
        <family val="1"/>
      </rPr>
      <t>m³</t>
    </r>
  </si>
  <si>
    <r>
      <rPr>
        <sz val="7"/>
        <rFont val="Calibri"/>
        <family val="1"/>
      </rPr>
      <t>6</t>
    </r>
  </si>
  <si>
    <r>
      <rPr>
        <b/>
        <sz val="7"/>
        <rFont val="Calibri"/>
        <family val="1"/>
      </rPr>
      <t>RASPAGEM E VERNIS</t>
    </r>
  </si>
  <si>
    <r>
      <rPr>
        <sz val="7"/>
        <rFont val="Calibri"/>
        <family val="1"/>
      </rPr>
      <t>6.1</t>
    </r>
  </si>
  <si>
    <r>
      <rPr>
        <sz val="7"/>
        <rFont val="Calibri"/>
        <family val="1"/>
      </rPr>
      <t>Aplicação de vernis fosco sobre tabua corrida  inclusive raspagens e calafertação</t>
    </r>
  </si>
  <si>
    <r>
      <rPr>
        <sz val="7"/>
        <rFont val="Calibri"/>
        <family val="1"/>
      </rPr>
      <t>6.2</t>
    </r>
  </si>
  <si>
    <r>
      <rPr>
        <sz val="7"/>
        <rFont val="Calibri"/>
        <family val="1"/>
      </rPr>
      <t>Apicação de vernis fosco nos rodapés</t>
    </r>
  </si>
  <si>
    <r>
      <rPr>
        <b/>
        <sz val="7"/>
        <rFont val="Calibri"/>
        <family val="1"/>
      </rPr>
      <t>7</t>
    </r>
  </si>
  <si>
    <r>
      <rPr>
        <b/>
        <sz val="7"/>
        <rFont val="Arial"/>
        <family val="2"/>
      </rPr>
      <t>PINTURAS</t>
    </r>
  </si>
  <si>
    <r>
      <rPr>
        <sz val="7"/>
        <rFont val="Calibri"/>
        <family val="1"/>
      </rPr>
      <t>7.1</t>
    </r>
  </si>
  <si>
    <r>
      <rPr>
        <sz val="7"/>
        <rFont val="Calibri"/>
        <family val="1"/>
      </rPr>
      <t>pintura de paredes  interna do santuário incluse lixamento das paredes</t>
    </r>
  </si>
  <si>
    <r>
      <rPr>
        <sz val="7"/>
        <rFont val="Calibri"/>
        <family val="1"/>
      </rPr>
      <t>m2</t>
    </r>
  </si>
  <si>
    <r>
      <rPr>
        <sz val="7"/>
        <rFont val="Calibri"/>
        <family val="1"/>
      </rPr>
      <t>7.2</t>
    </r>
  </si>
  <si>
    <r>
      <rPr>
        <sz val="7"/>
        <rFont val="Calibri"/>
        <family val="1"/>
      </rPr>
      <t>pintura externa completa pitunra do adro inclusive lixamento das paredes</t>
    </r>
  </si>
  <si>
    <r>
      <rPr>
        <sz val="6.5"/>
        <rFont val="Calibri"/>
        <family val="1"/>
      </rPr>
      <t xml:space="preserve">(53+53+15+15+25
</t>
    </r>
    <r>
      <rPr>
        <sz val="6.5"/>
        <rFont val="Calibri"/>
        <family val="1"/>
      </rPr>
      <t>)</t>
    </r>
  </si>
  <si>
    <r>
      <rPr>
        <sz val="5.5"/>
        <rFont val="Calibri"/>
        <family val="1"/>
      </rPr>
      <t>(0,4+0,4+0,4+0,4)</t>
    </r>
  </si>
  <si>
    <r>
      <rPr>
        <sz val="7"/>
        <rFont val="Calibri"/>
        <family val="1"/>
      </rPr>
      <t>7.3</t>
    </r>
  </si>
  <si>
    <r>
      <rPr>
        <sz val="7"/>
        <rFont val="Calibri"/>
        <family val="1"/>
      </rPr>
      <t>pintura de teto e sancas inclusive lixamento</t>
    </r>
  </si>
  <si>
    <r>
      <rPr>
        <sz val="6.5"/>
        <rFont val="Calibri"/>
        <family val="1"/>
      </rPr>
      <t xml:space="preserve">3,1416*6,7/2,
</t>
    </r>
    <r>
      <rPr>
        <sz val="6.5"/>
        <rFont val="Calibri"/>
        <family val="1"/>
      </rPr>
      <t>5</t>
    </r>
  </si>
  <si>
    <r>
      <rPr>
        <sz val="7"/>
        <rFont val="Calibri"/>
        <family val="1"/>
      </rPr>
      <t>7.4</t>
    </r>
  </si>
  <si>
    <r>
      <rPr>
        <sz val="7"/>
        <rFont val="Calibri"/>
        <family val="1"/>
      </rPr>
      <t>Pintura metalicas portões e gadfe externas</t>
    </r>
  </si>
  <si>
    <r>
      <rPr>
        <sz val="7"/>
        <rFont val="Calibri"/>
        <family val="1"/>
      </rPr>
      <t>m/mês</t>
    </r>
  </si>
  <si>
    <r>
      <rPr>
        <sz val="7"/>
        <rFont val="Calibri"/>
        <family val="1"/>
      </rPr>
      <t>7.5</t>
    </r>
  </si>
  <si>
    <r>
      <rPr>
        <sz val="7"/>
        <rFont val="Calibri"/>
        <family val="1"/>
      </rPr>
      <t>aluguel de andaime</t>
    </r>
  </si>
  <si>
    <r>
      <rPr>
        <b/>
        <sz val="7"/>
        <rFont val="Calibri"/>
        <family val="1"/>
      </rPr>
      <t>8</t>
    </r>
  </si>
  <si>
    <r>
      <rPr>
        <b/>
        <sz val="7"/>
        <rFont val="Arial"/>
        <family val="2"/>
      </rPr>
      <t>LIMPEZA FINAL DE OBRA</t>
    </r>
  </si>
  <si>
    <r>
      <rPr>
        <sz val="7"/>
        <rFont val="Calibri"/>
        <family val="1"/>
      </rPr>
      <t>8.1</t>
    </r>
  </si>
  <si>
    <r>
      <rPr>
        <sz val="7"/>
        <rFont val="Calibri"/>
        <family val="1"/>
      </rPr>
      <t>Limpeza geral da obra</t>
    </r>
  </si>
  <si>
    <r>
      <rPr>
        <sz val="7"/>
        <rFont val="Calibri"/>
        <family val="1"/>
      </rPr>
      <t>NAVES</t>
    </r>
  </si>
  <si>
    <r>
      <rPr>
        <sz val="7"/>
        <rFont val="Calibri"/>
        <family val="1"/>
      </rPr>
      <t>MARCIO ANTÔNIO DE FIGUEIREDO</t>
    </r>
  </si>
  <si>
    <r>
      <rPr>
        <sz val="7"/>
        <rFont val="Calibri"/>
        <family val="1"/>
      </rPr>
      <t>CREA 68507/D</t>
    </r>
  </si>
  <si>
    <t>9.1</t>
  </si>
  <si>
    <t>MEMÓRIA</t>
  </si>
  <si>
    <t>4 HORAS*2 VEZES POR SEMANA *9 SEMANAS</t>
  </si>
  <si>
    <t>CRONOGRAMA FÍSICO-FINANCEIRO</t>
  </si>
  <si>
    <t>PRAZO DA OBRA: 02 MESES</t>
  </si>
  <si>
    <t>ITEM</t>
  </si>
  <si>
    <t>ETAPAS/DESCRIÇÃO</t>
  </si>
  <si>
    <t>FÍSICO/ FINANCEIRO</t>
  </si>
  <si>
    <t>TOTAL  ETAPAS</t>
  </si>
  <si>
    <t>MÊS 1</t>
  </si>
  <si>
    <t>MÊS 2</t>
  </si>
  <si>
    <t>Físico %</t>
  </si>
  <si>
    <t>Financeiro</t>
  </si>
  <si>
    <t>TOTAL</t>
  </si>
  <si>
    <t>OBRA: REFORMA DO PISO, CORO, TETO, PITURAS CRIPTA DO SANTUÁRIO NOSSO SENHOR DO BONFIM</t>
  </si>
  <si>
    <t>Márcio Antônio de Figueiredo</t>
  </si>
  <si>
    <t>LOCAL:PRAÇA JOSÉ DE FREITAS MARQUES, 107 CENTRO</t>
  </si>
  <si>
    <t>DEMOLIÇÃO DE PISOS DE MADEIRA  EXISTENTES</t>
  </si>
  <si>
    <t>EXECUÇÃO DE PISO, RODAPES E CRIPTA</t>
  </si>
  <si>
    <t>IMPERMEABILIZAÇÃO</t>
  </si>
  <si>
    <t>ARGAMASSA DE CIMETO PARA BARROTES</t>
  </si>
  <si>
    <t>VERNIS RASPAGEM E CALAFETAÇÃO</t>
  </si>
  <si>
    <t>PÍNTURAS</t>
  </si>
  <si>
    <t>LIMPEZA FINAL</t>
  </si>
  <si>
    <t>CREA 68507/D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</si>
</sst>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8" formatCode="0.0%"/>
    <numFmt numFmtId="170" formatCode="&quot;R$ &quot;#,##0.00"/>
  </numFmts>
  <fonts count="47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7.5"/>
      <name val="Arial MT"/>
    </font>
    <font>
      <b/>
      <sz val="8.5"/>
      <name val="Arial"/>
      <family val="2"/>
    </font>
    <font>
      <b/>
      <sz val="5.5"/>
      <name val="Arial"/>
      <family val="2"/>
    </font>
    <font>
      <b/>
      <sz val="7.5"/>
      <name val="Arial"/>
      <family val="2"/>
    </font>
    <font>
      <b/>
      <sz val="7.5"/>
      <color rgb="FF000000"/>
      <name val="Arial"/>
      <family val="2"/>
    </font>
    <font>
      <sz val="7.5"/>
      <color rgb="FF000000"/>
      <name val="Arial MT"/>
      <family val="2"/>
    </font>
    <font>
      <b/>
      <sz val="7"/>
      <name val="Arial"/>
      <family val="2"/>
    </font>
    <font>
      <sz val="6.5"/>
      <name val="Arial MT"/>
    </font>
    <font>
      <sz val="7.5"/>
      <name val="Calibri"/>
      <family val="2"/>
    </font>
    <font>
      <sz val="7.5"/>
      <name val="Arial MT"/>
      <family val="2"/>
    </font>
    <font>
      <sz val="6.5"/>
      <name val="Arial MT"/>
      <family val="2"/>
    </font>
    <font>
      <u/>
      <sz val="7.5"/>
      <name val="Arial MT"/>
      <family val="2"/>
    </font>
    <font>
      <b/>
      <sz val="6.5"/>
      <name val="Arial"/>
      <family val="2"/>
    </font>
    <font>
      <sz val="10"/>
      <color rgb="FF000000"/>
      <name val="Times New Roman"/>
      <family val="1"/>
    </font>
    <font>
      <u/>
      <sz val="11"/>
      <color theme="10"/>
      <name val="Calibri"/>
      <family val="2"/>
    </font>
    <font>
      <sz val="10"/>
      <color rgb="FF000000"/>
      <name val="Times New Roman"/>
      <charset val="204"/>
    </font>
    <font>
      <sz val="15.5"/>
      <name val="Calibri"/>
    </font>
    <font>
      <sz val="10"/>
      <name val="Calibri"/>
    </font>
    <font>
      <b/>
      <sz val="13"/>
      <name val="Calibri"/>
    </font>
    <font>
      <b/>
      <sz val="8.5"/>
      <name val="Calibri"/>
    </font>
    <font>
      <b/>
      <sz val="7"/>
      <name val="Calibri"/>
    </font>
    <font>
      <b/>
      <sz val="7"/>
      <name val="Arial"/>
    </font>
    <font>
      <sz val="7"/>
      <name val="Calibri"/>
    </font>
    <font>
      <sz val="7"/>
      <color rgb="FF000000"/>
      <name val="Calibri"/>
      <family val="2"/>
    </font>
    <font>
      <b/>
      <sz val="7"/>
      <color rgb="FF1F487C"/>
      <name val="Calibri"/>
      <family val="2"/>
    </font>
    <font>
      <sz val="7"/>
      <color rgb="FF001F5F"/>
      <name val="Calibri"/>
      <family val="2"/>
    </font>
    <font>
      <b/>
      <sz val="7"/>
      <color rgb="FF16365C"/>
      <name val="Calibri"/>
      <family val="2"/>
    </font>
    <font>
      <b/>
      <sz val="7"/>
      <color rgb="FF001F5F"/>
      <name val="Calibri"/>
      <family val="2"/>
    </font>
    <font>
      <b/>
      <sz val="7"/>
      <color rgb="FF365F92"/>
      <name val="Calibri"/>
      <family val="2"/>
    </font>
    <font>
      <sz val="5.5"/>
      <name val="Calibri"/>
    </font>
    <font>
      <sz val="15.5"/>
      <color rgb="FF003366"/>
      <name val="Calibri"/>
      <family val="1"/>
    </font>
    <font>
      <sz val="10"/>
      <color rgb="FF003366"/>
      <name val="Calibri"/>
      <family val="1"/>
    </font>
    <font>
      <b/>
      <sz val="13"/>
      <color rgb="FF003366"/>
      <name val="Calibri"/>
      <family val="1"/>
    </font>
    <font>
      <b/>
      <sz val="8.5"/>
      <color rgb="FF003366"/>
      <name val="Calibri"/>
      <family val="1"/>
    </font>
    <font>
      <b/>
      <sz val="7"/>
      <name val="Calibri"/>
      <family val="1"/>
    </font>
    <font>
      <sz val="7"/>
      <name val="Calibri"/>
      <family val="1"/>
    </font>
    <font>
      <sz val="6.5"/>
      <name val="Calibri"/>
      <family val="1"/>
    </font>
    <font>
      <sz val="5.5"/>
      <name val="Calibri"/>
      <family val="1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0"/>
      <color rgb="FF000000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rgb="FF003366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rgb="FFCCFFCC"/>
      </patternFill>
    </fill>
    <fill>
      <patternFill patternType="solid">
        <fgColor rgb="FFA6A6A6"/>
      </patternFill>
    </fill>
    <fill>
      <patternFill patternType="solid">
        <fgColor rgb="FFFBD4B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D9D9D9"/>
      </patternFill>
    </fill>
    <fill>
      <patternFill patternType="solid">
        <fgColor rgb="FFDDD9C4"/>
      </patternFill>
    </fill>
    <fill>
      <patternFill patternType="solid">
        <fgColor rgb="FFBEBEBE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8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0" fontId="17" fillId="0" borderId="0" applyNumberFormat="0" applyFill="0" applyBorder="0" applyAlignment="0" applyProtection="0">
      <alignment vertical="top"/>
      <protection locked="0"/>
    </xf>
    <xf numFmtId="44" fontId="18" fillId="0" borderId="0" applyFont="0" applyFill="0" applyBorder="0" applyAlignment="0" applyProtection="0"/>
    <xf numFmtId="9" fontId="18" fillId="0" borderId="0" applyFont="0" applyFill="0" applyBorder="0" applyAlignment="0" applyProtection="0"/>
  </cellStyleXfs>
  <cellXfs count="427">
    <xf numFmtId="0" fontId="0" fillId="0" borderId="0" xfId="0" applyAlignment="1">
      <alignment horizontal="left" vertical="top"/>
    </xf>
    <xf numFmtId="0" fontId="0" fillId="3" borderId="10" xfId="0" applyFill="1" applyBorder="1" applyAlignment="1">
      <alignment horizontal="left" vertical="top" wrapText="1"/>
    </xf>
    <xf numFmtId="0" fontId="3" fillId="3" borderId="9" xfId="0" applyFont="1" applyFill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top" wrapText="1"/>
    </xf>
    <xf numFmtId="0" fontId="3" fillId="0" borderId="14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center" vertical="top" wrapText="1"/>
    </xf>
    <xf numFmtId="10" fontId="8" fillId="0" borderId="14" xfId="0" applyNumberFormat="1" applyFont="1" applyBorder="1" applyAlignment="1">
      <alignment horizontal="center" vertical="top" shrinkToFit="1"/>
    </xf>
    <xf numFmtId="0" fontId="3" fillId="0" borderId="14" xfId="0" applyFont="1" applyBorder="1" applyAlignment="1">
      <alignment horizontal="center" vertical="top" wrapText="1"/>
    </xf>
    <xf numFmtId="10" fontId="8" fillId="0" borderId="15" xfId="0" applyNumberFormat="1" applyFont="1" applyBorder="1" applyAlignment="1">
      <alignment horizontal="center" vertical="top" shrinkToFit="1"/>
    </xf>
    <xf numFmtId="10" fontId="8" fillId="3" borderId="15" xfId="0" applyNumberFormat="1" applyFont="1" applyFill="1" applyBorder="1" applyAlignment="1">
      <alignment horizontal="right" vertical="top" shrinkToFit="1"/>
    </xf>
    <xf numFmtId="0" fontId="0" fillId="0" borderId="14" xfId="0" applyBorder="1" applyAlignment="1">
      <alignment horizontal="left" wrapText="1"/>
    </xf>
    <xf numFmtId="0" fontId="6" fillId="4" borderId="12" xfId="0" applyFont="1" applyFill="1" applyBorder="1" applyAlignment="1">
      <alignment horizontal="left" vertical="top" wrapText="1" indent="2"/>
    </xf>
    <xf numFmtId="0" fontId="3" fillId="3" borderId="12" xfId="0" applyFont="1" applyFill="1" applyBorder="1" applyAlignment="1">
      <alignment horizontal="center" vertical="center" wrapText="1"/>
    </xf>
    <xf numFmtId="2" fontId="8" fillId="3" borderId="12" xfId="0" applyNumberFormat="1" applyFont="1" applyFill="1" applyBorder="1" applyAlignment="1">
      <alignment horizontal="right" vertical="center" shrinkToFit="1"/>
    </xf>
    <xf numFmtId="4" fontId="8" fillId="3" borderId="12" xfId="0" applyNumberFormat="1" applyFont="1" applyFill="1" applyBorder="1" applyAlignment="1">
      <alignment horizontal="right" vertical="center" shrinkToFit="1"/>
    </xf>
    <xf numFmtId="4" fontId="8" fillId="5" borderId="12" xfId="0" applyNumberFormat="1" applyFont="1" applyFill="1" applyBorder="1" applyAlignment="1">
      <alignment horizontal="right" vertical="center" shrinkToFit="1"/>
    </xf>
    <xf numFmtId="0" fontId="6" fillId="7" borderId="12" xfId="0" applyFont="1" applyFill="1" applyBorder="1" applyAlignment="1">
      <alignment horizontal="left" vertical="top" wrapText="1"/>
    </xf>
    <xf numFmtId="0" fontId="3" fillId="3" borderId="12" xfId="0" applyFont="1" applyFill="1" applyBorder="1" applyAlignment="1">
      <alignment horizontal="center" vertical="top" wrapText="1"/>
    </xf>
    <xf numFmtId="2" fontId="8" fillId="3" borderId="12" xfId="0" applyNumberFormat="1" applyFont="1" applyFill="1" applyBorder="1" applyAlignment="1">
      <alignment horizontal="right" vertical="top" shrinkToFit="1"/>
    </xf>
    <xf numFmtId="1" fontId="8" fillId="3" borderId="12" xfId="0" applyNumberFormat="1" applyFont="1" applyFill="1" applyBorder="1" applyAlignment="1">
      <alignment horizontal="center" vertical="top" shrinkToFit="1"/>
    </xf>
    <xf numFmtId="0" fontId="6" fillId="6" borderId="0" xfId="0" applyFont="1" applyFill="1" applyAlignment="1">
      <alignment vertical="top" wrapText="1"/>
    </xf>
    <xf numFmtId="0" fontId="3" fillId="3" borderId="16" xfId="0" applyFont="1" applyFill="1" applyBorder="1" applyAlignment="1">
      <alignment horizontal="center" vertical="center" wrapText="1"/>
    </xf>
    <xf numFmtId="2" fontId="8" fillId="3" borderId="16" xfId="0" applyNumberFormat="1" applyFont="1" applyFill="1" applyBorder="1" applyAlignment="1">
      <alignment horizontal="right" vertical="center" shrinkToFit="1"/>
    </xf>
    <xf numFmtId="2" fontId="8" fillId="5" borderId="16" xfId="0" applyNumberFormat="1" applyFont="1" applyFill="1" applyBorder="1" applyAlignment="1">
      <alignment horizontal="right" vertical="center" shrinkToFit="1"/>
    </xf>
    <xf numFmtId="0" fontId="3" fillId="3" borderId="16" xfId="0" applyFont="1" applyFill="1" applyBorder="1" applyAlignment="1">
      <alignment horizontal="center" vertical="top" wrapText="1"/>
    </xf>
    <xf numFmtId="2" fontId="8" fillId="3" borderId="16" xfId="0" applyNumberFormat="1" applyFont="1" applyFill="1" applyBorder="1" applyAlignment="1">
      <alignment horizontal="right" vertical="top" shrinkToFit="1"/>
    </xf>
    <xf numFmtId="0" fontId="3" fillId="3" borderId="1" xfId="0" applyFont="1" applyFill="1" applyBorder="1" applyAlignment="1">
      <alignment horizontal="center" vertical="center" wrapText="1"/>
    </xf>
    <xf numFmtId="2" fontId="8" fillId="3" borderId="17" xfId="0" applyNumberFormat="1" applyFont="1" applyFill="1" applyBorder="1" applyAlignment="1">
      <alignment horizontal="right" vertical="center" shrinkToFit="1"/>
    </xf>
    <xf numFmtId="0" fontId="6" fillId="7" borderId="2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 vertical="top" wrapText="1"/>
    </xf>
    <xf numFmtId="2" fontId="8" fillId="3" borderId="1" xfId="0" applyNumberFormat="1" applyFont="1" applyFill="1" applyBorder="1" applyAlignment="1">
      <alignment horizontal="right" vertical="top" shrinkToFit="1"/>
    </xf>
    <xf numFmtId="1" fontId="8" fillId="3" borderId="1" xfId="0" applyNumberFormat="1" applyFont="1" applyFill="1" applyBorder="1" applyAlignment="1">
      <alignment horizontal="center" vertical="top" shrinkToFit="1"/>
    </xf>
    <xf numFmtId="0" fontId="3" fillId="3" borderId="30" xfId="0" applyFont="1" applyFill="1" applyBorder="1" applyAlignment="1">
      <alignment horizontal="center" vertical="center" wrapText="1"/>
    </xf>
    <xf numFmtId="10" fontId="7" fillId="5" borderId="35" xfId="0" applyNumberFormat="1" applyFont="1" applyFill="1" applyBorder="1" applyAlignment="1">
      <alignment horizontal="center" vertical="top" shrinkToFit="1"/>
    </xf>
    <xf numFmtId="0" fontId="6" fillId="6" borderId="39" xfId="0" applyFont="1" applyFill="1" applyBorder="1" applyAlignment="1">
      <alignment horizontal="center" vertical="top" wrapText="1"/>
    </xf>
    <xf numFmtId="0" fontId="3" fillId="3" borderId="39" xfId="0" applyFont="1" applyFill="1" applyBorder="1" applyAlignment="1">
      <alignment horizontal="center" vertical="center" wrapText="1"/>
    </xf>
    <xf numFmtId="0" fontId="6" fillId="6" borderId="36" xfId="0" applyFont="1" applyFill="1" applyBorder="1" applyAlignment="1">
      <alignment horizontal="center" vertical="top" wrapText="1"/>
    </xf>
    <xf numFmtId="0" fontId="3" fillId="3" borderId="40" xfId="0" applyFont="1" applyFill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top" wrapText="1"/>
    </xf>
    <xf numFmtId="0" fontId="3" fillId="3" borderId="39" xfId="0" applyFont="1" applyFill="1" applyBorder="1" applyAlignment="1">
      <alignment horizontal="center" vertical="top" wrapText="1"/>
    </xf>
    <xf numFmtId="0" fontId="3" fillId="3" borderId="36" xfId="0" applyFont="1" applyFill="1" applyBorder="1" applyAlignment="1">
      <alignment horizontal="center" vertical="top" wrapText="1"/>
    </xf>
    <xf numFmtId="0" fontId="6" fillId="6" borderId="38" xfId="0" applyFont="1" applyFill="1" applyBorder="1" applyAlignment="1">
      <alignment horizontal="center" vertical="top" wrapText="1"/>
    </xf>
    <xf numFmtId="0" fontId="3" fillId="3" borderId="36" xfId="0" applyFont="1" applyFill="1" applyBorder="1" applyAlignment="1">
      <alignment horizontal="center" vertical="center" wrapText="1"/>
    </xf>
    <xf numFmtId="2" fontId="8" fillId="5" borderId="16" xfId="0" applyNumberFormat="1" applyFont="1" applyFill="1" applyBorder="1" applyAlignment="1">
      <alignment horizontal="center" vertical="center" shrinkToFit="1"/>
    </xf>
    <xf numFmtId="4" fontId="0" fillId="0" borderId="0" xfId="0" applyNumberFormat="1" applyAlignment="1">
      <alignment horizontal="left" vertical="top"/>
    </xf>
    <xf numFmtId="0" fontId="0" fillId="8" borderId="27" xfId="0" applyFill="1" applyBorder="1" applyAlignment="1">
      <alignment horizontal="left" vertical="center" wrapText="1"/>
    </xf>
    <xf numFmtId="2" fontId="8" fillId="3" borderId="49" xfId="0" applyNumberFormat="1" applyFont="1" applyFill="1" applyBorder="1" applyAlignment="1">
      <alignment vertical="center" shrinkToFit="1"/>
    </xf>
    <xf numFmtId="2" fontId="8" fillId="3" borderId="16" xfId="0" applyNumberFormat="1" applyFont="1" applyFill="1" applyBorder="1" applyAlignment="1">
      <alignment vertical="center" shrinkToFit="1"/>
    </xf>
    <xf numFmtId="2" fontId="8" fillId="3" borderId="16" xfId="0" applyNumberFormat="1" applyFont="1" applyFill="1" applyBorder="1" applyAlignment="1">
      <alignment horizontal="center" vertical="center" shrinkToFit="1"/>
    </xf>
    <xf numFmtId="0" fontId="8" fillId="3" borderId="16" xfId="0" applyFont="1" applyFill="1" applyBorder="1" applyAlignment="1">
      <alignment horizontal="center" vertical="center" shrinkToFit="1"/>
    </xf>
    <xf numFmtId="0" fontId="6" fillId="6" borderId="2" xfId="0" applyFont="1" applyFill="1" applyBorder="1" applyAlignment="1">
      <alignment horizontal="center" vertical="top" wrapText="1"/>
    </xf>
    <xf numFmtId="0" fontId="6" fillId="6" borderId="3" xfId="0" applyFont="1" applyFill="1" applyBorder="1" applyAlignment="1">
      <alignment horizontal="center" vertical="top" wrapText="1"/>
    </xf>
    <xf numFmtId="0" fontId="6" fillId="6" borderId="32" xfId="0" applyFont="1" applyFill="1" applyBorder="1" applyAlignment="1">
      <alignment horizontal="center" vertical="top" wrapText="1"/>
    </xf>
    <xf numFmtId="0" fontId="6" fillId="6" borderId="13" xfId="0" applyFont="1" applyFill="1" applyBorder="1" applyAlignment="1">
      <alignment horizontal="center" vertical="top" wrapText="1"/>
    </xf>
    <xf numFmtId="0" fontId="6" fillId="6" borderId="14" xfId="0" applyFont="1" applyFill="1" applyBorder="1" applyAlignment="1">
      <alignment horizontal="center" vertical="top" wrapText="1"/>
    </xf>
    <xf numFmtId="0" fontId="6" fillId="6" borderId="34" xfId="0" applyFont="1" applyFill="1" applyBorder="1" applyAlignment="1">
      <alignment horizontal="center" vertical="top" wrapText="1"/>
    </xf>
    <xf numFmtId="0" fontId="6" fillId="7" borderId="41" xfId="0" applyFont="1" applyFill="1" applyBorder="1" applyAlignment="1">
      <alignment horizontal="right" vertical="top" wrapText="1"/>
    </xf>
    <xf numFmtId="0" fontId="6" fillId="7" borderId="19" xfId="0" applyFont="1" applyFill="1" applyBorder="1" applyAlignment="1">
      <alignment horizontal="right" vertical="top" wrapText="1"/>
    </xf>
    <xf numFmtId="0" fontId="6" fillId="7" borderId="20" xfId="0" applyFont="1" applyFill="1" applyBorder="1" applyAlignment="1">
      <alignment horizontal="right" vertical="top" wrapText="1"/>
    </xf>
    <xf numFmtId="4" fontId="7" fillId="7" borderId="22" xfId="0" applyNumberFormat="1" applyFont="1" applyFill="1" applyBorder="1" applyAlignment="1">
      <alignment horizontal="center" vertical="top" shrinkToFit="1"/>
    </xf>
    <xf numFmtId="4" fontId="7" fillId="7" borderId="42" xfId="0" applyNumberFormat="1" applyFont="1" applyFill="1" applyBorder="1" applyAlignment="1">
      <alignment horizontal="center" vertical="top" shrinkToFit="1"/>
    </xf>
    <xf numFmtId="4" fontId="7" fillId="6" borderId="46" xfId="0" applyNumberFormat="1" applyFont="1" applyFill="1" applyBorder="1" applyAlignment="1">
      <alignment horizontal="center" vertical="top" shrinkToFit="1"/>
    </xf>
    <xf numFmtId="4" fontId="7" fillId="6" borderId="47" xfId="0" applyNumberFormat="1" applyFont="1" applyFill="1" applyBorder="1" applyAlignment="1">
      <alignment horizontal="center" vertical="top" shrinkToFit="1"/>
    </xf>
    <xf numFmtId="0" fontId="0" fillId="7" borderId="41" xfId="0" applyFill="1" applyBorder="1" applyAlignment="1">
      <alignment horizontal="left" vertical="center" wrapText="1"/>
    </xf>
    <xf numFmtId="0" fontId="0" fillId="7" borderId="19" xfId="0" applyFill="1" applyBorder="1" applyAlignment="1">
      <alignment horizontal="left" vertical="center" wrapText="1"/>
    </xf>
    <xf numFmtId="0" fontId="0" fillId="7" borderId="20" xfId="0" applyFill="1" applyBorder="1" applyAlignment="1">
      <alignment horizontal="left" vertical="center" wrapText="1"/>
    </xf>
    <xf numFmtId="0" fontId="6" fillId="6" borderId="43" xfId="0" applyFont="1" applyFill="1" applyBorder="1" applyAlignment="1">
      <alignment horizontal="right" vertical="top" wrapText="1"/>
    </xf>
    <xf numFmtId="0" fontId="6" fillId="6" borderId="44" xfId="0" applyFont="1" applyFill="1" applyBorder="1" applyAlignment="1">
      <alignment horizontal="right" vertical="top" wrapText="1"/>
    </xf>
    <xf numFmtId="0" fontId="6" fillId="6" borderId="45" xfId="0" applyFont="1" applyFill="1" applyBorder="1" applyAlignment="1">
      <alignment horizontal="right" vertical="top" wrapText="1"/>
    </xf>
    <xf numFmtId="2" fontId="8" fillId="3" borderId="16" xfId="0" applyNumberFormat="1" applyFont="1" applyFill="1" applyBorder="1" applyAlignment="1">
      <alignment horizontal="right" vertical="center" shrinkToFit="1"/>
    </xf>
    <xf numFmtId="4" fontId="8" fillId="5" borderId="48" xfId="0" applyNumberFormat="1" applyFont="1" applyFill="1" applyBorder="1" applyAlignment="1">
      <alignment horizontal="center" vertical="center" shrinkToFit="1"/>
    </xf>
    <xf numFmtId="4" fontId="8" fillId="5" borderId="34" xfId="0" applyNumberFormat="1" applyFont="1" applyFill="1" applyBorder="1" applyAlignment="1">
      <alignment horizontal="center" vertical="center" shrinkToFit="1"/>
    </xf>
    <xf numFmtId="2" fontId="8" fillId="3" borderId="13" xfId="0" applyNumberFormat="1" applyFont="1" applyFill="1" applyBorder="1" applyAlignment="1">
      <alignment horizontal="right" vertical="top" shrinkToFit="1"/>
    </xf>
    <xf numFmtId="2" fontId="8" fillId="3" borderId="14" xfId="0" applyNumberFormat="1" applyFont="1" applyFill="1" applyBorder="1" applyAlignment="1">
      <alignment horizontal="right" vertical="top" shrinkToFit="1"/>
    </xf>
    <xf numFmtId="2" fontId="8" fillId="3" borderId="2" xfId="0" applyNumberFormat="1" applyFont="1" applyFill="1" applyBorder="1" applyAlignment="1">
      <alignment horizontal="right" vertical="center" shrinkToFit="1"/>
    </xf>
    <xf numFmtId="2" fontId="8" fillId="3" borderId="3" xfId="0" applyNumberFormat="1" applyFont="1" applyFill="1" applyBorder="1" applyAlignment="1">
      <alignment horizontal="right" vertical="center" shrinkToFit="1"/>
    </xf>
    <xf numFmtId="0" fontId="3" fillId="3" borderId="2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left" vertical="top" wrapText="1"/>
    </xf>
    <xf numFmtId="2" fontId="8" fillId="3" borderId="2" xfId="0" applyNumberFormat="1" applyFont="1" applyFill="1" applyBorder="1" applyAlignment="1">
      <alignment horizontal="center" vertical="top" shrinkToFit="1"/>
    </xf>
    <xf numFmtId="2" fontId="8" fillId="3" borderId="4" xfId="0" applyNumberFormat="1" applyFont="1" applyFill="1" applyBorder="1" applyAlignment="1">
      <alignment horizontal="center" vertical="top" shrinkToFit="1"/>
    </xf>
    <xf numFmtId="4" fontId="8" fillId="5" borderId="18" xfId="0" applyNumberFormat="1" applyFont="1" applyFill="1" applyBorder="1" applyAlignment="1">
      <alignment horizontal="center" vertical="center" shrinkToFit="1"/>
    </xf>
    <xf numFmtId="4" fontId="8" fillId="5" borderId="23" xfId="0" applyNumberFormat="1" applyFont="1" applyFill="1" applyBorder="1" applyAlignment="1">
      <alignment horizontal="center" vertical="center" shrinkToFit="1"/>
    </xf>
    <xf numFmtId="2" fontId="8" fillId="3" borderId="18" xfId="0" applyNumberFormat="1" applyFont="1" applyFill="1" applyBorder="1" applyAlignment="1">
      <alignment horizontal="left" vertical="center" shrinkToFit="1"/>
    </xf>
    <xf numFmtId="2" fontId="8" fillId="3" borderId="19" xfId="0" applyNumberFormat="1" applyFont="1" applyFill="1" applyBorder="1" applyAlignment="1">
      <alignment horizontal="left" vertical="center" shrinkToFit="1"/>
    </xf>
    <xf numFmtId="2" fontId="8" fillId="3" borderId="23" xfId="0" applyNumberFormat="1" applyFont="1" applyFill="1" applyBorder="1" applyAlignment="1">
      <alignment horizontal="left" vertical="center" shrinkToFit="1"/>
    </xf>
    <xf numFmtId="0" fontId="13" fillId="3" borderId="13" xfId="0" applyFont="1" applyFill="1" applyBorder="1" applyAlignment="1">
      <alignment horizontal="left" vertical="top" wrapText="1"/>
    </xf>
    <xf numFmtId="0" fontId="0" fillId="3" borderId="14" xfId="0" applyFill="1" applyBorder="1" applyAlignment="1">
      <alignment horizontal="left" vertical="top" wrapText="1"/>
    </xf>
    <xf numFmtId="0" fontId="0" fillId="3" borderId="15" xfId="0" applyFill="1" applyBorder="1" applyAlignment="1">
      <alignment horizontal="left" vertical="top" wrapText="1"/>
    </xf>
    <xf numFmtId="0" fontId="10" fillId="3" borderId="13" xfId="0" applyFont="1" applyFill="1" applyBorder="1" applyAlignment="1">
      <alignment horizontal="left" vertical="top" wrapText="1"/>
    </xf>
    <xf numFmtId="0" fontId="10" fillId="3" borderId="14" xfId="0" applyFont="1" applyFill="1" applyBorder="1" applyAlignment="1">
      <alignment horizontal="left" vertical="top" wrapText="1"/>
    </xf>
    <xf numFmtId="0" fontId="10" fillId="3" borderId="15" xfId="0" applyFont="1" applyFill="1" applyBorder="1" applyAlignment="1">
      <alignment horizontal="left" vertical="top" wrapText="1"/>
    </xf>
    <xf numFmtId="4" fontId="8" fillId="3" borderId="13" xfId="0" applyNumberFormat="1" applyFont="1" applyFill="1" applyBorder="1" applyAlignment="1">
      <alignment horizontal="right" vertical="top" shrinkToFit="1"/>
    </xf>
    <xf numFmtId="4" fontId="8" fillId="3" borderId="14" xfId="0" applyNumberFormat="1" applyFont="1" applyFill="1" applyBorder="1" applyAlignment="1">
      <alignment horizontal="right" vertical="top" shrinkToFit="1"/>
    </xf>
    <xf numFmtId="0" fontId="6" fillId="6" borderId="6" xfId="0" applyFont="1" applyFill="1" applyBorder="1" applyAlignment="1">
      <alignment horizontal="center" vertical="top" wrapText="1"/>
    </xf>
    <xf numFmtId="0" fontId="6" fillId="6" borderId="0" xfId="0" applyFont="1" applyFill="1" applyAlignment="1">
      <alignment horizontal="center" vertical="top" wrapText="1"/>
    </xf>
    <xf numFmtId="0" fontId="6" fillId="6" borderId="28" xfId="0" applyFont="1" applyFill="1" applyBorder="1" applyAlignment="1">
      <alignment horizontal="center" vertical="top" wrapText="1"/>
    </xf>
    <xf numFmtId="2" fontId="8" fillId="3" borderId="15" xfId="0" applyNumberFormat="1" applyFont="1" applyFill="1" applyBorder="1" applyAlignment="1">
      <alignment horizontal="right" vertical="top" shrinkToFit="1"/>
    </xf>
    <xf numFmtId="2" fontId="8" fillId="3" borderId="2" xfId="0" applyNumberFormat="1" applyFont="1" applyFill="1" applyBorder="1" applyAlignment="1">
      <alignment horizontal="right" vertical="top" shrinkToFit="1"/>
    </xf>
    <xf numFmtId="2" fontId="8" fillId="3" borderId="4" xfId="0" applyNumberFormat="1" applyFont="1" applyFill="1" applyBorder="1" applyAlignment="1">
      <alignment horizontal="right" vertical="top" shrinkToFit="1"/>
    </xf>
    <xf numFmtId="0" fontId="10" fillId="3" borderId="2" xfId="0" applyFont="1" applyFill="1" applyBorder="1" applyAlignment="1">
      <alignment horizontal="left" vertical="top" wrapText="1"/>
    </xf>
    <xf numFmtId="0" fontId="10" fillId="3" borderId="3" xfId="0" applyFont="1" applyFill="1" applyBorder="1" applyAlignment="1">
      <alignment horizontal="left" vertical="top" wrapText="1"/>
    </xf>
    <xf numFmtId="0" fontId="10" fillId="3" borderId="4" xfId="0" applyFont="1" applyFill="1" applyBorder="1" applyAlignment="1">
      <alignment horizontal="left" vertical="top" wrapText="1"/>
    </xf>
    <xf numFmtId="2" fontId="8" fillId="3" borderId="13" xfId="0" applyNumberFormat="1" applyFont="1" applyFill="1" applyBorder="1" applyAlignment="1">
      <alignment horizontal="center" vertical="center" shrinkToFit="1"/>
    </xf>
    <xf numFmtId="2" fontId="8" fillId="3" borderId="15" xfId="0" applyNumberFormat="1" applyFont="1" applyFill="1" applyBorder="1" applyAlignment="1">
      <alignment horizontal="center" vertical="center" shrinkToFit="1"/>
    </xf>
    <xf numFmtId="4" fontId="7" fillId="7" borderId="6" xfId="0" applyNumberFormat="1" applyFont="1" applyFill="1" applyBorder="1" applyAlignment="1">
      <alignment horizontal="center" vertical="top" shrinkToFit="1"/>
    </xf>
    <xf numFmtId="4" fontId="7" fillId="7" borderId="28" xfId="0" applyNumberFormat="1" applyFont="1" applyFill="1" applyBorder="1" applyAlignment="1">
      <alignment horizontal="center" vertical="top" shrinkToFit="1"/>
    </xf>
    <xf numFmtId="0" fontId="6" fillId="7" borderId="31" xfId="0" applyFont="1" applyFill="1" applyBorder="1" applyAlignment="1">
      <alignment horizontal="right" vertical="top" wrapText="1"/>
    </xf>
    <xf numFmtId="0" fontId="6" fillId="7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right" vertical="top" wrapText="1"/>
    </xf>
    <xf numFmtId="4" fontId="8" fillId="5" borderId="48" xfId="0" applyNumberFormat="1" applyFont="1" applyFill="1" applyBorder="1" applyAlignment="1">
      <alignment horizontal="right" vertical="top" shrinkToFit="1"/>
    </xf>
    <xf numFmtId="4" fontId="8" fillId="5" borderId="34" xfId="0" applyNumberFormat="1" applyFont="1" applyFill="1" applyBorder="1" applyAlignment="1">
      <alignment horizontal="right" vertical="top" shrinkToFit="1"/>
    </xf>
    <xf numFmtId="4" fontId="7" fillId="7" borderId="2" xfId="0" applyNumberFormat="1" applyFont="1" applyFill="1" applyBorder="1" applyAlignment="1">
      <alignment horizontal="center" vertical="top" shrinkToFit="1"/>
    </xf>
    <xf numFmtId="4" fontId="7" fillId="7" borderId="32" xfId="0" applyNumberFormat="1" applyFont="1" applyFill="1" applyBorder="1" applyAlignment="1">
      <alignment horizontal="center" vertical="top" shrinkToFit="1"/>
    </xf>
    <xf numFmtId="0" fontId="3" fillId="3" borderId="13" xfId="0" applyFont="1" applyFill="1" applyBorder="1" applyAlignment="1">
      <alignment horizontal="left" vertical="top" wrapText="1"/>
    </xf>
    <xf numFmtId="0" fontId="3" fillId="3" borderId="14" xfId="0" applyFont="1" applyFill="1" applyBorder="1" applyAlignment="1">
      <alignment horizontal="left" vertical="top" wrapText="1"/>
    </xf>
    <xf numFmtId="0" fontId="3" fillId="3" borderId="15" xfId="0" applyFont="1" applyFill="1" applyBorder="1" applyAlignment="1">
      <alignment horizontal="left" vertical="top" wrapText="1"/>
    </xf>
    <xf numFmtId="0" fontId="0" fillId="3" borderId="13" xfId="0" applyFill="1" applyBorder="1" applyAlignment="1">
      <alignment horizontal="left" vertical="top" wrapText="1"/>
    </xf>
    <xf numFmtId="4" fontId="8" fillId="5" borderId="18" xfId="0" applyNumberFormat="1" applyFont="1" applyFill="1" applyBorder="1" applyAlignment="1">
      <alignment horizontal="left" vertical="center" indent="4" shrinkToFit="1"/>
    </xf>
    <xf numFmtId="4" fontId="8" fillId="5" borderId="23" xfId="0" applyNumberFormat="1" applyFont="1" applyFill="1" applyBorder="1" applyAlignment="1">
      <alignment horizontal="left" vertical="center" indent="4" shrinkToFit="1"/>
    </xf>
    <xf numFmtId="0" fontId="6" fillId="7" borderId="27" xfId="0" applyFont="1" applyFill="1" applyBorder="1" applyAlignment="1">
      <alignment horizontal="right" vertical="top" wrapText="1"/>
    </xf>
    <xf numFmtId="0" fontId="6" fillId="7" borderId="0" xfId="0" applyFont="1" applyFill="1" applyAlignment="1">
      <alignment horizontal="right" vertical="top" wrapText="1"/>
    </xf>
    <xf numFmtId="0" fontId="6" fillId="7" borderId="7" xfId="0" applyFont="1" applyFill="1" applyBorder="1" applyAlignment="1">
      <alignment horizontal="right" vertical="top" wrapText="1"/>
    </xf>
    <xf numFmtId="2" fontId="8" fillId="3" borderId="16" xfId="0" applyNumberFormat="1" applyFont="1" applyFill="1" applyBorder="1" applyAlignment="1">
      <alignment horizontal="center" vertical="top" shrinkToFit="1"/>
    </xf>
    <xf numFmtId="4" fontId="8" fillId="5" borderId="42" xfId="0" applyNumberFormat="1" applyFont="1" applyFill="1" applyBorder="1" applyAlignment="1">
      <alignment horizontal="left" vertical="center" indent="4" shrinkToFit="1"/>
    </xf>
    <xf numFmtId="0" fontId="13" fillId="3" borderId="16" xfId="0" applyFont="1" applyFill="1" applyBorder="1" applyAlignment="1">
      <alignment horizontal="left" vertical="top" wrapText="1"/>
    </xf>
    <xf numFmtId="0" fontId="0" fillId="3" borderId="16" xfId="0" applyFill="1" applyBorder="1" applyAlignment="1">
      <alignment horizontal="left" vertical="top" wrapText="1"/>
    </xf>
    <xf numFmtId="0" fontId="13" fillId="3" borderId="2" xfId="0" applyFont="1" applyFill="1" applyBorder="1" applyAlignment="1">
      <alignment horizontal="left" vertical="top" wrapText="1"/>
    </xf>
    <xf numFmtId="0" fontId="0" fillId="3" borderId="3" xfId="0" applyFill="1" applyBorder="1" applyAlignment="1">
      <alignment horizontal="left" vertical="top" wrapText="1"/>
    </xf>
    <xf numFmtId="0" fontId="0" fillId="3" borderId="4" xfId="0" applyFill="1" applyBorder="1" applyAlignment="1">
      <alignment horizontal="left" vertical="top" wrapText="1"/>
    </xf>
    <xf numFmtId="0" fontId="10" fillId="3" borderId="16" xfId="0" applyFont="1" applyFill="1" applyBorder="1" applyAlignment="1">
      <alignment horizontal="left" vertical="top" wrapText="1"/>
    </xf>
    <xf numFmtId="2" fontId="8" fillId="3" borderId="16" xfId="0" applyNumberFormat="1" applyFont="1" applyFill="1" applyBorder="1" applyAlignment="1">
      <alignment horizontal="left" vertical="center" indent="5" shrinkToFit="1"/>
    </xf>
    <xf numFmtId="2" fontId="8" fillId="3" borderId="16" xfId="0" applyNumberFormat="1" applyFont="1" applyFill="1" applyBorder="1" applyAlignment="1">
      <alignment horizontal="left" vertical="top" indent="5" shrinkToFit="1"/>
    </xf>
    <xf numFmtId="0" fontId="0" fillId="7" borderId="33" xfId="0" applyFill="1" applyBorder="1" applyAlignment="1">
      <alignment horizontal="left" wrapText="1"/>
    </xf>
    <xf numFmtId="0" fontId="0" fillId="7" borderId="14" xfId="0" applyFill="1" applyBorder="1" applyAlignment="1">
      <alignment horizontal="left" wrapText="1"/>
    </xf>
    <xf numFmtId="0" fontId="0" fillId="7" borderId="15" xfId="0" applyFill="1" applyBorder="1" applyAlignment="1">
      <alignment horizontal="left" wrapText="1"/>
    </xf>
    <xf numFmtId="4" fontId="7" fillId="7" borderId="13" xfId="0" applyNumberFormat="1" applyFont="1" applyFill="1" applyBorder="1" applyAlignment="1">
      <alignment horizontal="left" vertical="top" indent="5" shrinkToFit="1"/>
    </xf>
    <xf numFmtId="4" fontId="7" fillId="7" borderId="34" xfId="0" applyNumberFormat="1" applyFont="1" applyFill="1" applyBorder="1" applyAlignment="1">
      <alignment horizontal="left" vertical="top" indent="5" shrinkToFit="1"/>
    </xf>
    <xf numFmtId="2" fontId="8" fillId="3" borderId="13" xfId="0" applyNumberFormat="1" applyFont="1" applyFill="1" applyBorder="1" applyAlignment="1">
      <alignment horizontal="right" vertical="center" shrinkToFit="1"/>
    </xf>
    <xf numFmtId="2" fontId="8" fillId="3" borderId="15" xfId="0" applyNumberFormat="1" applyFont="1" applyFill="1" applyBorder="1" applyAlignment="1">
      <alignment horizontal="right" vertical="center" shrinkToFit="1"/>
    </xf>
    <xf numFmtId="4" fontId="8" fillId="5" borderId="13" xfId="0" applyNumberFormat="1" applyFont="1" applyFill="1" applyBorder="1" applyAlignment="1">
      <alignment horizontal="left" vertical="center" indent="4" shrinkToFit="1"/>
    </xf>
    <xf numFmtId="4" fontId="8" fillId="5" borderId="15" xfId="0" applyNumberFormat="1" applyFont="1" applyFill="1" applyBorder="1" applyAlignment="1">
      <alignment horizontal="left" vertical="center" indent="4" shrinkToFit="1"/>
    </xf>
    <xf numFmtId="4" fontId="8" fillId="5" borderId="13" xfId="0" applyNumberFormat="1" applyFont="1" applyFill="1" applyBorder="1" applyAlignment="1">
      <alignment horizontal="left" vertical="center" indent="5" shrinkToFit="1"/>
    </xf>
    <xf numFmtId="4" fontId="8" fillId="5" borderId="34" xfId="0" applyNumberFormat="1" applyFont="1" applyFill="1" applyBorder="1" applyAlignment="1">
      <alignment horizontal="left" vertical="center" indent="5" shrinkToFit="1"/>
    </xf>
    <xf numFmtId="0" fontId="6" fillId="4" borderId="2" xfId="0" applyFont="1" applyFill="1" applyBorder="1" applyAlignment="1">
      <alignment horizontal="left" vertical="top" wrapText="1" indent="2"/>
    </xf>
    <xf numFmtId="0" fontId="6" fillId="4" borderId="4" xfId="0" applyFont="1" applyFill="1" applyBorder="1" applyAlignment="1">
      <alignment horizontal="left" vertical="top" wrapText="1" indent="2"/>
    </xf>
    <xf numFmtId="0" fontId="6" fillId="4" borderId="6" xfId="0" applyFont="1" applyFill="1" applyBorder="1" applyAlignment="1">
      <alignment horizontal="left" vertical="top" wrapText="1" indent="2"/>
    </xf>
    <xf numFmtId="0" fontId="6" fillId="4" borderId="7" xfId="0" applyFont="1" applyFill="1" applyBorder="1" applyAlignment="1">
      <alignment horizontal="left" vertical="top" wrapText="1" indent="2"/>
    </xf>
    <xf numFmtId="0" fontId="6" fillId="4" borderId="9" xfId="0" applyFont="1" applyFill="1" applyBorder="1" applyAlignment="1">
      <alignment horizontal="left" vertical="top" wrapText="1" indent="2"/>
    </xf>
    <xf numFmtId="0" fontId="6" fillId="4" borderId="11" xfId="0" applyFont="1" applyFill="1" applyBorder="1" applyAlignment="1">
      <alignment horizontal="left" vertical="top" wrapText="1" indent="2"/>
    </xf>
    <xf numFmtId="0" fontId="6" fillId="4" borderId="13" xfId="0" applyFont="1" applyFill="1" applyBorder="1" applyAlignment="1">
      <alignment horizontal="center" vertical="top" wrapText="1"/>
    </xf>
    <xf numFmtId="0" fontId="6" fillId="4" borderId="14" xfId="0" applyFont="1" applyFill="1" applyBorder="1" applyAlignment="1">
      <alignment horizontal="center" vertical="top" wrapText="1"/>
    </xf>
    <xf numFmtId="0" fontId="6" fillId="4" borderId="34" xfId="0" applyFont="1" applyFill="1" applyBorder="1" applyAlignment="1">
      <alignment horizontal="center" vertical="top" wrapText="1"/>
    </xf>
    <xf numFmtId="0" fontId="6" fillId="4" borderId="13" xfId="0" applyFont="1" applyFill="1" applyBorder="1" applyAlignment="1">
      <alignment horizontal="left" vertical="top" wrapText="1" indent="4"/>
    </xf>
    <xf numFmtId="0" fontId="6" fillId="4" borderId="14" xfId="0" applyFont="1" applyFill="1" applyBorder="1" applyAlignment="1">
      <alignment horizontal="left" vertical="top" wrapText="1" indent="4"/>
    </xf>
    <xf numFmtId="0" fontId="6" fillId="4" borderId="15" xfId="0" applyFont="1" applyFill="1" applyBorder="1" applyAlignment="1">
      <alignment horizontal="left" vertical="top" wrapText="1" indent="4"/>
    </xf>
    <xf numFmtId="0" fontId="6" fillId="4" borderId="13" xfId="0" applyFont="1" applyFill="1" applyBorder="1" applyAlignment="1">
      <alignment horizontal="left" vertical="top" wrapText="1" indent="5"/>
    </xf>
    <xf numFmtId="0" fontId="6" fillId="4" borderId="14" xfId="0" applyFont="1" applyFill="1" applyBorder="1" applyAlignment="1">
      <alignment horizontal="left" vertical="top" wrapText="1" indent="5"/>
    </xf>
    <xf numFmtId="0" fontId="6" fillId="4" borderId="34" xfId="0" applyFont="1" applyFill="1" applyBorder="1" applyAlignment="1">
      <alignment horizontal="left" vertical="top" wrapText="1" indent="5"/>
    </xf>
    <xf numFmtId="0" fontId="6" fillId="4" borderId="13" xfId="0" applyFont="1" applyFill="1" applyBorder="1" applyAlignment="1">
      <alignment horizontal="left" vertical="top" wrapText="1" indent="1"/>
    </xf>
    <xf numFmtId="0" fontId="6" fillId="4" borderId="15" xfId="0" applyFont="1" applyFill="1" applyBorder="1" applyAlignment="1">
      <alignment horizontal="left" vertical="top" wrapText="1" indent="1"/>
    </xf>
    <xf numFmtId="0" fontId="6" fillId="4" borderId="13" xfId="0" applyFont="1" applyFill="1" applyBorder="1" applyAlignment="1">
      <alignment horizontal="left" vertical="top" wrapText="1" indent="2"/>
    </xf>
    <xf numFmtId="0" fontId="6" fillId="4" borderId="34" xfId="0" applyFont="1" applyFill="1" applyBorder="1" applyAlignment="1">
      <alignment horizontal="left" vertical="top" wrapText="1" indent="2"/>
    </xf>
    <xf numFmtId="0" fontId="9" fillId="4" borderId="36" xfId="0" applyFont="1" applyFill="1" applyBorder="1" applyAlignment="1">
      <alignment horizontal="left" textRotation="90" wrapText="1"/>
    </xf>
    <xf numFmtId="0" fontId="9" fillId="4" borderId="37" xfId="0" applyFont="1" applyFill="1" applyBorder="1" applyAlignment="1">
      <alignment horizontal="left" textRotation="90" wrapText="1"/>
    </xf>
    <xf numFmtId="0" fontId="9" fillId="4" borderId="38" xfId="0" applyFont="1" applyFill="1" applyBorder="1" applyAlignment="1">
      <alignment horizontal="left" textRotation="90" wrapText="1"/>
    </xf>
    <xf numFmtId="0" fontId="6" fillId="4" borderId="1" xfId="0" applyFont="1" applyFill="1" applyBorder="1" applyAlignment="1">
      <alignment horizontal="left" vertical="top" wrapText="1" indent="1"/>
    </xf>
    <xf numFmtId="0" fontId="6" fillId="4" borderId="5" xfId="0" applyFont="1" applyFill="1" applyBorder="1" applyAlignment="1">
      <alignment horizontal="left" vertical="top" wrapText="1" indent="1"/>
    </xf>
    <xf numFmtId="0" fontId="6" fillId="4" borderId="8" xfId="0" applyFont="1" applyFill="1" applyBorder="1" applyAlignment="1">
      <alignment horizontal="left" vertical="top" wrapText="1" indent="1"/>
    </xf>
    <xf numFmtId="0" fontId="6" fillId="4" borderId="1" xfId="0" applyFont="1" applyFill="1" applyBorder="1" applyAlignment="1">
      <alignment horizontal="left" vertical="top" wrapText="1"/>
    </xf>
    <xf numFmtId="0" fontId="6" fillId="4" borderId="5" xfId="0" applyFont="1" applyFill="1" applyBorder="1" applyAlignment="1">
      <alignment horizontal="left" vertical="top" wrapText="1"/>
    </xf>
    <xf numFmtId="0" fontId="6" fillId="4" borderId="8" xfId="0" applyFont="1" applyFill="1" applyBorder="1" applyAlignment="1">
      <alignment horizontal="left" vertical="top" wrapText="1"/>
    </xf>
    <xf numFmtId="0" fontId="6" fillId="4" borderId="2" xfId="0" applyFont="1" applyFill="1" applyBorder="1" applyAlignment="1">
      <alignment horizontal="left" vertical="top" wrapText="1" indent="8"/>
    </xf>
    <xf numFmtId="0" fontId="6" fillId="4" borderId="3" xfId="0" applyFont="1" applyFill="1" applyBorder="1" applyAlignment="1">
      <alignment horizontal="left" vertical="top" wrapText="1" indent="8"/>
    </xf>
    <xf numFmtId="0" fontId="6" fillId="4" borderId="4" xfId="0" applyFont="1" applyFill="1" applyBorder="1" applyAlignment="1">
      <alignment horizontal="left" vertical="top" wrapText="1" indent="8"/>
    </xf>
    <xf numFmtId="0" fontId="6" fillId="4" borderId="6" xfId="0" applyFont="1" applyFill="1" applyBorder="1" applyAlignment="1">
      <alignment horizontal="left" vertical="top" wrapText="1" indent="8"/>
    </xf>
    <xf numFmtId="0" fontId="6" fillId="4" borderId="0" xfId="0" applyFont="1" applyFill="1" applyAlignment="1">
      <alignment horizontal="left" vertical="top" wrapText="1" indent="8"/>
    </xf>
    <xf numFmtId="0" fontId="6" fillId="4" borderId="7" xfId="0" applyFont="1" applyFill="1" applyBorder="1" applyAlignment="1">
      <alignment horizontal="left" vertical="top" wrapText="1" indent="8"/>
    </xf>
    <xf numFmtId="0" fontId="6" fillId="4" borderId="9" xfId="0" applyFont="1" applyFill="1" applyBorder="1" applyAlignment="1">
      <alignment horizontal="left" vertical="top" wrapText="1" indent="8"/>
    </xf>
    <xf numFmtId="0" fontId="6" fillId="4" borderId="10" xfId="0" applyFont="1" applyFill="1" applyBorder="1" applyAlignment="1">
      <alignment horizontal="left" vertical="top" wrapText="1" indent="8"/>
    </xf>
    <xf numFmtId="0" fontId="6" fillId="4" borderId="11" xfId="0" applyFont="1" applyFill="1" applyBorder="1" applyAlignment="1">
      <alignment horizontal="left" vertical="top" wrapText="1" indent="8"/>
    </xf>
    <xf numFmtId="0" fontId="3" fillId="0" borderId="33" xfId="0" applyFont="1" applyBorder="1" applyAlignment="1">
      <alignment horizontal="left" vertical="top" wrapText="1"/>
    </xf>
    <xf numFmtId="0" fontId="3" fillId="0" borderId="14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32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2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30" xfId="0" applyBorder="1" applyAlignment="1">
      <alignment horizontal="left" vertical="top" wrapText="1"/>
    </xf>
    <xf numFmtId="0" fontId="0" fillId="0" borderId="33" xfId="0" applyBorder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0" fillId="0" borderId="34" xfId="0" applyBorder="1" applyAlignment="1">
      <alignment horizontal="left" vertical="top" wrapText="1"/>
    </xf>
    <xf numFmtId="0" fontId="3" fillId="4" borderId="33" xfId="0" applyFont="1" applyFill="1" applyBorder="1" applyAlignment="1">
      <alignment horizontal="left" vertical="top" wrapText="1"/>
    </xf>
    <xf numFmtId="0" fontId="3" fillId="4" borderId="14" xfId="0" applyFont="1" applyFill="1" applyBorder="1" applyAlignment="1">
      <alignment horizontal="left" vertical="top" wrapText="1"/>
    </xf>
    <xf numFmtId="0" fontId="3" fillId="4" borderId="15" xfId="0" applyFont="1" applyFill="1" applyBorder="1" applyAlignment="1">
      <alignment horizontal="left" vertical="top" wrapText="1"/>
    </xf>
    <xf numFmtId="0" fontId="3" fillId="4" borderId="13" xfId="0" applyFont="1" applyFill="1" applyBorder="1" applyAlignment="1">
      <alignment horizontal="left" vertical="top" wrapText="1" indent="2"/>
    </xf>
    <xf numFmtId="0" fontId="3" fillId="4" borderId="14" xfId="0" applyFont="1" applyFill="1" applyBorder="1" applyAlignment="1">
      <alignment horizontal="left" vertical="top" wrapText="1" indent="2"/>
    </xf>
    <xf numFmtId="0" fontId="3" fillId="4" borderId="15" xfId="0" applyFont="1" applyFill="1" applyBorder="1" applyAlignment="1">
      <alignment horizontal="left" vertical="top" wrapText="1" indent="2"/>
    </xf>
    <xf numFmtId="0" fontId="6" fillId="4" borderId="13" xfId="0" applyFont="1" applyFill="1" applyBorder="1" applyAlignment="1">
      <alignment horizontal="right" vertical="top" wrapText="1"/>
    </xf>
    <xf numFmtId="0" fontId="6" fillId="4" borderId="14" xfId="0" applyFont="1" applyFill="1" applyBorder="1" applyAlignment="1">
      <alignment horizontal="right" vertical="top" wrapText="1"/>
    </xf>
    <xf numFmtId="0" fontId="6" fillId="4" borderId="15" xfId="0" applyFont="1" applyFill="1" applyBorder="1" applyAlignment="1">
      <alignment horizontal="right" vertical="top" wrapText="1"/>
    </xf>
    <xf numFmtId="0" fontId="4" fillId="3" borderId="2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4" fillId="3" borderId="11" xfId="0" applyFont="1" applyFill="1" applyBorder="1" applyAlignment="1">
      <alignment horizontal="left" vertical="top" wrapText="1"/>
    </xf>
    <xf numFmtId="0" fontId="0" fillId="3" borderId="9" xfId="0" applyFill="1" applyBorder="1" applyAlignment="1">
      <alignment horizontal="left" vertical="top" wrapText="1"/>
    </xf>
    <xf numFmtId="0" fontId="0" fillId="3" borderId="10" xfId="0" applyFill="1" applyBorder="1" applyAlignment="1">
      <alignment horizontal="left" vertical="top" wrapText="1"/>
    </xf>
    <xf numFmtId="0" fontId="0" fillId="3" borderId="11" xfId="0" applyFill="1" applyBorder="1" applyAlignment="1">
      <alignment horizontal="left" vertical="top" wrapText="1"/>
    </xf>
    <xf numFmtId="0" fontId="3" fillId="0" borderId="31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2" xfId="0" applyFont="1" applyBorder="1" applyAlignment="1">
      <alignment horizontal="left" vertical="top" wrapText="1"/>
    </xf>
    <xf numFmtId="0" fontId="6" fillId="3" borderId="29" xfId="0" applyFont="1" applyFill="1" applyBorder="1" applyAlignment="1">
      <alignment horizontal="left" vertical="top" wrapText="1"/>
    </xf>
    <xf numFmtId="0" fontId="6" fillId="3" borderId="10" xfId="0" applyFont="1" applyFill="1" applyBorder="1" applyAlignment="1">
      <alignment horizontal="left" vertical="top" wrapText="1"/>
    </xf>
    <xf numFmtId="0" fontId="6" fillId="3" borderId="11" xfId="0" applyFont="1" applyFill="1" applyBorder="1" applyAlignment="1">
      <alignment horizontal="left" vertical="top" wrapText="1"/>
    </xf>
    <xf numFmtId="0" fontId="3" fillId="3" borderId="9" xfId="0" applyFont="1" applyFill="1" applyBorder="1" applyAlignment="1">
      <alignment horizontal="left" vertical="top" wrapText="1"/>
    </xf>
    <xf numFmtId="0" fontId="3" fillId="3" borderId="10" xfId="0" applyFont="1" applyFill="1" applyBorder="1" applyAlignment="1">
      <alignment horizontal="left" vertical="top" wrapText="1"/>
    </xf>
    <xf numFmtId="0" fontId="3" fillId="3" borderId="11" xfId="0" applyFont="1" applyFill="1" applyBorder="1" applyAlignment="1">
      <alignment horizontal="left" vertical="top" wrapText="1"/>
    </xf>
    <xf numFmtId="0" fontId="12" fillId="3" borderId="9" xfId="0" applyFont="1" applyFill="1" applyBorder="1" applyAlignment="1">
      <alignment horizontal="left" vertical="top" wrapText="1"/>
    </xf>
    <xf numFmtId="0" fontId="3" fillId="3" borderId="30" xfId="0" applyFont="1" applyFill="1" applyBorder="1" applyAlignment="1">
      <alignment horizontal="left" vertical="top" wrapText="1"/>
    </xf>
    <xf numFmtId="0" fontId="5" fillId="3" borderId="9" xfId="0" applyFont="1" applyFill="1" applyBorder="1" applyAlignment="1">
      <alignment horizontal="left" vertical="top" wrapText="1" indent="2"/>
    </xf>
    <xf numFmtId="0" fontId="5" fillId="3" borderId="10" xfId="0" applyFont="1" applyFill="1" applyBorder="1" applyAlignment="1">
      <alignment horizontal="left" vertical="top" wrapText="1" indent="2"/>
    </xf>
    <xf numFmtId="0" fontId="5" fillId="3" borderId="30" xfId="0" applyFont="1" applyFill="1" applyBorder="1" applyAlignment="1">
      <alignment horizontal="left" vertical="top" wrapText="1" indent="2"/>
    </xf>
    <xf numFmtId="0" fontId="3" fillId="0" borderId="4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32" xfId="0" applyBorder="1" applyAlignment="1">
      <alignment horizontal="left" wrapText="1"/>
    </xf>
    <xf numFmtId="0" fontId="2" fillId="0" borderId="24" xfId="0" applyFont="1" applyBorder="1" applyAlignment="1">
      <alignment horizontal="center" vertical="top" wrapText="1"/>
    </xf>
    <xf numFmtId="0" fontId="2" fillId="0" borderId="25" xfId="0" applyFont="1" applyBorder="1" applyAlignment="1">
      <alignment horizontal="center" vertical="top" wrapText="1"/>
    </xf>
    <xf numFmtId="0" fontId="2" fillId="0" borderId="26" xfId="0" applyFont="1" applyBorder="1" applyAlignment="1">
      <alignment horizontal="center" vertical="top" wrapText="1"/>
    </xf>
    <xf numFmtId="0" fontId="0" fillId="2" borderId="27" xfId="0" applyFill="1" applyBorder="1" applyAlignment="1">
      <alignment horizontal="left" wrapText="1"/>
    </xf>
    <xf numFmtId="0" fontId="0" fillId="2" borderId="0" xfId="0" applyFill="1" applyAlignment="1">
      <alignment horizontal="left" wrapText="1"/>
    </xf>
    <xf numFmtId="0" fontId="0" fillId="2" borderId="28" xfId="0" applyFill="1" applyBorder="1" applyAlignment="1">
      <alignment horizontal="left" wrapText="1"/>
    </xf>
    <xf numFmtId="0" fontId="0" fillId="0" borderId="27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28" xfId="0" applyBorder="1" applyAlignment="1">
      <alignment horizontal="left" wrapText="1"/>
    </xf>
    <xf numFmtId="0" fontId="3" fillId="0" borderId="27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0" fillId="0" borderId="6" xfId="0" applyBorder="1" applyAlignment="1">
      <alignment horizontal="left" wrapText="1"/>
    </xf>
    <xf numFmtId="0" fontId="11" fillId="0" borderId="0" xfId="0" applyFont="1" applyAlignment="1">
      <alignment horizontal="center" vertical="top" wrapText="1"/>
    </xf>
    <xf numFmtId="0" fontId="24" fillId="0" borderId="1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23" fillId="0" borderId="12" xfId="0" applyFont="1" applyBorder="1" applyAlignment="1">
      <alignment horizontal="center" vertical="top" wrapText="1"/>
    </xf>
    <xf numFmtId="0" fontId="23" fillId="0" borderId="12" xfId="0" applyFont="1" applyBorder="1" applyAlignment="1">
      <alignment horizontal="left" vertical="top" wrapText="1"/>
    </xf>
    <xf numFmtId="0" fontId="25" fillId="0" borderId="12" xfId="0" applyFont="1" applyBorder="1" applyAlignment="1">
      <alignment horizontal="center" vertical="top" wrapText="1"/>
    </xf>
    <xf numFmtId="0" fontId="25" fillId="0" borderId="12" xfId="0" applyFont="1" applyBorder="1" applyAlignment="1">
      <alignment horizontal="left" vertical="top" wrapText="1"/>
    </xf>
    <xf numFmtId="2" fontId="26" fillId="0" borderId="12" xfId="0" applyNumberFormat="1" applyFont="1" applyBorder="1" applyAlignment="1">
      <alignment horizontal="center" vertical="top" shrinkToFit="1"/>
    </xf>
    <xf numFmtId="0" fontId="0" fillId="0" borderId="12" xfId="0" applyBorder="1" applyAlignment="1">
      <alignment horizontal="left" vertical="center" wrapText="1"/>
    </xf>
    <xf numFmtId="2" fontId="27" fillId="0" borderId="12" xfId="0" applyNumberFormat="1" applyFont="1" applyBorder="1" applyAlignment="1">
      <alignment horizontal="center" vertical="top" shrinkToFit="1"/>
    </xf>
    <xf numFmtId="2" fontId="28" fillId="0" borderId="12" xfId="0" applyNumberFormat="1" applyFont="1" applyBorder="1" applyAlignment="1">
      <alignment horizontal="center" vertical="top" shrinkToFit="1"/>
    </xf>
    <xf numFmtId="0" fontId="25" fillId="10" borderId="12" xfId="0" applyFont="1" applyFill="1" applyBorder="1" applyAlignment="1">
      <alignment horizontal="center" vertical="top" wrapText="1"/>
    </xf>
    <xf numFmtId="2" fontId="28" fillId="10" borderId="12" xfId="0" applyNumberFormat="1" applyFont="1" applyFill="1" applyBorder="1" applyAlignment="1">
      <alignment horizontal="center" vertical="top" shrinkToFit="1"/>
    </xf>
    <xf numFmtId="2" fontId="26" fillId="10" borderId="12" xfId="0" applyNumberFormat="1" applyFont="1" applyFill="1" applyBorder="1" applyAlignment="1">
      <alignment horizontal="center" vertical="top" shrinkToFit="1"/>
    </xf>
    <xf numFmtId="0" fontId="0" fillId="10" borderId="12" xfId="0" applyFill="1" applyBorder="1" applyAlignment="1">
      <alignment horizontal="left" vertical="center" wrapText="1"/>
    </xf>
    <xf numFmtId="0" fontId="25" fillId="9" borderId="12" xfId="0" applyFont="1" applyFill="1" applyBorder="1" applyAlignment="1">
      <alignment horizontal="center" vertical="top" wrapText="1"/>
    </xf>
    <xf numFmtId="0" fontId="0" fillId="9" borderId="12" xfId="0" applyFill="1" applyBorder="1" applyAlignment="1">
      <alignment horizontal="left" vertical="center" wrapText="1"/>
    </xf>
    <xf numFmtId="2" fontId="29" fillId="9" borderId="12" xfId="0" applyNumberFormat="1" applyFont="1" applyFill="1" applyBorder="1" applyAlignment="1">
      <alignment horizontal="center" vertical="top" shrinkToFit="1"/>
    </xf>
    <xf numFmtId="2" fontId="30" fillId="9" borderId="12" xfId="0" applyNumberFormat="1" applyFont="1" applyFill="1" applyBorder="1" applyAlignment="1">
      <alignment horizontal="center" vertical="top" shrinkToFit="1"/>
    </xf>
    <xf numFmtId="2" fontId="26" fillId="9" borderId="12" xfId="0" applyNumberFormat="1" applyFont="1" applyFill="1" applyBorder="1" applyAlignment="1">
      <alignment horizontal="center" vertical="top" shrinkToFit="1"/>
    </xf>
    <xf numFmtId="2" fontId="31" fillId="0" borderId="12" xfId="0" applyNumberFormat="1" applyFont="1" applyBorder="1" applyAlignment="1">
      <alignment horizontal="center" vertical="top" shrinkToFit="1"/>
    </xf>
    <xf numFmtId="0" fontId="0" fillId="0" borderId="12" xfId="0" applyBorder="1" applyAlignment="1">
      <alignment horizontal="center" vertical="top" wrapText="1"/>
    </xf>
    <xf numFmtId="2" fontId="26" fillId="11" borderId="12" xfId="0" applyNumberFormat="1" applyFont="1" applyFill="1" applyBorder="1" applyAlignment="1">
      <alignment horizontal="center" vertical="top" shrinkToFit="1"/>
    </xf>
    <xf numFmtId="0" fontId="32" fillId="0" borderId="12" xfId="0" applyFont="1" applyBorder="1" applyAlignment="1">
      <alignment horizontal="center" vertical="top" wrapText="1"/>
    </xf>
    <xf numFmtId="4" fontId="29" fillId="9" borderId="12" xfId="0" applyNumberFormat="1" applyFont="1" applyFill="1" applyBorder="1" applyAlignment="1">
      <alignment horizontal="center" vertical="top" shrinkToFit="1"/>
    </xf>
    <xf numFmtId="2" fontId="29" fillId="0" borderId="12" xfId="0" applyNumberFormat="1" applyFont="1" applyBorder="1" applyAlignment="1">
      <alignment horizontal="center" vertical="top" shrinkToFit="1"/>
    </xf>
    <xf numFmtId="0" fontId="24" fillId="0" borderId="14" xfId="0" applyFont="1" applyBorder="1" applyAlignment="1">
      <alignment horizontal="left" vertical="top" wrapText="1"/>
    </xf>
    <xf numFmtId="0" fontId="24" fillId="0" borderId="15" xfId="0" applyFont="1" applyBorder="1" applyAlignment="1">
      <alignment horizontal="left" vertical="top" wrapText="1"/>
    </xf>
    <xf numFmtId="0" fontId="0" fillId="0" borderId="13" xfId="0" applyBorder="1" applyAlignment="1">
      <alignment horizontal="left" vertical="center" wrapText="1" indent="35"/>
    </xf>
    <xf numFmtId="0" fontId="0" fillId="0" borderId="14" xfId="0" applyBorder="1" applyAlignment="1">
      <alignment horizontal="left" vertical="center" wrapText="1" indent="35"/>
    </xf>
    <xf numFmtId="0" fontId="0" fillId="0" borderId="15" xfId="0" applyBorder="1" applyAlignment="1">
      <alignment horizontal="left" vertical="center" wrapText="1" indent="35"/>
    </xf>
    <xf numFmtId="0" fontId="25" fillId="0" borderId="13" xfId="0" applyFont="1" applyBorder="1" applyAlignment="1">
      <alignment horizontal="center" vertical="top" wrapText="1"/>
    </xf>
    <xf numFmtId="0" fontId="25" fillId="0" borderId="14" xfId="0" applyFont="1" applyBorder="1" applyAlignment="1">
      <alignment horizontal="center" vertical="top" wrapText="1"/>
    </xf>
    <xf numFmtId="0" fontId="25" fillId="0" borderId="15" xfId="0" applyFont="1" applyBorder="1" applyAlignment="1">
      <alignment horizontal="center" vertical="top" wrapText="1"/>
    </xf>
    <xf numFmtId="0" fontId="25" fillId="0" borderId="1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left" vertical="center" wrapText="1"/>
    </xf>
    <xf numFmtId="0" fontId="25" fillId="0" borderId="5" xfId="0" applyFont="1" applyBorder="1" applyAlignment="1">
      <alignment horizontal="left" vertical="center" wrapText="1"/>
    </xf>
    <xf numFmtId="0" fontId="25" fillId="0" borderId="8" xfId="0" applyFont="1" applyBorder="1" applyAlignment="1">
      <alignment horizontal="left" vertical="center" wrapText="1"/>
    </xf>
    <xf numFmtId="0" fontId="25" fillId="0" borderId="1" xfId="0" applyFont="1" applyBorder="1" applyAlignment="1">
      <alignment horizontal="center" vertical="top" wrapText="1"/>
    </xf>
    <xf numFmtId="0" fontId="25" fillId="0" borderId="8" xfId="0" applyFont="1" applyBorder="1" applyAlignment="1">
      <alignment horizontal="center" vertical="top" wrapText="1"/>
    </xf>
    <xf numFmtId="0" fontId="25" fillId="0" borderId="1" xfId="0" applyFont="1" applyBorder="1" applyAlignment="1">
      <alignment horizontal="left" vertical="top" wrapText="1"/>
    </xf>
    <xf numFmtId="0" fontId="25" fillId="0" borderId="8" xfId="0" applyFont="1" applyBorder="1" applyAlignment="1">
      <alignment horizontal="left" vertical="top" wrapText="1"/>
    </xf>
    <xf numFmtId="0" fontId="25" fillId="0" borderId="5" xfId="0" applyFont="1" applyBorder="1" applyAlignment="1">
      <alignment horizontal="center" vertical="top" wrapText="1"/>
    </xf>
    <xf numFmtId="0" fontId="25" fillId="0" borderId="5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19" fillId="9" borderId="6" xfId="0" applyFont="1" applyFill="1" applyBorder="1" applyAlignment="1">
      <alignment horizontal="center" vertical="top" wrapText="1"/>
    </xf>
    <xf numFmtId="0" fontId="19" fillId="9" borderId="0" xfId="0" applyFont="1" applyFill="1" applyAlignment="1">
      <alignment horizontal="center" vertical="top" wrapText="1"/>
    </xf>
    <xf numFmtId="0" fontId="19" fillId="9" borderId="7" xfId="0" applyFont="1" applyFill="1" applyBorder="1" applyAlignment="1">
      <alignment horizontal="center" vertical="top" wrapText="1"/>
    </xf>
    <xf numFmtId="0" fontId="20" fillId="9" borderId="6" xfId="0" applyFont="1" applyFill="1" applyBorder="1" applyAlignment="1">
      <alignment horizontal="center" vertical="top" wrapText="1"/>
    </xf>
    <xf numFmtId="0" fontId="20" fillId="9" borderId="0" xfId="0" applyFont="1" applyFill="1" applyAlignment="1">
      <alignment horizontal="center" vertical="top" wrapText="1"/>
    </xf>
    <xf numFmtId="0" fontId="20" fillId="9" borderId="7" xfId="0" applyFont="1" applyFill="1" applyBorder="1" applyAlignment="1">
      <alignment horizontal="center" vertical="top" wrapText="1"/>
    </xf>
    <xf numFmtId="0" fontId="21" fillId="9" borderId="9" xfId="0" applyFont="1" applyFill="1" applyBorder="1" applyAlignment="1">
      <alignment horizontal="center" vertical="top" wrapText="1"/>
    </xf>
    <xf numFmtId="0" fontId="21" fillId="9" borderId="10" xfId="0" applyFont="1" applyFill="1" applyBorder="1" applyAlignment="1">
      <alignment horizontal="center" vertical="top" wrapText="1"/>
    </xf>
    <xf numFmtId="0" fontId="21" fillId="9" borderId="11" xfId="0" applyFont="1" applyFill="1" applyBorder="1" applyAlignment="1">
      <alignment horizontal="center" vertical="top" wrapText="1"/>
    </xf>
    <xf numFmtId="0" fontId="22" fillId="0" borderId="13" xfId="0" applyFont="1" applyBorder="1" applyAlignment="1">
      <alignment horizontal="center" vertical="top" wrapText="1"/>
    </xf>
    <xf numFmtId="0" fontId="22" fillId="0" borderId="14" xfId="0" applyFont="1" applyBorder="1" applyAlignment="1">
      <alignment horizontal="center" vertical="top" wrapText="1"/>
    </xf>
    <xf numFmtId="0" fontId="22" fillId="0" borderId="15" xfId="0" applyFont="1" applyBorder="1" applyAlignment="1">
      <alignment horizontal="center" vertical="top" wrapText="1"/>
    </xf>
    <xf numFmtId="0" fontId="12" fillId="3" borderId="36" xfId="0" applyFont="1" applyFill="1" applyBorder="1" applyAlignment="1">
      <alignment horizontal="center" vertical="top" wrapText="1"/>
    </xf>
    <xf numFmtId="0" fontId="6" fillId="6" borderId="27" xfId="0" applyFont="1" applyFill="1" applyBorder="1" applyAlignment="1">
      <alignment horizontal="left" vertical="top" wrapText="1"/>
    </xf>
    <xf numFmtId="0" fontId="25" fillId="0" borderId="9" xfId="0" applyFont="1" applyBorder="1" applyAlignment="1">
      <alignment horizontal="center" vertical="top" wrapText="1"/>
    </xf>
    <xf numFmtId="0" fontId="25" fillId="0" borderId="13" xfId="0" applyFont="1" applyBorder="1" applyAlignment="1">
      <alignment vertical="top" wrapText="1"/>
    </xf>
    <xf numFmtId="0" fontId="25" fillId="0" borderId="14" xfId="0" applyFont="1" applyBorder="1" applyAlignment="1">
      <alignment vertical="top" wrapText="1"/>
    </xf>
    <xf numFmtId="0" fontId="25" fillId="0" borderId="15" xfId="0" applyFont="1" applyBorder="1" applyAlignment="1">
      <alignment vertical="top" wrapText="1"/>
    </xf>
    <xf numFmtId="0" fontId="23" fillId="0" borderId="8" xfId="0" applyFont="1" applyBorder="1" applyAlignment="1">
      <alignment horizontal="center" vertical="top" wrapText="1"/>
    </xf>
    <xf numFmtId="0" fontId="25" fillId="0" borderId="6" xfId="0" applyFont="1" applyBorder="1" applyAlignment="1">
      <alignment vertical="top" wrapText="1"/>
    </xf>
    <xf numFmtId="0" fontId="23" fillId="0" borderId="1" xfId="0" applyFont="1" applyBorder="1" applyAlignment="1">
      <alignment horizontal="center" vertical="top" wrapText="1"/>
    </xf>
    <xf numFmtId="0" fontId="37" fillId="0" borderId="2" xfId="0" applyFont="1" applyBorder="1" applyAlignment="1">
      <alignment horizontal="center" vertical="top" wrapText="1"/>
    </xf>
    <xf numFmtId="0" fontId="23" fillId="0" borderId="3" xfId="0" applyFont="1" applyBorder="1" applyAlignment="1">
      <alignment horizontal="center" vertical="top" wrapText="1"/>
    </xf>
    <xf numFmtId="0" fontId="23" fillId="0" borderId="4" xfId="0" applyFont="1" applyBorder="1" applyAlignment="1">
      <alignment horizontal="center" vertical="top" wrapText="1"/>
    </xf>
    <xf numFmtId="0" fontId="23" fillId="0" borderId="1" xfId="0" applyFont="1" applyBorder="1" applyAlignment="1">
      <alignment horizontal="left" vertical="top" wrapText="1"/>
    </xf>
    <xf numFmtId="0" fontId="24" fillId="0" borderId="9" xfId="0" applyFont="1" applyBorder="1" applyAlignment="1">
      <alignment horizontal="left" vertical="top" wrapText="1"/>
    </xf>
    <xf numFmtId="0" fontId="24" fillId="0" borderId="10" xfId="0" applyFont="1" applyBorder="1" applyAlignment="1">
      <alignment horizontal="left" vertical="top" wrapText="1"/>
    </xf>
    <xf numFmtId="0" fontId="24" fillId="0" borderId="11" xfId="0" applyFont="1" applyBorder="1" applyAlignment="1">
      <alignment horizontal="left" vertical="top" wrapText="1"/>
    </xf>
    <xf numFmtId="0" fontId="25" fillId="0" borderId="16" xfId="0" applyFont="1" applyBorder="1" applyAlignment="1">
      <alignment horizontal="left" vertical="top" wrapText="1"/>
    </xf>
    <xf numFmtId="0" fontId="25" fillId="9" borderId="16" xfId="0" applyFont="1" applyFill="1" applyBorder="1" applyAlignment="1">
      <alignment horizontal="center" vertical="top" wrapText="1"/>
    </xf>
    <xf numFmtId="0" fontId="0" fillId="9" borderId="16" xfId="0" applyFill="1" applyBorder="1" applyAlignment="1">
      <alignment horizontal="center" vertical="center" wrapText="1"/>
    </xf>
    <xf numFmtId="2" fontId="29" fillId="9" borderId="16" xfId="0" applyNumberFormat="1" applyFont="1" applyFill="1" applyBorder="1" applyAlignment="1">
      <alignment horizontal="center" vertical="top" shrinkToFit="1"/>
    </xf>
    <xf numFmtId="0" fontId="25" fillId="0" borderId="16" xfId="0" applyFont="1" applyBorder="1" applyAlignment="1">
      <alignment horizontal="center" vertical="center" wrapText="1"/>
    </xf>
    <xf numFmtId="0" fontId="0" fillId="13" borderId="0" xfId="0" applyFill="1"/>
    <xf numFmtId="0" fontId="0" fillId="13" borderId="0" xfId="0" applyFill="1" applyAlignment="1">
      <alignment wrapText="1"/>
    </xf>
    <xf numFmtId="0" fontId="2" fillId="13" borderId="52" xfId="0" applyFont="1" applyFill="1" applyBorder="1" applyAlignment="1">
      <alignment horizontal="left" vertical="center"/>
    </xf>
    <xf numFmtId="0" fontId="2" fillId="13" borderId="56" xfId="0" applyFont="1" applyFill="1" applyBorder="1" applyAlignment="1">
      <alignment horizontal="left" vertical="center"/>
    </xf>
    <xf numFmtId="0" fontId="2" fillId="13" borderId="57" xfId="0" applyFont="1" applyFill="1" applyBorder="1" applyAlignment="1">
      <alignment horizontal="left" vertical="center"/>
    </xf>
    <xf numFmtId="14" fontId="2" fillId="13" borderId="58" xfId="0" applyNumberFormat="1" applyFont="1" applyFill="1" applyBorder="1" applyAlignment="1">
      <alignment vertical="center"/>
    </xf>
    <xf numFmtId="0" fontId="2" fillId="13" borderId="58" xfId="0" applyFont="1" applyFill="1" applyBorder="1" applyAlignment="1">
      <alignment horizontal="center" vertical="center"/>
    </xf>
    <xf numFmtId="0" fontId="2" fillId="13" borderId="54" xfId="0" applyFont="1" applyFill="1" applyBorder="1" applyAlignment="1">
      <alignment horizontal="center" vertical="center"/>
    </xf>
    <xf numFmtId="0" fontId="2" fillId="13" borderId="61" xfId="0" applyFont="1" applyFill="1" applyBorder="1" applyAlignment="1">
      <alignment horizontal="center" vertical="center"/>
    </xf>
    <xf numFmtId="0" fontId="2" fillId="13" borderId="62" xfId="0" applyFont="1" applyFill="1" applyBorder="1" applyAlignment="1">
      <alignment horizontal="center" vertical="center"/>
    </xf>
    <xf numFmtId="0" fontId="2" fillId="13" borderId="63" xfId="0" applyFont="1" applyFill="1" applyBorder="1" applyAlignment="1">
      <alignment horizontal="center" vertical="center" wrapText="1"/>
    </xf>
    <xf numFmtId="0" fontId="2" fillId="13" borderId="63" xfId="0" applyFont="1" applyFill="1" applyBorder="1" applyAlignment="1">
      <alignment horizontal="center" vertical="center"/>
    </xf>
    <xf numFmtId="0" fontId="2" fillId="13" borderId="64" xfId="0" applyFont="1" applyFill="1" applyBorder="1" applyAlignment="1">
      <alignment horizontal="center" vertical="center"/>
    </xf>
    <xf numFmtId="0" fontId="0" fillId="12" borderId="17" xfId="0" applyFill="1" applyBorder="1" applyAlignment="1">
      <alignment vertical="top" wrapText="1"/>
    </xf>
    <xf numFmtId="49" fontId="41" fillId="12" borderId="65" xfId="0" applyNumberFormat="1" applyFont="1" applyFill="1" applyBorder="1" applyAlignment="1">
      <alignment horizontal="center" vertical="top" wrapText="1"/>
    </xf>
    <xf numFmtId="10" fontId="41" fillId="12" borderId="65" xfId="0" applyNumberFormat="1" applyFont="1" applyFill="1" applyBorder="1" applyAlignment="1">
      <alignment vertical="top" wrapText="1"/>
    </xf>
    <xf numFmtId="168" fontId="41" fillId="12" borderId="66" xfId="4" applyNumberFormat="1" applyFont="1" applyFill="1" applyBorder="1" applyAlignment="1">
      <alignment vertical="top" wrapText="1"/>
    </xf>
    <xf numFmtId="0" fontId="0" fillId="12" borderId="65" xfId="0" applyFill="1" applyBorder="1" applyAlignment="1">
      <alignment vertical="top" wrapText="1"/>
    </xf>
    <xf numFmtId="49" fontId="41" fillId="12" borderId="68" xfId="0" applyNumberFormat="1" applyFont="1" applyFill="1" applyBorder="1" applyAlignment="1">
      <alignment horizontal="center" vertical="top" wrapText="1"/>
    </xf>
    <xf numFmtId="4" fontId="41" fillId="12" borderId="68" xfId="0" applyNumberFormat="1" applyFont="1" applyFill="1" applyBorder="1" applyAlignment="1">
      <alignment vertical="top" wrapText="1"/>
    </xf>
    <xf numFmtId="2" fontId="41" fillId="12" borderId="69" xfId="3" applyNumberFormat="1" applyFont="1" applyFill="1" applyBorder="1" applyAlignment="1">
      <alignment vertical="top" wrapText="1"/>
    </xf>
    <xf numFmtId="0" fontId="0" fillId="13" borderId="71" xfId="0" applyFill="1" applyBorder="1" applyAlignment="1">
      <alignment vertical="top" wrapText="1"/>
    </xf>
    <xf numFmtId="49" fontId="41" fillId="13" borderId="68" xfId="0" applyNumberFormat="1" applyFont="1" applyFill="1" applyBorder="1" applyAlignment="1">
      <alignment horizontal="center" vertical="top" wrapText="1"/>
    </xf>
    <xf numFmtId="10" fontId="41" fillId="13" borderId="65" xfId="0" applyNumberFormat="1" applyFont="1" applyFill="1" applyBorder="1" applyAlignment="1">
      <alignment vertical="top" wrapText="1"/>
    </xf>
    <xf numFmtId="168" fontId="41" fillId="13" borderId="66" xfId="4" applyNumberFormat="1" applyFont="1" applyFill="1" applyBorder="1" applyAlignment="1">
      <alignment vertical="top" wrapText="1"/>
    </xf>
    <xf numFmtId="0" fontId="0" fillId="13" borderId="65" xfId="0" applyFill="1" applyBorder="1" applyAlignment="1">
      <alignment vertical="top" wrapText="1"/>
    </xf>
    <xf numFmtId="4" fontId="41" fillId="13" borderId="68" xfId="0" applyNumberFormat="1" applyFont="1" applyFill="1" applyBorder="1" applyAlignment="1">
      <alignment vertical="top" wrapText="1"/>
    </xf>
    <xf numFmtId="2" fontId="41" fillId="13" borderId="69" xfId="3" applyNumberFormat="1" applyFont="1" applyFill="1" applyBorder="1" applyAlignment="1">
      <alignment vertical="top" wrapText="1"/>
    </xf>
    <xf numFmtId="0" fontId="0" fillId="12" borderId="71" xfId="0" applyFill="1" applyBorder="1" applyAlignment="1">
      <alignment vertical="top" wrapText="1"/>
    </xf>
    <xf numFmtId="4" fontId="41" fillId="12" borderId="69" xfId="0" applyNumberFormat="1" applyFont="1" applyFill="1" applyBorder="1" applyAlignment="1">
      <alignment vertical="top" wrapText="1"/>
    </xf>
    <xf numFmtId="10" fontId="41" fillId="12" borderId="66" xfId="0" applyNumberFormat="1" applyFont="1" applyFill="1" applyBorder="1" applyAlignment="1">
      <alignment vertical="top" wrapText="1"/>
    </xf>
    <xf numFmtId="0" fontId="0" fillId="12" borderId="63" xfId="0" applyFill="1" applyBorder="1" applyAlignment="1">
      <alignment vertical="top" wrapText="1"/>
    </xf>
    <xf numFmtId="0" fontId="2" fillId="13" borderId="73" xfId="0" applyFont="1" applyFill="1" applyBorder="1" applyAlignment="1">
      <alignment horizontal="center" vertical="center" wrapText="1"/>
    </xf>
    <xf numFmtId="0" fontId="2" fillId="13" borderId="74" xfId="0" applyFont="1" applyFill="1" applyBorder="1" applyAlignment="1">
      <alignment horizontal="center" vertical="center" wrapText="1"/>
    </xf>
    <xf numFmtId="49" fontId="42" fillId="13" borderId="75" xfId="0" applyNumberFormat="1" applyFont="1" applyFill="1" applyBorder="1" applyAlignment="1">
      <alignment horizontal="center" vertical="top" wrapText="1"/>
    </xf>
    <xf numFmtId="10" fontId="42" fillId="13" borderId="75" xfId="0" applyNumberFormat="1" applyFont="1" applyFill="1" applyBorder="1" applyAlignment="1">
      <alignment vertical="top" wrapText="1"/>
    </xf>
    <xf numFmtId="10" fontId="42" fillId="13" borderId="76" xfId="0" applyNumberFormat="1" applyFont="1" applyFill="1" applyBorder="1" applyAlignment="1">
      <alignment vertical="top" wrapText="1"/>
    </xf>
    <xf numFmtId="0" fontId="2" fillId="13" borderId="43" xfId="0" applyFont="1" applyFill="1" applyBorder="1" applyAlignment="1">
      <alignment horizontal="center" vertical="center" wrapText="1"/>
    </xf>
    <xf numFmtId="0" fontId="2" fillId="13" borderId="59" xfId="0" applyFont="1" applyFill="1" applyBorder="1" applyAlignment="1">
      <alignment horizontal="center" vertical="center" wrapText="1"/>
    </xf>
    <xf numFmtId="49" fontId="42" fillId="13" borderId="77" xfId="0" applyNumberFormat="1" applyFont="1" applyFill="1" applyBorder="1" applyAlignment="1">
      <alignment horizontal="center" vertical="top" wrapText="1"/>
    </xf>
    <xf numFmtId="170" fontId="42" fillId="13" borderId="77" xfId="0" applyNumberFormat="1" applyFont="1" applyFill="1" applyBorder="1" applyAlignment="1">
      <alignment vertical="top" wrapText="1"/>
    </xf>
    <xf numFmtId="170" fontId="42" fillId="13" borderId="78" xfId="0" applyNumberFormat="1" applyFont="1" applyFill="1" applyBorder="1" applyAlignment="1">
      <alignment vertical="top" wrapText="1"/>
    </xf>
    <xf numFmtId="0" fontId="0" fillId="13" borderId="0" xfId="0" applyFill="1" applyAlignment="1">
      <alignment vertical="center"/>
    </xf>
    <xf numFmtId="0" fontId="0" fillId="13" borderId="0" xfId="0" applyFill="1" applyAlignment="1">
      <alignment vertical="center" wrapText="1"/>
    </xf>
    <xf numFmtId="0" fontId="43" fillId="0" borderId="0" xfId="0" applyFont="1" applyAlignment="1">
      <alignment vertical="center" wrapText="1"/>
    </xf>
    <xf numFmtId="0" fontId="43" fillId="0" borderId="50" xfId="0" applyFont="1" applyBorder="1" applyAlignment="1">
      <alignment horizontal="center" vertical="center" wrapText="1"/>
    </xf>
    <xf numFmtId="0" fontId="43" fillId="0" borderId="0" xfId="0" applyFont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60" xfId="0" applyBorder="1" applyAlignment="1">
      <alignment horizontal="center" wrapText="1"/>
    </xf>
    <xf numFmtId="0" fontId="44" fillId="13" borderId="0" xfId="0" applyFont="1" applyFill="1" applyAlignment="1">
      <alignment wrapText="1"/>
    </xf>
    <xf numFmtId="0" fontId="2" fillId="13" borderId="0" xfId="0" applyFont="1" applyFill="1" applyAlignment="1">
      <alignment horizontal="right"/>
    </xf>
    <xf numFmtId="0" fontId="45" fillId="13" borderId="0" xfId="0" applyFont="1" applyFill="1" applyAlignment="1">
      <alignment wrapText="1"/>
    </xf>
    <xf numFmtId="0" fontId="0" fillId="13" borderId="80" xfId="0" applyFill="1" applyBorder="1" applyAlignment="1">
      <alignment vertical="top" wrapText="1"/>
    </xf>
    <xf numFmtId="4" fontId="41" fillId="13" borderId="65" xfId="0" applyNumberFormat="1" applyFont="1" applyFill="1" applyBorder="1" applyAlignment="1">
      <alignment vertical="top" wrapText="1"/>
    </xf>
    <xf numFmtId="2" fontId="41" fillId="13" borderId="66" xfId="3" applyNumberFormat="1" applyFont="1" applyFill="1" applyBorder="1" applyAlignment="1">
      <alignment vertical="top" wrapText="1"/>
    </xf>
    <xf numFmtId="0" fontId="0" fillId="12" borderId="80" xfId="0" applyFill="1" applyBorder="1" applyAlignment="1">
      <alignment vertical="top" wrapText="1"/>
    </xf>
    <xf numFmtId="4" fontId="41" fillId="12" borderId="65" xfId="0" applyNumberFormat="1" applyFont="1" applyFill="1" applyBorder="1" applyAlignment="1">
      <alignment vertical="top" wrapText="1"/>
    </xf>
    <xf numFmtId="2" fontId="41" fillId="12" borderId="66" xfId="3" applyNumberFormat="1" applyFont="1" applyFill="1" applyBorder="1" applyAlignment="1">
      <alignment vertical="top" wrapText="1"/>
    </xf>
    <xf numFmtId="0" fontId="0" fillId="0" borderId="71" xfId="0" applyFill="1" applyBorder="1" applyAlignment="1">
      <alignment vertical="top" wrapText="1"/>
    </xf>
    <xf numFmtId="49" fontId="41" fillId="0" borderId="68" xfId="0" applyNumberFormat="1" applyFont="1" applyFill="1" applyBorder="1" applyAlignment="1">
      <alignment horizontal="center" vertical="top" wrapText="1"/>
    </xf>
    <xf numFmtId="10" fontId="41" fillId="0" borderId="65" xfId="0" applyNumberFormat="1" applyFont="1" applyFill="1" applyBorder="1" applyAlignment="1">
      <alignment vertical="top" wrapText="1"/>
    </xf>
    <xf numFmtId="0" fontId="0" fillId="0" borderId="65" xfId="0" applyFill="1" applyBorder="1" applyAlignment="1">
      <alignment vertical="top" wrapText="1"/>
    </xf>
    <xf numFmtId="4" fontId="41" fillId="0" borderId="68" xfId="0" applyNumberFormat="1" applyFont="1" applyFill="1" applyBorder="1" applyAlignment="1">
      <alignment vertical="top" wrapText="1"/>
    </xf>
    <xf numFmtId="4" fontId="41" fillId="0" borderId="69" xfId="0" applyNumberFormat="1" applyFont="1" applyFill="1" applyBorder="1" applyAlignment="1">
      <alignment vertical="top" wrapText="1"/>
    </xf>
    <xf numFmtId="0" fontId="2" fillId="13" borderId="52" xfId="0" applyFont="1" applyFill="1" applyBorder="1" applyAlignment="1">
      <alignment vertical="center"/>
    </xf>
    <xf numFmtId="0" fontId="2" fillId="13" borderId="56" xfId="0" applyFont="1" applyFill="1" applyBorder="1" applyAlignment="1">
      <alignment vertical="center"/>
    </xf>
    <xf numFmtId="0" fontId="2" fillId="13" borderId="58" xfId="0" applyFont="1" applyFill="1" applyBorder="1" applyAlignment="1">
      <alignment vertical="center"/>
    </xf>
    <xf numFmtId="0" fontId="2" fillId="13" borderId="54" xfId="0" applyFont="1" applyFill="1" applyBorder="1" applyAlignment="1">
      <alignment vertical="center"/>
    </xf>
    <xf numFmtId="0" fontId="2" fillId="13" borderId="53" xfId="0" applyFont="1" applyFill="1" applyBorder="1" applyAlignment="1">
      <alignment horizontal="left" vertical="center"/>
    </xf>
    <xf numFmtId="0" fontId="46" fillId="8" borderId="50" xfId="0" applyFont="1" applyFill="1" applyBorder="1" applyAlignment="1">
      <alignment horizontal="center" vertical="center" wrapText="1"/>
    </xf>
    <xf numFmtId="0" fontId="46" fillId="8" borderId="51" xfId="0" applyFont="1" applyFill="1" applyBorder="1" applyAlignment="1">
      <alignment horizontal="center" vertical="center" wrapText="1"/>
    </xf>
    <xf numFmtId="0" fontId="2" fillId="6" borderId="50" xfId="0" applyFont="1" applyFill="1" applyBorder="1" applyAlignment="1">
      <alignment horizontal="center" vertical="top" wrapText="1"/>
    </xf>
    <xf numFmtId="0" fontId="2" fillId="6" borderId="51" xfId="0" applyFont="1" applyFill="1" applyBorder="1" applyAlignment="1">
      <alignment horizontal="center" vertical="top" wrapText="1"/>
    </xf>
    <xf numFmtId="4" fontId="41" fillId="12" borderId="66" xfId="0" applyNumberFormat="1" applyFont="1" applyFill="1" applyBorder="1" applyAlignment="1">
      <alignment vertical="top" wrapText="1"/>
    </xf>
    <xf numFmtId="0" fontId="0" fillId="0" borderId="80" xfId="0" applyFill="1" applyBorder="1" applyAlignment="1">
      <alignment vertical="top" wrapText="1"/>
    </xf>
    <xf numFmtId="4" fontId="41" fillId="0" borderId="65" xfId="0" applyNumberFormat="1" applyFont="1" applyFill="1" applyBorder="1" applyAlignment="1">
      <alignment vertical="top" wrapText="1"/>
    </xf>
    <xf numFmtId="4" fontId="41" fillId="0" borderId="66" xfId="0" applyNumberFormat="1" applyFont="1" applyFill="1" applyBorder="1" applyAlignment="1">
      <alignment vertical="top" wrapText="1"/>
    </xf>
    <xf numFmtId="0" fontId="16" fillId="12" borderId="71" xfId="0" applyFont="1" applyFill="1" applyBorder="1" applyAlignment="1">
      <alignment vertical="top" wrapText="1"/>
    </xf>
    <xf numFmtId="0" fontId="0" fillId="12" borderId="55" xfId="0" applyFill="1" applyBorder="1" applyAlignment="1">
      <alignment horizontal="right" vertical="top" wrapText="1"/>
    </xf>
    <xf numFmtId="0" fontId="0" fillId="12" borderId="67" xfId="0" applyFill="1" applyBorder="1" applyAlignment="1">
      <alignment horizontal="right" vertical="top" wrapText="1"/>
    </xf>
    <xf numFmtId="0" fontId="0" fillId="13" borderId="70" xfId="0" applyFill="1" applyBorder="1" applyAlignment="1">
      <alignment horizontal="right" vertical="top" wrapText="1"/>
    </xf>
    <xf numFmtId="0" fontId="0" fillId="13" borderId="67" xfId="0" applyFill="1" applyBorder="1" applyAlignment="1">
      <alignment horizontal="right" vertical="top" wrapText="1"/>
    </xf>
    <xf numFmtId="0" fontId="0" fillId="12" borderId="79" xfId="0" applyFill="1" applyBorder="1" applyAlignment="1">
      <alignment horizontal="right" vertical="top" wrapText="1"/>
    </xf>
    <xf numFmtId="0" fontId="0" fillId="13" borderId="79" xfId="0" applyFill="1" applyBorder="1" applyAlignment="1">
      <alignment horizontal="right" vertical="top" wrapText="1"/>
    </xf>
    <xf numFmtId="0" fontId="0" fillId="0" borderId="70" xfId="0" applyFill="1" applyBorder="1" applyAlignment="1">
      <alignment horizontal="right" vertical="top" wrapText="1"/>
    </xf>
    <xf numFmtId="0" fontId="0" fillId="0" borderId="67" xfId="0" applyFill="1" applyBorder="1" applyAlignment="1">
      <alignment horizontal="right" vertical="top" wrapText="1"/>
    </xf>
    <xf numFmtId="0" fontId="0" fillId="12" borderId="70" xfId="0" applyFill="1" applyBorder="1" applyAlignment="1">
      <alignment horizontal="right" vertical="top" wrapText="1"/>
    </xf>
    <xf numFmtId="0" fontId="0" fillId="0" borderId="79" xfId="0" applyFill="1" applyBorder="1" applyAlignment="1">
      <alignment horizontal="right" vertical="top" wrapText="1"/>
    </xf>
    <xf numFmtId="0" fontId="0" fillId="12" borderId="72" xfId="0" applyFill="1" applyBorder="1" applyAlignment="1">
      <alignment horizontal="right" vertical="top" wrapText="1"/>
    </xf>
    <xf numFmtId="44" fontId="41" fillId="12" borderId="65" xfId="3" applyFont="1" applyFill="1" applyBorder="1" applyAlignment="1">
      <alignment vertical="top" wrapText="1"/>
    </xf>
    <xf numFmtId="9" fontId="41" fillId="12" borderId="65" xfId="4" applyFont="1" applyFill="1" applyBorder="1" applyAlignment="1">
      <alignment vertical="top" wrapText="1"/>
    </xf>
    <xf numFmtId="9" fontId="41" fillId="12" borderId="66" xfId="4" applyFont="1" applyFill="1" applyBorder="1" applyAlignment="1">
      <alignment vertical="top" wrapText="1"/>
    </xf>
    <xf numFmtId="9" fontId="41" fillId="0" borderId="65" xfId="4" applyFont="1" applyFill="1" applyBorder="1" applyAlignment="1">
      <alignment vertical="top" wrapText="1"/>
    </xf>
    <xf numFmtId="9" fontId="41" fillId="0" borderId="66" xfId="4" applyFont="1" applyFill="1" applyBorder="1" applyAlignment="1">
      <alignment vertical="top" wrapText="1"/>
    </xf>
    <xf numFmtId="9" fontId="41" fillId="13" borderId="66" xfId="4" applyFont="1" applyFill="1" applyBorder="1" applyAlignment="1">
      <alignment vertical="top" wrapText="1"/>
    </xf>
    <xf numFmtId="9" fontId="41" fillId="13" borderId="65" xfId="4" applyFont="1" applyFill="1" applyBorder="1" applyAlignment="1">
      <alignment vertical="top" wrapText="1"/>
    </xf>
    <xf numFmtId="0" fontId="2" fillId="13" borderId="81" xfId="0" applyFont="1" applyFill="1" applyBorder="1" applyAlignment="1">
      <alignment horizontal="center" vertical="center"/>
    </xf>
    <xf numFmtId="0" fontId="2" fillId="13" borderId="82" xfId="0" applyFont="1" applyFill="1" applyBorder="1" applyAlignment="1">
      <alignment horizontal="center" vertical="center"/>
    </xf>
    <xf numFmtId="0" fontId="2" fillId="13" borderId="83" xfId="0" applyFont="1" applyFill="1" applyBorder="1" applyAlignment="1">
      <alignment horizontal="center" vertical="center"/>
    </xf>
  </cellXfs>
  <cellStyles count="5">
    <cellStyle name="Hiperlink 2" xfId="2" xr:uid="{F7951F0E-CE0C-4665-8A28-20C0ADFD351B}"/>
    <cellStyle name="Moeda" xfId="3" builtinId="4"/>
    <cellStyle name="Normal" xfId="0" builtinId="0"/>
    <cellStyle name="Normal 2" xfId="1" xr:uid="{66E8571B-2C8A-4843-8839-796B5C7461AF}"/>
    <cellStyle name="Porcentagem" xfId="4" builtinId="5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297436</xdr:colOff>
      <xdr:row>9</xdr:row>
      <xdr:rowOff>65346</xdr:rowOff>
    </xdr:from>
    <xdr:ext cx="95995" cy="8673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5995" cy="86735"/>
        </a:xfrm>
        <a:prstGeom prst="rect">
          <a:avLst/>
        </a:prstGeom>
      </xdr:spPr>
    </xdr:pic>
    <xdr:clientData/>
  </xdr:oneCellAnchor>
  <xdr:oneCellAnchor>
    <xdr:from>
      <xdr:col>14</xdr:col>
      <xdr:colOff>484042</xdr:colOff>
      <xdr:row>9</xdr:row>
      <xdr:rowOff>65346</xdr:rowOff>
    </xdr:from>
    <xdr:ext cx="94644" cy="86735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4644" cy="86735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571634</xdr:colOff>
      <xdr:row>0</xdr:row>
      <xdr:rowOff>0</xdr:rowOff>
    </xdr:from>
    <xdr:to>
      <xdr:col>10</xdr:col>
      <xdr:colOff>602114</xdr:colOff>
      <xdr:row>1</xdr:row>
      <xdr:rowOff>36830</xdr:rowOff>
    </xdr:to>
    <xdr:sp macro="" textlink="">
      <xdr:nvSpPr>
        <xdr:cNvPr id="7" name="Textbox 7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0" y="0"/>
          <a:ext cx="935990" cy="159385"/>
        </a:xfrm>
        <a:prstGeom prst="rect">
          <a:avLst/>
        </a:prstGeom>
      </xdr:spPr>
      <xdr:txBody>
        <a:bodyPr vertOverflow="clip" lIns="0" tIns="0" rIns="0" bIns="0" anchor="t"/>
        <a:lstStyle/>
        <a:p>
          <a:endParaRPr sz="1050" b="0" spc="0">
            <a:latin typeface="Trebuchet MS"/>
            <a:cs typeface="Trebuchet M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68"/>
  <sheetViews>
    <sheetView tabSelected="1" topLeftCell="A55" workbookViewId="0">
      <selection activeCell="H66" sqref="H66"/>
    </sheetView>
  </sheetViews>
  <sheetFormatPr defaultRowHeight="12.75" x14ac:dyDescent="0.2"/>
  <cols>
    <col min="1" max="1" width="8.1640625" customWidth="1"/>
    <col min="2" max="2" width="12.6640625" customWidth="1"/>
    <col min="3" max="3" width="8.1640625" customWidth="1"/>
    <col min="4" max="4" width="51.83203125" customWidth="1"/>
    <col min="5" max="5" width="3.5" customWidth="1"/>
    <col min="6" max="6" width="6.83203125" customWidth="1"/>
    <col min="7" max="7" width="7.1640625" customWidth="1"/>
    <col min="8" max="8" width="8.83203125" customWidth="1"/>
    <col min="9" max="9" width="9.33203125" customWidth="1"/>
    <col min="10" max="10" width="7.5" customWidth="1"/>
    <col min="11" max="11" width="6" customWidth="1"/>
    <col min="12" max="12" width="6.6640625" customWidth="1"/>
    <col min="13" max="13" width="8" customWidth="1"/>
    <col min="14" max="14" width="14.6640625" customWidth="1"/>
    <col min="15" max="15" width="9.83203125" customWidth="1"/>
    <col min="16" max="16" width="5.83203125" customWidth="1"/>
    <col min="17" max="17" width="15.5" customWidth="1"/>
    <col min="18" max="18" width="7.83203125" customWidth="1"/>
    <col min="19" max="19" width="8.6640625" customWidth="1"/>
    <col min="20" max="20" width="10.1640625" bestFit="1" customWidth="1"/>
  </cols>
  <sheetData>
    <row r="1" spans="1:19" ht="14.25" customHeight="1" x14ac:dyDescent="0.2">
      <c r="A1" s="231" t="s">
        <v>0</v>
      </c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2"/>
      <c r="S1" s="233"/>
    </row>
    <row r="2" spans="1:19" ht="10.7" customHeight="1" x14ac:dyDescent="0.2">
      <c r="A2" s="234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6"/>
    </row>
    <row r="3" spans="1:19" ht="10.35" customHeight="1" x14ac:dyDescent="0.2">
      <c r="A3" s="237"/>
      <c r="B3" s="238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8"/>
      <c r="P3" s="238"/>
      <c r="Q3" s="238"/>
      <c r="R3" s="238"/>
      <c r="S3" s="239"/>
    </row>
    <row r="4" spans="1:19" ht="10.5" customHeight="1" x14ac:dyDescent="0.2">
      <c r="A4" s="240" t="s">
        <v>1</v>
      </c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1"/>
      <c r="M4" s="241"/>
      <c r="N4" s="241"/>
      <c r="O4" s="242"/>
      <c r="P4" s="243"/>
      <c r="Q4" s="238"/>
      <c r="R4" s="238"/>
      <c r="S4" s="239"/>
    </row>
    <row r="5" spans="1:19" ht="12" customHeight="1" x14ac:dyDescent="0.2">
      <c r="A5" s="206" t="s">
        <v>2</v>
      </c>
      <c r="B5" s="207"/>
      <c r="C5" s="207"/>
      <c r="D5" s="207"/>
      <c r="E5" s="207"/>
      <c r="F5" s="207"/>
      <c r="G5" s="207"/>
      <c r="H5" s="207"/>
      <c r="I5" s="207"/>
      <c r="J5" s="207"/>
      <c r="K5" s="207"/>
      <c r="L5" s="207"/>
      <c r="M5" s="207"/>
      <c r="N5" s="207"/>
      <c r="O5" s="208"/>
      <c r="P5" s="223" t="s">
        <v>3</v>
      </c>
      <c r="Q5" s="224"/>
      <c r="R5" s="224"/>
      <c r="S5" s="225"/>
    </row>
    <row r="6" spans="1:19" ht="13.35" customHeight="1" x14ac:dyDescent="0.2">
      <c r="A6" s="212" t="s">
        <v>4</v>
      </c>
      <c r="B6" s="213"/>
      <c r="C6" s="213"/>
      <c r="D6" s="213"/>
      <c r="E6" s="213"/>
      <c r="F6" s="226"/>
      <c r="G6" s="227" t="s">
        <v>5</v>
      </c>
      <c r="H6" s="213"/>
      <c r="I6" s="213"/>
      <c r="J6" s="213"/>
      <c r="K6" s="213"/>
      <c r="L6" s="213"/>
      <c r="M6" s="226"/>
      <c r="N6" s="228"/>
      <c r="O6" s="229"/>
      <c r="P6" s="229"/>
      <c r="Q6" s="229"/>
      <c r="R6" s="229"/>
      <c r="S6" s="230"/>
    </row>
    <row r="7" spans="1:19" ht="27.95" customHeight="1" x14ac:dyDescent="0.2">
      <c r="A7" s="206" t="s">
        <v>116</v>
      </c>
      <c r="B7" s="207"/>
      <c r="C7" s="207"/>
      <c r="D7" s="207"/>
      <c r="E7" s="207"/>
      <c r="F7" s="208"/>
      <c r="G7" s="209"/>
      <c r="H7" s="210"/>
      <c r="I7" s="210"/>
      <c r="J7" s="210"/>
      <c r="K7" s="210"/>
      <c r="L7" s="210"/>
      <c r="M7" s="211"/>
      <c r="N7" s="2" t="s">
        <v>6</v>
      </c>
      <c r="O7" s="1"/>
      <c r="P7" s="1"/>
      <c r="Q7" s="1"/>
      <c r="R7" s="1"/>
      <c r="S7" s="32" t="s">
        <v>7</v>
      </c>
    </row>
    <row r="8" spans="1:19" ht="10.5" customHeight="1" x14ac:dyDescent="0.2">
      <c r="A8" s="212" t="s">
        <v>8</v>
      </c>
      <c r="B8" s="213"/>
      <c r="C8" s="213"/>
      <c r="D8" s="213"/>
      <c r="E8" s="213"/>
      <c r="F8" s="213"/>
      <c r="G8" s="213"/>
      <c r="H8" s="213"/>
      <c r="I8" s="213"/>
      <c r="J8" s="213"/>
      <c r="K8" s="213"/>
      <c r="L8" s="213"/>
      <c r="M8" s="213"/>
      <c r="N8" s="213"/>
      <c r="O8" s="213"/>
      <c r="P8" s="213"/>
      <c r="Q8" s="213"/>
      <c r="R8" s="213"/>
      <c r="S8" s="214"/>
    </row>
    <row r="9" spans="1:19" ht="10.5" customHeight="1" x14ac:dyDescent="0.2">
      <c r="A9" s="215" t="s">
        <v>9</v>
      </c>
      <c r="B9" s="216"/>
      <c r="C9" s="216"/>
      <c r="D9" s="216"/>
      <c r="E9" s="216"/>
      <c r="F9" s="216"/>
      <c r="G9" s="216"/>
      <c r="H9" s="216"/>
      <c r="I9" s="216"/>
      <c r="J9" s="216"/>
      <c r="K9" s="216"/>
      <c r="L9" s="216"/>
      <c r="M9" s="217"/>
      <c r="N9" s="218" t="s">
        <v>10</v>
      </c>
      <c r="O9" s="219"/>
      <c r="P9" s="219"/>
      <c r="Q9" s="220"/>
      <c r="R9" s="221" t="s">
        <v>122</v>
      </c>
      <c r="S9" s="222"/>
    </row>
    <row r="10" spans="1:19" ht="31.7" customHeight="1" x14ac:dyDescent="0.2">
      <c r="A10" s="194" t="s">
        <v>11</v>
      </c>
      <c r="B10" s="195"/>
      <c r="C10" s="195"/>
      <c r="D10" s="195"/>
      <c r="E10" s="195"/>
      <c r="F10" s="195"/>
      <c r="G10" s="195"/>
      <c r="H10" s="195"/>
      <c r="I10" s="195"/>
      <c r="J10" s="195"/>
      <c r="K10" s="195"/>
      <c r="L10" s="195"/>
      <c r="M10" s="195"/>
      <c r="N10" s="195"/>
      <c r="O10" s="195"/>
      <c r="P10" s="195"/>
      <c r="Q10" s="195"/>
      <c r="R10" s="195"/>
      <c r="S10" s="196"/>
    </row>
    <row r="11" spans="1:19" ht="21.2" customHeight="1" x14ac:dyDescent="0.2">
      <c r="A11" s="197" t="s">
        <v>12</v>
      </c>
      <c r="B11" s="198"/>
      <c r="C11" s="198"/>
      <c r="D11" s="199"/>
      <c r="E11" s="200" t="s">
        <v>13</v>
      </c>
      <c r="F11" s="201"/>
      <c r="G11" s="201"/>
      <c r="H11" s="202"/>
      <c r="I11" s="153" t="s">
        <v>14</v>
      </c>
      <c r="J11" s="154"/>
      <c r="K11" s="154"/>
      <c r="L11" s="154"/>
      <c r="M11" s="155"/>
      <c r="N11" s="203" t="s">
        <v>15</v>
      </c>
      <c r="O11" s="204"/>
      <c r="P11" s="204"/>
      <c r="Q11" s="204"/>
      <c r="R11" s="205"/>
      <c r="S11" s="33">
        <v>0.25</v>
      </c>
    </row>
    <row r="12" spans="1:19" ht="10.7" customHeight="1" x14ac:dyDescent="0.2">
      <c r="A12" s="181" t="s">
        <v>16</v>
      </c>
      <c r="B12" s="182"/>
      <c r="C12" s="182"/>
      <c r="D12" s="183"/>
      <c r="E12" s="5" t="s">
        <v>17</v>
      </c>
      <c r="F12" s="6">
        <v>0</v>
      </c>
      <c r="G12" s="7" t="s">
        <v>18</v>
      </c>
      <c r="H12" s="8">
        <v>4.1999999999999997E-3</v>
      </c>
      <c r="I12" s="184" t="s">
        <v>19</v>
      </c>
      <c r="J12" s="182"/>
      <c r="K12" s="182"/>
      <c r="L12" s="182"/>
      <c r="M12" s="9">
        <v>4.1999999999999997E-3</v>
      </c>
      <c r="N12" s="185" t="s">
        <v>20</v>
      </c>
      <c r="O12" s="186"/>
      <c r="P12" s="186"/>
      <c r="Q12" s="186"/>
      <c r="R12" s="186"/>
      <c r="S12" s="187"/>
    </row>
    <row r="13" spans="1:19" ht="10.5" customHeight="1" x14ac:dyDescent="0.2">
      <c r="A13" s="181" t="s">
        <v>21</v>
      </c>
      <c r="B13" s="182"/>
      <c r="C13" s="182"/>
      <c r="D13" s="183"/>
      <c r="E13" s="5" t="s">
        <v>17</v>
      </c>
      <c r="F13" s="6">
        <v>0</v>
      </c>
      <c r="G13" s="7" t="s">
        <v>18</v>
      </c>
      <c r="H13" s="8">
        <v>2.2700000000000001E-2</v>
      </c>
      <c r="I13" s="184" t="s">
        <v>22</v>
      </c>
      <c r="J13" s="182"/>
      <c r="K13" s="182"/>
      <c r="L13" s="182"/>
      <c r="M13" s="9">
        <v>2.2499999999999999E-2</v>
      </c>
      <c r="N13" s="188"/>
      <c r="O13" s="189"/>
      <c r="P13" s="189"/>
      <c r="Q13" s="189"/>
      <c r="R13" s="189"/>
      <c r="S13" s="190"/>
    </row>
    <row r="14" spans="1:19" ht="10.5" customHeight="1" x14ac:dyDescent="0.2">
      <c r="A14" s="181" t="s">
        <v>23</v>
      </c>
      <c r="B14" s="182"/>
      <c r="C14" s="182"/>
      <c r="D14" s="183"/>
      <c r="E14" s="5" t="s">
        <v>17</v>
      </c>
      <c r="F14" s="6">
        <v>0</v>
      </c>
      <c r="G14" s="7" t="s">
        <v>18</v>
      </c>
      <c r="H14" s="8">
        <v>1.3899999999999999E-2</v>
      </c>
      <c r="I14" s="3" t="s">
        <v>24</v>
      </c>
      <c r="J14" s="4" t="s">
        <v>25</v>
      </c>
      <c r="K14" s="10"/>
      <c r="L14" s="10"/>
      <c r="M14" s="9">
        <v>1.38E-2</v>
      </c>
      <c r="N14" s="188"/>
      <c r="O14" s="189"/>
      <c r="P14" s="189"/>
      <c r="Q14" s="189"/>
      <c r="R14" s="189"/>
      <c r="S14" s="190"/>
    </row>
    <row r="15" spans="1:19" ht="10.5" customHeight="1" x14ac:dyDescent="0.2">
      <c r="A15" s="181" t="s">
        <v>26</v>
      </c>
      <c r="B15" s="182"/>
      <c r="C15" s="182"/>
      <c r="D15" s="183"/>
      <c r="E15" s="5" t="s">
        <v>17</v>
      </c>
      <c r="F15" s="6">
        <v>1.1000000000000001E-3</v>
      </c>
      <c r="G15" s="7" t="s">
        <v>18</v>
      </c>
      <c r="H15" s="8">
        <v>4.8899999999999999E-2</v>
      </c>
      <c r="I15" s="184" t="s">
        <v>27</v>
      </c>
      <c r="J15" s="182"/>
      <c r="K15" s="182"/>
      <c r="L15" s="182"/>
      <c r="M15" s="9">
        <v>4.6699999999999998E-2</v>
      </c>
      <c r="N15" s="188"/>
      <c r="O15" s="189"/>
      <c r="P15" s="189"/>
      <c r="Q15" s="189"/>
      <c r="R15" s="189"/>
      <c r="S15" s="190"/>
    </row>
    <row r="16" spans="1:19" ht="10.5" customHeight="1" x14ac:dyDescent="0.2">
      <c r="A16" s="181" t="s">
        <v>28</v>
      </c>
      <c r="B16" s="182"/>
      <c r="C16" s="182"/>
      <c r="D16" s="183"/>
      <c r="E16" s="5" t="s">
        <v>17</v>
      </c>
      <c r="F16" s="6">
        <v>3.8300000000000001E-2</v>
      </c>
      <c r="G16" s="7" t="s">
        <v>18</v>
      </c>
      <c r="H16" s="8">
        <v>7.9699999999999993E-2</v>
      </c>
      <c r="I16" s="184" t="s">
        <v>29</v>
      </c>
      <c r="J16" s="182"/>
      <c r="K16" s="182"/>
      <c r="L16" s="182"/>
      <c r="M16" s="9">
        <v>7.3499999999999996E-2</v>
      </c>
      <c r="N16" s="188"/>
      <c r="O16" s="189"/>
      <c r="P16" s="189"/>
      <c r="Q16" s="189"/>
      <c r="R16" s="189"/>
      <c r="S16" s="190"/>
    </row>
    <row r="17" spans="1:19" ht="10.5" customHeight="1" x14ac:dyDescent="0.2">
      <c r="A17" s="181" t="s">
        <v>30</v>
      </c>
      <c r="B17" s="182"/>
      <c r="C17" s="182"/>
      <c r="D17" s="183"/>
      <c r="E17" s="5" t="s">
        <v>17</v>
      </c>
      <c r="F17" s="6">
        <v>5.6500000000000002E-2</v>
      </c>
      <c r="G17" s="7" t="s">
        <v>18</v>
      </c>
      <c r="H17" s="8">
        <v>7.2999999999999995E-2</v>
      </c>
      <c r="I17" s="184" t="s">
        <v>31</v>
      </c>
      <c r="J17" s="182"/>
      <c r="K17" s="182"/>
      <c r="L17" s="182"/>
      <c r="M17" s="9">
        <v>6.4399999999999999E-2</v>
      </c>
      <c r="N17" s="191"/>
      <c r="O17" s="192"/>
      <c r="P17" s="192"/>
      <c r="Q17" s="192"/>
      <c r="R17" s="192"/>
      <c r="S17" s="193"/>
    </row>
    <row r="18" spans="1:19" ht="10.5" customHeight="1" x14ac:dyDescent="0.2">
      <c r="A18" s="163" t="s">
        <v>32</v>
      </c>
      <c r="B18" s="166" t="s">
        <v>33</v>
      </c>
      <c r="C18" s="169" t="s">
        <v>34</v>
      </c>
      <c r="D18" s="172" t="s">
        <v>35</v>
      </c>
      <c r="E18" s="173"/>
      <c r="F18" s="173"/>
      <c r="G18" s="173"/>
      <c r="H18" s="173"/>
      <c r="I18" s="173"/>
      <c r="J18" s="174"/>
      <c r="K18" s="166" t="s">
        <v>36</v>
      </c>
      <c r="L18" s="144" t="s">
        <v>37</v>
      </c>
      <c r="M18" s="145"/>
      <c r="N18" s="150" t="s">
        <v>38</v>
      </c>
      <c r="O18" s="151"/>
      <c r="P18" s="151"/>
      <c r="Q18" s="151"/>
      <c r="R18" s="151"/>
      <c r="S18" s="152"/>
    </row>
    <row r="19" spans="1:19" ht="10.5" customHeight="1" x14ac:dyDescent="0.2">
      <c r="A19" s="164"/>
      <c r="B19" s="167"/>
      <c r="C19" s="170"/>
      <c r="D19" s="175"/>
      <c r="E19" s="176"/>
      <c r="F19" s="176"/>
      <c r="G19" s="176"/>
      <c r="H19" s="176"/>
      <c r="I19" s="176"/>
      <c r="J19" s="177"/>
      <c r="K19" s="167"/>
      <c r="L19" s="146"/>
      <c r="M19" s="147"/>
      <c r="N19" s="153" t="s">
        <v>39</v>
      </c>
      <c r="O19" s="154"/>
      <c r="P19" s="155"/>
      <c r="Q19" s="156" t="s">
        <v>40</v>
      </c>
      <c r="R19" s="157"/>
      <c r="S19" s="158"/>
    </row>
    <row r="20" spans="1:19" ht="11.1" customHeight="1" x14ac:dyDescent="0.2">
      <c r="A20" s="165"/>
      <c r="B20" s="168"/>
      <c r="C20" s="171"/>
      <c r="D20" s="178"/>
      <c r="E20" s="179"/>
      <c r="F20" s="179"/>
      <c r="G20" s="179"/>
      <c r="H20" s="179"/>
      <c r="I20" s="179"/>
      <c r="J20" s="180"/>
      <c r="K20" s="168"/>
      <c r="L20" s="148"/>
      <c r="M20" s="149"/>
      <c r="N20" s="11" t="s">
        <v>41</v>
      </c>
      <c r="O20" s="159" t="s">
        <v>42</v>
      </c>
      <c r="P20" s="160"/>
      <c r="Q20" s="11" t="s">
        <v>41</v>
      </c>
      <c r="R20" s="161" t="s">
        <v>42</v>
      </c>
      <c r="S20" s="162"/>
    </row>
    <row r="21" spans="1:19" ht="11.1" customHeight="1" x14ac:dyDescent="0.2">
      <c r="A21" s="34" t="s">
        <v>43</v>
      </c>
      <c r="B21" s="53" t="s">
        <v>118</v>
      </c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5"/>
    </row>
    <row r="22" spans="1:19" ht="43.5" customHeight="1" x14ac:dyDescent="0.2">
      <c r="A22" s="35" t="s">
        <v>44</v>
      </c>
      <c r="B22" s="12" t="s">
        <v>45</v>
      </c>
      <c r="C22" s="12" t="s">
        <v>46</v>
      </c>
      <c r="D22" s="86" t="s">
        <v>133</v>
      </c>
      <c r="E22" s="87"/>
      <c r="F22" s="87"/>
      <c r="G22" s="87"/>
      <c r="H22" s="87"/>
      <c r="I22" s="87"/>
      <c r="J22" s="88"/>
      <c r="K22" s="12" t="s">
        <v>47</v>
      </c>
      <c r="L22" s="138">
        <v>1</v>
      </c>
      <c r="M22" s="139"/>
      <c r="N22" s="14">
        <v>1396.17</v>
      </c>
      <c r="O22" s="140">
        <f>L22*N22</f>
        <v>1396.17</v>
      </c>
      <c r="P22" s="141"/>
      <c r="Q22" s="15">
        <f>O22+O22*S11</f>
        <v>1745.2125000000001</v>
      </c>
      <c r="R22" s="142">
        <f>Q22*L22</f>
        <v>1745.2125000000001</v>
      </c>
      <c r="S22" s="143"/>
    </row>
    <row r="23" spans="1:19" ht="11.25" customHeight="1" x14ac:dyDescent="0.2">
      <c r="A23" s="133"/>
      <c r="B23" s="134"/>
      <c r="C23" s="134"/>
      <c r="D23" s="134"/>
      <c r="E23" s="134"/>
      <c r="F23" s="134"/>
      <c r="G23" s="134"/>
      <c r="H23" s="134"/>
      <c r="I23" s="134"/>
      <c r="J23" s="134"/>
      <c r="K23" s="134"/>
      <c r="L23" s="134"/>
      <c r="M23" s="134"/>
      <c r="N23" s="134"/>
      <c r="O23" s="134"/>
      <c r="P23" s="135"/>
      <c r="Q23" s="16" t="s">
        <v>48</v>
      </c>
      <c r="R23" s="136">
        <f>SUM(R22)</f>
        <v>1745.2125000000001</v>
      </c>
      <c r="S23" s="137"/>
    </row>
    <row r="24" spans="1:19" ht="11.1" customHeight="1" x14ac:dyDescent="0.2">
      <c r="A24" s="36" t="s">
        <v>49</v>
      </c>
      <c r="B24" s="50" t="s">
        <v>238</v>
      </c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2"/>
    </row>
    <row r="25" spans="1:19" ht="22.5" customHeight="1" x14ac:dyDescent="0.2">
      <c r="A25" s="37" t="s">
        <v>50</v>
      </c>
      <c r="B25" s="21" t="s">
        <v>51</v>
      </c>
      <c r="C25" s="21" t="s">
        <v>46</v>
      </c>
      <c r="D25" s="130" t="s">
        <v>121</v>
      </c>
      <c r="E25" s="130"/>
      <c r="F25" s="130"/>
      <c r="G25" s="130"/>
      <c r="H25" s="130"/>
      <c r="I25" s="130"/>
      <c r="J25" s="130"/>
      <c r="K25" s="21" t="s">
        <v>52</v>
      </c>
      <c r="L25" s="131">
        <v>354.59</v>
      </c>
      <c r="M25" s="131"/>
      <c r="N25" s="22">
        <v>27.55</v>
      </c>
      <c r="O25" s="118">
        <f>N25*L25</f>
        <v>9768.9544999999998</v>
      </c>
      <c r="P25" s="119"/>
      <c r="Q25" s="23">
        <f>N25+N25*$S$11</f>
        <v>34.4375</v>
      </c>
      <c r="R25" s="118">
        <f>Q25*L25</f>
        <v>12211.193125</v>
      </c>
      <c r="S25" s="124"/>
    </row>
    <row r="26" spans="1:19" ht="18.75" customHeight="1" x14ac:dyDescent="0.2">
      <c r="A26" s="38" t="s">
        <v>53</v>
      </c>
      <c r="B26" s="24" t="s">
        <v>54</v>
      </c>
      <c r="C26" s="24" t="s">
        <v>46</v>
      </c>
      <c r="D26" s="125" t="s">
        <v>132</v>
      </c>
      <c r="E26" s="130"/>
      <c r="F26" s="130"/>
      <c r="G26" s="130"/>
      <c r="H26" s="130"/>
      <c r="I26" s="130"/>
      <c r="J26" s="130"/>
      <c r="K26" s="24" t="s">
        <v>55</v>
      </c>
      <c r="L26" s="132">
        <v>138</v>
      </c>
      <c r="M26" s="132"/>
      <c r="N26" s="25">
        <v>2.7</v>
      </c>
      <c r="O26" s="118">
        <f t="shared" ref="O26:O28" si="0">N26*L26</f>
        <v>372.6</v>
      </c>
      <c r="P26" s="119"/>
      <c r="Q26" s="23">
        <f t="shared" ref="Q26:Q28" si="1">N26+N26*$S$11</f>
        <v>3.375</v>
      </c>
      <c r="R26" s="118">
        <f t="shared" ref="R26:R28" si="2">Q26*L26</f>
        <v>465.75</v>
      </c>
      <c r="S26" s="124"/>
    </row>
    <row r="27" spans="1:19" ht="23.25" customHeight="1" x14ac:dyDescent="0.2">
      <c r="A27" s="38" t="s">
        <v>56</v>
      </c>
      <c r="B27" s="24" t="s">
        <v>51</v>
      </c>
      <c r="C27" s="24" t="s">
        <v>46</v>
      </c>
      <c r="D27" s="125" t="s">
        <v>131</v>
      </c>
      <c r="E27" s="126"/>
      <c r="F27" s="126"/>
      <c r="G27" s="126"/>
      <c r="H27" s="126"/>
      <c r="I27" s="126"/>
      <c r="J27" s="126"/>
      <c r="K27" s="24" t="s">
        <v>52</v>
      </c>
      <c r="L27" s="123">
        <v>5.7</v>
      </c>
      <c r="M27" s="123"/>
      <c r="N27" s="25">
        <v>27.55</v>
      </c>
      <c r="O27" s="118">
        <f t="shared" si="0"/>
        <v>157.035</v>
      </c>
      <c r="P27" s="119"/>
      <c r="Q27" s="23">
        <f t="shared" si="1"/>
        <v>34.4375</v>
      </c>
      <c r="R27" s="118">
        <f t="shared" si="2"/>
        <v>196.29375000000002</v>
      </c>
      <c r="S27" s="124"/>
    </row>
    <row r="28" spans="1:19" ht="36" customHeight="1" x14ac:dyDescent="0.2">
      <c r="A28" s="38" t="s">
        <v>57</v>
      </c>
      <c r="B28" s="24" t="s">
        <v>58</v>
      </c>
      <c r="C28" s="24" t="s">
        <v>46</v>
      </c>
      <c r="D28" s="126" t="s">
        <v>59</v>
      </c>
      <c r="E28" s="126"/>
      <c r="F28" s="126"/>
      <c r="G28" s="126"/>
      <c r="H28" s="126"/>
      <c r="I28" s="126"/>
      <c r="J28" s="126"/>
      <c r="K28" s="24" t="s">
        <v>52</v>
      </c>
      <c r="L28" s="123">
        <v>195.95</v>
      </c>
      <c r="M28" s="123"/>
      <c r="N28" s="25">
        <v>17.53</v>
      </c>
      <c r="O28" s="118">
        <f t="shared" si="0"/>
        <v>3435.0034999999998</v>
      </c>
      <c r="P28" s="119"/>
      <c r="Q28" s="23">
        <f t="shared" si="1"/>
        <v>21.912500000000001</v>
      </c>
      <c r="R28" s="118">
        <f t="shared" si="2"/>
        <v>4293.7543750000004</v>
      </c>
      <c r="S28" s="124"/>
    </row>
    <row r="29" spans="1:19" x14ac:dyDescent="0.2">
      <c r="A29" s="120" t="s">
        <v>48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2"/>
      <c r="R29" s="105">
        <f>SUM(R25:S28)</f>
        <v>17166.991249999999</v>
      </c>
      <c r="S29" s="106"/>
    </row>
    <row r="30" spans="1:19" x14ac:dyDescent="0.2">
      <c r="A30" s="34" t="s">
        <v>60</v>
      </c>
      <c r="B30" s="94" t="s">
        <v>61</v>
      </c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6"/>
    </row>
    <row r="31" spans="1:19" ht="19.5" customHeight="1" x14ac:dyDescent="0.2">
      <c r="A31" s="39" t="s">
        <v>62</v>
      </c>
      <c r="B31" s="19">
        <v>101746</v>
      </c>
      <c r="C31" s="17" t="s">
        <v>63</v>
      </c>
      <c r="D31" s="114" t="s">
        <v>64</v>
      </c>
      <c r="E31" s="115"/>
      <c r="F31" s="115"/>
      <c r="G31" s="115"/>
      <c r="H31" s="115"/>
      <c r="I31" s="115"/>
      <c r="J31" s="116"/>
      <c r="K31" s="17" t="s">
        <v>52</v>
      </c>
      <c r="L31" s="72">
        <v>321.95999999999998</v>
      </c>
      <c r="M31" s="97"/>
      <c r="N31" s="18">
        <v>422.75</v>
      </c>
      <c r="O31" s="118" t="s">
        <v>120</v>
      </c>
      <c r="P31" s="119"/>
      <c r="Q31" s="23">
        <f t="shared" ref="Q31:Q36" si="3">N31+N31*$S$11</f>
        <v>528.4375</v>
      </c>
      <c r="R31" s="110">
        <f>Q31*L31</f>
        <v>170135.73749999999</v>
      </c>
      <c r="S31" s="111"/>
    </row>
    <row r="32" spans="1:19" ht="19.5" customHeight="1" x14ac:dyDescent="0.2">
      <c r="A32" s="39" t="s">
        <v>65</v>
      </c>
      <c r="B32" s="17" t="s">
        <v>66</v>
      </c>
      <c r="C32" s="17" t="s">
        <v>63</v>
      </c>
      <c r="D32" s="114" t="s">
        <v>67</v>
      </c>
      <c r="E32" s="115"/>
      <c r="F32" s="115"/>
      <c r="G32" s="115"/>
      <c r="H32" s="115"/>
      <c r="I32" s="115"/>
      <c r="J32" s="116"/>
      <c r="K32" s="17" t="s">
        <v>55</v>
      </c>
      <c r="L32" s="72">
        <v>716.57</v>
      </c>
      <c r="M32" s="97"/>
      <c r="N32" s="18">
        <v>27.01</v>
      </c>
      <c r="O32" s="118">
        <f t="shared" ref="O32:O36" si="4">N32*L32</f>
        <v>19354.555700000001</v>
      </c>
      <c r="P32" s="119"/>
      <c r="Q32" s="23">
        <f t="shared" si="3"/>
        <v>33.762500000000003</v>
      </c>
      <c r="R32" s="110">
        <f t="shared" ref="R32:R36" si="5">Q32*L32</f>
        <v>24193.194625000004</v>
      </c>
      <c r="S32" s="111"/>
    </row>
    <row r="33" spans="1:19" ht="18" customHeight="1" x14ac:dyDescent="0.2">
      <c r="A33" s="39" t="s">
        <v>68</v>
      </c>
      <c r="B33" s="19">
        <v>101739</v>
      </c>
      <c r="C33" s="17" t="s">
        <v>63</v>
      </c>
      <c r="D33" s="89" t="s">
        <v>69</v>
      </c>
      <c r="E33" s="90"/>
      <c r="F33" s="90"/>
      <c r="G33" s="90"/>
      <c r="H33" s="90"/>
      <c r="I33" s="90"/>
      <c r="J33" s="91"/>
      <c r="K33" s="17" t="s">
        <v>55</v>
      </c>
      <c r="L33" s="72">
        <v>111.6</v>
      </c>
      <c r="M33" s="97"/>
      <c r="N33" s="18">
        <v>49.97</v>
      </c>
      <c r="O33" s="118">
        <f t="shared" si="4"/>
        <v>5576.652</v>
      </c>
      <c r="P33" s="119"/>
      <c r="Q33" s="23">
        <f t="shared" si="3"/>
        <v>62.462499999999999</v>
      </c>
      <c r="R33" s="110">
        <f t="shared" si="5"/>
        <v>6970.8149999999996</v>
      </c>
      <c r="S33" s="111"/>
    </row>
    <row r="34" spans="1:19" ht="18" customHeight="1" x14ac:dyDescent="0.2">
      <c r="A34" s="39" t="s">
        <v>70</v>
      </c>
      <c r="B34" s="19">
        <v>101746</v>
      </c>
      <c r="C34" s="17" t="s">
        <v>63</v>
      </c>
      <c r="D34" s="117" t="s">
        <v>71</v>
      </c>
      <c r="E34" s="87"/>
      <c r="F34" s="87"/>
      <c r="G34" s="87"/>
      <c r="H34" s="87"/>
      <c r="I34" s="87"/>
      <c r="J34" s="88"/>
      <c r="K34" s="17" t="s">
        <v>52</v>
      </c>
      <c r="L34" s="72">
        <v>59.3</v>
      </c>
      <c r="M34" s="97"/>
      <c r="N34" s="18">
        <v>422.75</v>
      </c>
      <c r="O34" s="118">
        <f t="shared" si="4"/>
        <v>25069.074999999997</v>
      </c>
      <c r="P34" s="119"/>
      <c r="Q34" s="23">
        <f t="shared" si="3"/>
        <v>528.4375</v>
      </c>
      <c r="R34" s="110">
        <f t="shared" si="5"/>
        <v>31336.34375</v>
      </c>
      <c r="S34" s="111"/>
    </row>
    <row r="35" spans="1:19" ht="19.5" customHeight="1" x14ac:dyDescent="0.2">
      <c r="A35" s="39" t="s">
        <v>72</v>
      </c>
      <c r="B35" s="17" t="s">
        <v>73</v>
      </c>
      <c r="C35" s="17" t="s">
        <v>63</v>
      </c>
      <c r="D35" s="114" t="s">
        <v>74</v>
      </c>
      <c r="E35" s="115"/>
      <c r="F35" s="115"/>
      <c r="G35" s="115"/>
      <c r="H35" s="115"/>
      <c r="I35" s="115"/>
      <c r="J35" s="116"/>
      <c r="K35" s="17" t="s">
        <v>52</v>
      </c>
      <c r="L35" s="72">
        <v>97</v>
      </c>
      <c r="M35" s="97"/>
      <c r="N35" s="18">
        <v>431.2</v>
      </c>
      <c r="O35" s="118">
        <f t="shared" si="4"/>
        <v>41826.400000000001</v>
      </c>
      <c r="P35" s="119"/>
      <c r="Q35" s="23">
        <f t="shared" si="3"/>
        <v>539</v>
      </c>
      <c r="R35" s="110">
        <f t="shared" si="5"/>
        <v>52283</v>
      </c>
      <c r="S35" s="111"/>
    </row>
    <row r="36" spans="1:19" x14ac:dyDescent="0.2">
      <c r="A36" s="39" t="s">
        <v>75</v>
      </c>
      <c r="B36" s="17" t="s">
        <v>76</v>
      </c>
      <c r="C36" s="17" t="s">
        <v>46</v>
      </c>
      <c r="D36" s="114" t="s">
        <v>77</v>
      </c>
      <c r="E36" s="115"/>
      <c r="F36" s="115"/>
      <c r="G36" s="115"/>
      <c r="H36" s="115"/>
      <c r="I36" s="115"/>
      <c r="J36" s="116"/>
      <c r="K36" s="17" t="s">
        <v>52</v>
      </c>
      <c r="L36" s="72">
        <v>195.95</v>
      </c>
      <c r="M36" s="97"/>
      <c r="N36" s="18">
        <v>71.03</v>
      </c>
      <c r="O36" s="118">
        <f t="shared" si="4"/>
        <v>13918.3285</v>
      </c>
      <c r="P36" s="119"/>
      <c r="Q36" s="23">
        <f t="shared" si="3"/>
        <v>88.787499999999994</v>
      </c>
      <c r="R36" s="110">
        <f t="shared" si="5"/>
        <v>17397.910624999997</v>
      </c>
      <c r="S36" s="111"/>
    </row>
    <row r="37" spans="1:19" x14ac:dyDescent="0.2">
      <c r="A37" s="107" t="s">
        <v>48</v>
      </c>
      <c r="B37" s="108"/>
      <c r="C37" s="108"/>
      <c r="D37" s="108"/>
      <c r="E37" s="108"/>
      <c r="F37" s="108"/>
      <c r="G37" s="108"/>
      <c r="H37" s="108"/>
      <c r="I37" s="108"/>
      <c r="J37" s="108"/>
      <c r="K37" s="108"/>
      <c r="L37" s="108"/>
      <c r="M37" s="108"/>
      <c r="N37" s="108"/>
      <c r="O37" s="108"/>
      <c r="P37" s="108"/>
      <c r="Q37" s="109"/>
      <c r="R37" s="112">
        <f>SUM(R31:S36)</f>
        <v>302317.00150000001</v>
      </c>
      <c r="S37" s="113"/>
    </row>
    <row r="38" spans="1:19" ht="12.75" customHeight="1" x14ac:dyDescent="0.2">
      <c r="A38" s="34" t="s">
        <v>78</v>
      </c>
      <c r="B38" s="94" t="s">
        <v>79</v>
      </c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6"/>
    </row>
    <row r="39" spans="1:19" ht="34.5" customHeight="1" x14ac:dyDescent="0.2">
      <c r="A39" s="35" t="s">
        <v>80</v>
      </c>
      <c r="B39" s="12" t="s">
        <v>81</v>
      </c>
      <c r="C39" s="12" t="s">
        <v>46</v>
      </c>
      <c r="D39" s="89" t="s">
        <v>82</v>
      </c>
      <c r="E39" s="90"/>
      <c r="F39" s="90"/>
      <c r="G39" s="90"/>
      <c r="H39" s="90"/>
      <c r="I39" s="90"/>
      <c r="J39" s="91"/>
      <c r="K39" s="12" t="s">
        <v>52</v>
      </c>
      <c r="L39" s="103">
        <v>308.83999999999997</v>
      </c>
      <c r="M39" s="104"/>
      <c r="N39" s="13">
        <v>66.87</v>
      </c>
      <c r="O39" s="81">
        <f t="shared" ref="O39" si="6">N39*L39</f>
        <v>20652.130799999999</v>
      </c>
      <c r="P39" s="82"/>
      <c r="Q39" s="43">
        <f t="shared" ref="Q39" si="7">N39+N39*$S$11</f>
        <v>83.587500000000006</v>
      </c>
      <c r="R39" s="70">
        <f t="shared" ref="R39" si="8">Q39*L39</f>
        <v>25815.163499999999</v>
      </c>
      <c r="S39" s="71"/>
    </row>
    <row r="40" spans="1:19" x14ac:dyDescent="0.2">
      <c r="A40" s="107" t="s">
        <v>48</v>
      </c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9"/>
      <c r="R40" s="105">
        <v>25815.16</v>
      </c>
      <c r="S40" s="106"/>
    </row>
    <row r="41" spans="1:19" x14ac:dyDescent="0.2">
      <c r="A41" s="34" t="s">
        <v>83</v>
      </c>
      <c r="B41" s="94" t="s">
        <v>84</v>
      </c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6"/>
    </row>
    <row r="42" spans="1:19" ht="18" customHeight="1" x14ac:dyDescent="0.2">
      <c r="A42" s="40" t="s">
        <v>85</v>
      </c>
      <c r="B42" s="29" t="s">
        <v>86</v>
      </c>
      <c r="C42" s="29" t="s">
        <v>46</v>
      </c>
      <c r="D42" s="100" t="s">
        <v>87</v>
      </c>
      <c r="E42" s="101"/>
      <c r="F42" s="101"/>
      <c r="G42" s="101"/>
      <c r="H42" s="101"/>
      <c r="I42" s="101"/>
      <c r="J42" s="102"/>
      <c r="K42" s="29" t="s">
        <v>88</v>
      </c>
      <c r="L42" s="79">
        <v>7.52</v>
      </c>
      <c r="M42" s="80"/>
      <c r="N42" s="30">
        <v>642.27</v>
      </c>
      <c r="O42" s="81">
        <f t="shared" ref="O42" si="9">N42*L42</f>
        <v>4829.8703999999998</v>
      </c>
      <c r="P42" s="82"/>
      <c r="Q42" s="43">
        <f t="shared" ref="Q42" si="10">N42+N42*$S$11</f>
        <v>802.83749999999998</v>
      </c>
      <c r="R42" s="70">
        <f t="shared" ref="R42" si="11">Q42*L42</f>
        <v>6037.3379999999997</v>
      </c>
      <c r="S42" s="71"/>
    </row>
    <row r="43" spans="1:19" x14ac:dyDescent="0.2">
      <c r="A43" s="56" t="s">
        <v>48</v>
      </c>
      <c r="B43" s="57"/>
      <c r="C43" s="57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8"/>
      <c r="R43" s="59">
        <v>6037.34</v>
      </c>
      <c r="S43" s="60"/>
    </row>
    <row r="44" spans="1:19" ht="12.75" customHeight="1" x14ac:dyDescent="0.2">
      <c r="A44" s="41" t="s">
        <v>89</v>
      </c>
      <c r="B44" s="94" t="s">
        <v>242</v>
      </c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6"/>
    </row>
    <row r="45" spans="1:19" x14ac:dyDescent="0.2">
      <c r="A45" s="39" t="s">
        <v>90</v>
      </c>
      <c r="B45" s="17" t="s">
        <v>91</v>
      </c>
      <c r="C45" s="29" t="s">
        <v>46</v>
      </c>
      <c r="D45" s="86" t="s">
        <v>130</v>
      </c>
      <c r="E45" s="90"/>
      <c r="F45" s="90"/>
      <c r="G45" s="90"/>
      <c r="H45" s="90"/>
      <c r="I45" s="90"/>
      <c r="J45" s="91"/>
      <c r="K45" s="17" t="s">
        <v>52</v>
      </c>
      <c r="L45" s="72">
        <v>354.59</v>
      </c>
      <c r="M45" s="97"/>
      <c r="N45" s="18">
        <v>48.69</v>
      </c>
      <c r="O45" s="81">
        <f t="shared" ref="O45:O46" si="12">N45*L45</f>
        <v>17264.987099999998</v>
      </c>
      <c r="P45" s="82"/>
      <c r="Q45" s="43">
        <f t="shared" ref="Q45:Q46" si="13">N45+N45*$S$11</f>
        <v>60.862499999999997</v>
      </c>
      <c r="R45" s="70">
        <f t="shared" ref="R45:R46" si="14">Q45*L45</f>
        <v>21581.233874999998</v>
      </c>
      <c r="S45" s="71"/>
    </row>
    <row r="46" spans="1:19" x14ac:dyDescent="0.2">
      <c r="A46" s="40" t="s">
        <v>92</v>
      </c>
      <c r="B46" s="31">
        <v>102203</v>
      </c>
      <c r="C46" s="29" t="s">
        <v>63</v>
      </c>
      <c r="D46" s="127" t="s">
        <v>129</v>
      </c>
      <c r="E46" s="128"/>
      <c r="F46" s="128"/>
      <c r="G46" s="128"/>
      <c r="H46" s="128"/>
      <c r="I46" s="128"/>
      <c r="J46" s="129"/>
      <c r="K46" s="29" t="s">
        <v>55</v>
      </c>
      <c r="L46" s="98">
        <v>111.6</v>
      </c>
      <c r="M46" s="99"/>
      <c r="N46" s="30">
        <v>10.07</v>
      </c>
      <c r="O46" s="81">
        <f t="shared" si="12"/>
        <v>1123.8119999999999</v>
      </c>
      <c r="P46" s="82"/>
      <c r="Q46" s="43">
        <f t="shared" si="13"/>
        <v>12.5875</v>
      </c>
      <c r="R46" s="70">
        <f t="shared" si="14"/>
        <v>1404.7649999999999</v>
      </c>
      <c r="S46" s="71"/>
    </row>
    <row r="47" spans="1:19" x14ac:dyDescent="0.2">
      <c r="A47" s="56" t="s">
        <v>48</v>
      </c>
      <c r="B47" s="57"/>
      <c r="C47" s="57"/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8"/>
      <c r="R47" s="59">
        <f>SUM(R45:S46)</f>
        <v>22985.998874999997</v>
      </c>
      <c r="S47" s="60"/>
    </row>
    <row r="48" spans="1:19" x14ac:dyDescent="0.2">
      <c r="A48" s="41" t="s">
        <v>93</v>
      </c>
      <c r="B48" s="94" t="s">
        <v>243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6"/>
    </row>
    <row r="49" spans="1:20" ht="24" customHeight="1" x14ac:dyDescent="0.2">
      <c r="A49" s="39" t="s">
        <v>94</v>
      </c>
      <c r="B49" s="17" t="s">
        <v>95</v>
      </c>
      <c r="C49" s="29" t="s">
        <v>46</v>
      </c>
      <c r="D49" s="86" t="s">
        <v>127</v>
      </c>
      <c r="E49" s="87"/>
      <c r="F49" s="87"/>
      <c r="G49" s="87"/>
      <c r="H49" s="87"/>
      <c r="I49" s="87"/>
      <c r="J49" s="88"/>
      <c r="K49" s="17" t="s">
        <v>52</v>
      </c>
      <c r="L49" s="72">
        <v>674.18</v>
      </c>
      <c r="M49" s="73"/>
      <c r="N49" s="25">
        <v>28.13</v>
      </c>
      <c r="O49" s="81">
        <f t="shared" ref="O49" si="15">N49*L49</f>
        <v>18964.683399999998</v>
      </c>
      <c r="P49" s="82"/>
      <c r="Q49" s="43">
        <f t="shared" ref="Q49:Q55" si="16">N49+N49*$S$11</f>
        <v>35.162500000000001</v>
      </c>
      <c r="R49" s="70">
        <f t="shared" ref="R49" si="17">Q49*L49</f>
        <v>23705.85425</v>
      </c>
      <c r="S49" s="71"/>
    </row>
    <row r="50" spans="1:20" ht="17.25" customHeight="1" x14ac:dyDescent="0.2">
      <c r="A50" s="39" t="s">
        <v>96</v>
      </c>
      <c r="B50" s="17" t="s">
        <v>95</v>
      </c>
      <c r="C50" s="29" t="s">
        <v>46</v>
      </c>
      <c r="D50" s="86" t="s">
        <v>128</v>
      </c>
      <c r="E50" s="87"/>
      <c r="F50" s="87"/>
      <c r="G50" s="87"/>
      <c r="H50" s="87"/>
      <c r="I50" s="87"/>
      <c r="J50" s="88"/>
      <c r="K50" s="17" t="s">
        <v>52</v>
      </c>
      <c r="L50" s="92">
        <v>1472.52</v>
      </c>
      <c r="M50" s="93"/>
      <c r="N50" s="25">
        <v>28.13</v>
      </c>
      <c r="O50" s="81">
        <f t="shared" ref="O50:O52" si="18">N50*L50</f>
        <v>41421.9876</v>
      </c>
      <c r="P50" s="82"/>
      <c r="Q50" s="43">
        <f t="shared" si="16"/>
        <v>35.162500000000001</v>
      </c>
      <c r="R50" s="70">
        <f t="shared" ref="R50:R55" si="19">Q50*L50</f>
        <v>51777.484499999999</v>
      </c>
      <c r="S50" s="71"/>
    </row>
    <row r="51" spans="1:20" x14ac:dyDescent="0.2">
      <c r="A51" s="39" t="s">
        <v>97</v>
      </c>
      <c r="B51" s="17" t="s">
        <v>98</v>
      </c>
      <c r="C51" s="29" t="s">
        <v>46</v>
      </c>
      <c r="D51" s="89" t="s">
        <v>99</v>
      </c>
      <c r="E51" s="90"/>
      <c r="F51" s="90"/>
      <c r="G51" s="90"/>
      <c r="H51" s="90"/>
      <c r="I51" s="90"/>
      <c r="J51" s="91"/>
      <c r="K51" s="17" t="s">
        <v>52</v>
      </c>
      <c r="L51" s="72">
        <v>220.14</v>
      </c>
      <c r="M51" s="73"/>
      <c r="N51" s="25">
        <v>38.909999999999997</v>
      </c>
      <c r="O51" s="81">
        <f t="shared" si="18"/>
        <v>8565.647399999998</v>
      </c>
      <c r="P51" s="82"/>
      <c r="Q51" s="43">
        <f t="shared" si="16"/>
        <v>48.637499999999996</v>
      </c>
      <c r="R51" s="70">
        <f t="shared" si="19"/>
        <v>10707.059249999998</v>
      </c>
      <c r="S51" s="71"/>
    </row>
    <row r="52" spans="1:20" x14ac:dyDescent="0.2">
      <c r="A52" s="39" t="s">
        <v>100</v>
      </c>
      <c r="B52" s="17" t="s">
        <v>101</v>
      </c>
      <c r="C52" s="29" t="s">
        <v>46</v>
      </c>
      <c r="D52" s="89" t="s">
        <v>102</v>
      </c>
      <c r="E52" s="90"/>
      <c r="F52" s="90"/>
      <c r="G52" s="90"/>
      <c r="H52" s="90"/>
      <c r="I52" s="90"/>
      <c r="J52" s="91"/>
      <c r="K52" s="17" t="s">
        <v>52</v>
      </c>
      <c r="L52" s="92">
        <v>2146.6999999999998</v>
      </c>
      <c r="M52" s="93"/>
      <c r="N52" s="25">
        <v>2.97</v>
      </c>
      <c r="O52" s="81">
        <f t="shared" si="18"/>
        <v>6375.6989999999996</v>
      </c>
      <c r="P52" s="82"/>
      <c r="Q52" s="43">
        <f t="shared" si="16"/>
        <v>3.7125000000000004</v>
      </c>
      <c r="R52" s="70">
        <f t="shared" si="19"/>
        <v>7969.6237499999997</v>
      </c>
      <c r="S52" s="71"/>
    </row>
    <row r="53" spans="1:20" ht="18" customHeight="1" x14ac:dyDescent="0.2">
      <c r="A53" s="39" t="s">
        <v>103</v>
      </c>
      <c r="B53" s="17" t="s">
        <v>104</v>
      </c>
      <c r="C53" s="29" t="s">
        <v>46</v>
      </c>
      <c r="D53" s="89" t="s">
        <v>105</v>
      </c>
      <c r="E53" s="90"/>
      <c r="F53" s="90"/>
      <c r="G53" s="90"/>
      <c r="H53" s="90"/>
      <c r="I53" s="90"/>
      <c r="J53" s="91"/>
      <c r="K53" s="17" t="s">
        <v>52</v>
      </c>
      <c r="L53" s="72">
        <v>208.4</v>
      </c>
      <c r="M53" s="73"/>
      <c r="N53" s="25">
        <v>3.37</v>
      </c>
      <c r="O53" s="81">
        <f t="shared" ref="O53:O55" si="20">N53*L53</f>
        <v>702.30799999999999</v>
      </c>
      <c r="P53" s="82"/>
      <c r="Q53" s="43">
        <f t="shared" si="16"/>
        <v>4.2125000000000004</v>
      </c>
      <c r="R53" s="70">
        <f t="shared" si="19"/>
        <v>877.8850000000001</v>
      </c>
      <c r="S53" s="71"/>
    </row>
    <row r="54" spans="1:20" ht="27" customHeight="1" x14ac:dyDescent="0.2">
      <c r="A54" s="39" t="s">
        <v>106</v>
      </c>
      <c r="B54" s="17" t="s">
        <v>107</v>
      </c>
      <c r="C54" s="29" t="s">
        <v>46</v>
      </c>
      <c r="D54" s="89" t="s">
        <v>108</v>
      </c>
      <c r="E54" s="90"/>
      <c r="F54" s="90"/>
      <c r="G54" s="90"/>
      <c r="H54" s="90"/>
      <c r="I54" s="90"/>
      <c r="J54" s="91"/>
      <c r="K54" s="17" t="s">
        <v>52</v>
      </c>
      <c r="L54" s="72">
        <v>103.36</v>
      </c>
      <c r="M54" s="73"/>
      <c r="N54" s="25">
        <v>28.97</v>
      </c>
      <c r="O54" s="81">
        <f t="shared" si="20"/>
        <v>2994.3391999999999</v>
      </c>
      <c r="P54" s="82"/>
      <c r="Q54" s="43">
        <f t="shared" si="16"/>
        <v>36.212499999999999</v>
      </c>
      <c r="R54" s="70">
        <f t="shared" si="19"/>
        <v>3742.924</v>
      </c>
      <c r="S54" s="71"/>
    </row>
    <row r="55" spans="1:20" ht="27" customHeight="1" x14ac:dyDescent="0.2">
      <c r="A55" s="42" t="s">
        <v>109</v>
      </c>
      <c r="B55" s="26" t="s">
        <v>110</v>
      </c>
      <c r="C55" s="29" t="s">
        <v>46</v>
      </c>
      <c r="D55" s="100" t="s">
        <v>111</v>
      </c>
      <c r="E55" s="101"/>
      <c r="F55" s="101"/>
      <c r="G55" s="101"/>
      <c r="H55" s="101"/>
      <c r="I55" s="101"/>
      <c r="J55" s="102"/>
      <c r="K55" s="26" t="s">
        <v>112</v>
      </c>
      <c r="L55" s="74">
        <v>80</v>
      </c>
      <c r="M55" s="75"/>
      <c r="N55" s="27">
        <v>20</v>
      </c>
      <c r="O55" s="81">
        <f t="shared" si="20"/>
        <v>1600</v>
      </c>
      <c r="P55" s="82"/>
      <c r="Q55" s="43">
        <f t="shared" si="16"/>
        <v>25</v>
      </c>
      <c r="R55" s="70">
        <f t="shared" si="19"/>
        <v>2000</v>
      </c>
      <c r="S55" s="71"/>
    </row>
    <row r="56" spans="1:20" x14ac:dyDescent="0.2">
      <c r="A56" s="63"/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5"/>
      <c r="Q56" s="28" t="s">
        <v>48</v>
      </c>
      <c r="R56" s="59">
        <f>SUM(R49:S55)</f>
        <v>100780.83074999998</v>
      </c>
      <c r="S56" s="60"/>
    </row>
    <row r="57" spans="1:20" ht="12.75" customHeight="1" x14ac:dyDescent="0.2">
      <c r="A57" s="45">
        <v>8</v>
      </c>
      <c r="B57" s="397" t="s">
        <v>119</v>
      </c>
      <c r="C57" s="397"/>
      <c r="D57" s="397"/>
      <c r="E57" s="397"/>
      <c r="F57" s="397"/>
      <c r="G57" s="397"/>
      <c r="H57" s="397"/>
      <c r="I57" s="397"/>
      <c r="J57" s="397"/>
      <c r="K57" s="397"/>
      <c r="L57" s="397"/>
      <c r="M57" s="397"/>
      <c r="N57" s="397"/>
      <c r="O57" s="397"/>
      <c r="P57" s="397"/>
      <c r="Q57" s="397"/>
      <c r="R57" s="397"/>
      <c r="S57" s="398"/>
    </row>
    <row r="58" spans="1:20" ht="12.75" customHeight="1" x14ac:dyDescent="0.2">
      <c r="A58" s="46" t="s">
        <v>124</v>
      </c>
      <c r="B58" s="49">
        <v>90770</v>
      </c>
      <c r="C58" s="47" t="s">
        <v>126</v>
      </c>
      <c r="D58" s="83" t="s">
        <v>123</v>
      </c>
      <c r="E58" s="84"/>
      <c r="F58" s="84"/>
      <c r="G58" s="84"/>
      <c r="H58" s="84"/>
      <c r="I58" s="84"/>
      <c r="J58" s="85"/>
      <c r="K58" s="48" t="s">
        <v>125</v>
      </c>
      <c r="L58" s="69">
        <v>72</v>
      </c>
      <c r="M58" s="69"/>
      <c r="N58" s="47">
        <v>123.14</v>
      </c>
      <c r="O58" s="81">
        <f t="shared" ref="O58" si="21">N58*L58</f>
        <v>8866.08</v>
      </c>
      <c r="P58" s="82"/>
      <c r="Q58" s="43">
        <f t="shared" ref="Q58" si="22">N58+N58*$S$11</f>
        <v>153.92500000000001</v>
      </c>
      <c r="R58" s="70">
        <f t="shared" ref="R58" si="23">Q58*L58</f>
        <v>11082.6</v>
      </c>
      <c r="S58" s="71"/>
    </row>
    <row r="59" spans="1:20" x14ac:dyDescent="0.2">
      <c r="A59" s="63"/>
      <c r="B59" s="64"/>
      <c r="C59" s="64"/>
      <c r="D59" s="64"/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5"/>
      <c r="Q59" s="28" t="s">
        <v>48</v>
      </c>
      <c r="R59" s="59">
        <f>SUM(R58)</f>
        <v>11082.6</v>
      </c>
      <c r="S59" s="60"/>
    </row>
    <row r="60" spans="1:20" ht="12.75" customHeight="1" x14ac:dyDescent="0.2">
      <c r="A60" s="306">
        <v>9</v>
      </c>
      <c r="B60" s="20"/>
      <c r="C60" s="399" t="s">
        <v>117</v>
      </c>
      <c r="D60" s="399"/>
      <c r="E60" s="399"/>
      <c r="F60" s="399"/>
      <c r="G60" s="399"/>
      <c r="H60" s="399"/>
      <c r="I60" s="399"/>
      <c r="J60" s="399"/>
      <c r="K60" s="399"/>
      <c r="L60" s="399"/>
      <c r="M60" s="399"/>
      <c r="N60" s="399"/>
      <c r="O60" s="399"/>
      <c r="P60" s="399"/>
      <c r="Q60" s="399"/>
      <c r="R60" s="399"/>
      <c r="S60" s="400"/>
    </row>
    <row r="61" spans="1:20" x14ac:dyDescent="0.2">
      <c r="A61" s="305" t="s">
        <v>221</v>
      </c>
      <c r="B61" s="29" t="s">
        <v>113</v>
      </c>
      <c r="C61" s="29" t="s">
        <v>46</v>
      </c>
      <c r="D61" s="76" t="s">
        <v>114</v>
      </c>
      <c r="E61" s="77"/>
      <c r="F61" s="77"/>
      <c r="G61" s="77"/>
      <c r="H61" s="77"/>
      <c r="I61" s="77"/>
      <c r="J61" s="78"/>
      <c r="K61" s="29" t="s">
        <v>52</v>
      </c>
      <c r="L61" s="79">
        <v>308.83999999999997</v>
      </c>
      <c r="M61" s="80"/>
      <c r="N61" s="30">
        <v>7.18</v>
      </c>
      <c r="O61" s="81">
        <f t="shared" ref="O61" si="24">N61*L61</f>
        <v>2217.4712</v>
      </c>
      <c r="P61" s="82"/>
      <c r="Q61" s="43">
        <f t="shared" ref="Q61" si="25">N61+N61*$S$11</f>
        <v>8.9749999999999996</v>
      </c>
      <c r="R61" s="70">
        <f t="shared" ref="R61" si="26">Q61*L61</f>
        <v>2771.8389999999995</v>
      </c>
      <c r="S61" s="71"/>
    </row>
    <row r="62" spans="1:20" x14ac:dyDescent="0.2">
      <c r="A62" s="56" t="s">
        <v>48</v>
      </c>
      <c r="B62" s="57"/>
      <c r="C62" s="57"/>
      <c r="D62" s="57"/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8"/>
      <c r="R62" s="59">
        <v>2771.84</v>
      </c>
      <c r="S62" s="60"/>
    </row>
    <row r="63" spans="1:20" ht="12.75" customHeight="1" thickBot="1" x14ac:dyDescent="0.25">
      <c r="A63" s="66" t="s">
        <v>115</v>
      </c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8"/>
      <c r="R63" s="61">
        <f>SUM(R62,R56,R47,R43,R40,R37,R29,R59,R23)</f>
        <v>490702.97487500001</v>
      </c>
      <c r="S63" s="62"/>
      <c r="T63" s="44"/>
    </row>
    <row r="65" spans="4:20" s="246" customFormat="1" x14ac:dyDescent="0.2"/>
    <row r="66" spans="4:20" ht="36" customHeight="1" x14ac:dyDescent="0.2">
      <c r="D66" s="375"/>
      <c r="E66" s="376"/>
      <c r="T66" s="44"/>
    </row>
    <row r="67" spans="4:20" x14ac:dyDescent="0.2">
      <c r="D67" s="371" t="s">
        <v>236</v>
      </c>
      <c r="E67" s="371"/>
      <c r="T67" s="44"/>
    </row>
    <row r="68" spans="4:20" x14ac:dyDescent="0.2">
      <c r="D68" s="372" t="s">
        <v>245</v>
      </c>
      <c r="E68" s="372"/>
      <c r="S68" s="44"/>
    </row>
  </sheetData>
  <mergeCells count="171">
    <mergeCell ref="D66:E66"/>
    <mergeCell ref="D68:E68"/>
    <mergeCell ref="A5:O5"/>
    <mergeCell ref="P5:S5"/>
    <mergeCell ref="A6:F6"/>
    <mergeCell ref="G6:M6"/>
    <mergeCell ref="N6:S6"/>
    <mergeCell ref="A1:S1"/>
    <mergeCell ref="A2:S2"/>
    <mergeCell ref="A3:S3"/>
    <mergeCell ref="A4:O4"/>
    <mergeCell ref="P4:S4"/>
    <mergeCell ref="A10:S10"/>
    <mergeCell ref="A11:D11"/>
    <mergeCell ref="E11:H11"/>
    <mergeCell ref="I11:M11"/>
    <mergeCell ref="N11:R11"/>
    <mergeCell ref="A7:F7"/>
    <mergeCell ref="G7:M7"/>
    <mergeCell ref="A8:S8"/>
    <mergeCell ref="A9:M9"/>
    <mergeCell ref="N9:Q9"/>
    <mergeCell ref="R9:S9"/>
    <mergeCell ref="A12:D12"/>
    <mergeCell ref="I12:L12"/>
    <mergeCell ref="N12:S17"/>
    <mergeCell ref="A13:D13"/>
    <mergeCell ref="I13:L13"/>
    <mergeCell ref="A14:D14"/>
    <mergeCell ref="A15:D15"/>
    <mergeCell ref="I15:L15"/>
    <mergeCell ref="A16:D16"/>
    <mergeCell ref="I16:L16"/>
    <mergeCell ref="A17:D17"/>
    <mergeCell ref="I17:L17"/>
    <mergeCell ref="A23:P23"/>
    <mergeCell ref="R23:S23"/>
    <mergeCell ref="D22:J22"/>
    <mergeCell ref="L22:M22"/>
    <mergeCell ref="O22:P22"/>
    <mergeCell ref="R22:S22"/>
    <mergeCell ref="L18:M20"/>
    <mergeCell ref="N18:S18"/>
    <mergeCell ref="N19:P19"/>
    <mergeCell ref="Q19:S19"/>
    <mergeCell ref="O20:P20"/>
    <mergeCell ref="R20:S20"/>
    <mergeCell ref="A18:A20"/>
    <mergeCell ref="B18:B20"/>
    <mergeCell ref="C18:C20"/>
    <mergeCell ref="D18:J20"/>
    <mergeCell ref="K18:K20"/>
    <mergeCell ref="D46:J46"/>
    <mergeCell ref="D53:J53"/>
    <mergeCell ref="D54:J54"/>
    <mergeCell ref="D55:J55"/>
    <mergeCell ref="B44:S44"/>
    <mergeCell ref="B41:S41"/>
    <mergeCell ref="B38:S38"/>
    <mergeCell ref="D25:J25"/>
    <mergeCell ref="L25:M25"/>
    <mergeCell ref="O25:P25"/>
    <mergeCell ref="R25:S25"/>
    <mergeCell ref="D26:J26"/>
    <mergeCell ref="L26:M26"/>
    <mergeCell ref="O26:P26"/>
    <mergeCell ref="R26:S26"/>
    <mergeCell ref="L27:M27"/>
    <mergeCell ref="L28:M28"/>
    <mergeCell ref="O27:P27"/>
    <mergeCell ref="O28:P28"/>
    <mergeCell ref="R27:S27"/>
    <mergeCell ref="R28:S28"/>
    <mergeCell ref="D27:J27"/>
    <mergeCell ref="D28:J28"/>
    <mergeCell ref="D45:J45"/>
    <mergeCell ref="R29:S29"/>
    <mergeCell ref="B30:S30"/>
    <mergeCell ref="L31:M31"/>
    <mergeCell ref="L32:M32"/>
    <mergeCell ref="L33:M33"/>
    <mergeCell ref="R31:S31"/>
    <mergeCell ref="R32:S32"/>
    <mergeCell ref="R33:S33"/>
    <mergeCell ref="A29:Q29"/>
    <mergeCell ref="D31:J31"/>
    <mergeCell ref="D32:J32"/>
    <mergeCell ref="D33:J33"/>
    <mergeCell ref="D34:J34"/>
    <mergeCell ref="D35:J35"/>
    <mergeCell ref="D36:J36"/>
    <mergeCell ref="A37:Q37"/>
    <mergeCell ref="L34:M34"/>
    <mergeCell ref="L35:M35"/>
    <mergeCell ref="L36:M36"/>
    <mergeCell ref="O31:P31"/>
    <mergeCell ref="O32:P32"/>
    <mergeCell ref="O33:P33"/>
    <mergeCell ref="O34:P34"/>
    <mergeCell ref="O35:P35"/>
    <mergeCell ref="O36:P36"/>
    <mergeCell ref="D42:J42"/>
    <mergeCell ref="A43:Q43"/>
    <mergeCell ref="L39:M39"/>
    <mergeCell ref="O39:P39"/>
    <mergeCell ref="R39:S39"/>
    <mergeCell ref="R40:S40"/>
    <mergeCell ref="D39:J39"/>
    <mergeCell ref="A40:Q40"/>
    <mergeCell ref="R34:S34"/>
    <mergeCell ref="R35:S35"/>
    <mergeCell ref="R36:S36"/>
    <mergeCell ref="R37:S37"/>
    <mergeCell ref="R45:S45"/>
    <mergeCell ref="R46:S46"/>
    <mergeCell ref="L45:M45"/>
    <mergeCell ref="L46:M46"/>
    <mergeCell ref="O45:P45"/>
    <mergeCell ref="O46:P46"/>
    <mergeCell ref="L42:M42"/>
    <mergeCell ref="O42:P42"/>
    <mergeCell ref="R42:S42"/>
    <mergeCell ref="R43:S43"/>
    <mergeCell ref="R47:S47"/>
    <mergeCell ref="D49:J49"/>
    <mergeCell ref="D50:J50"/>
    <mergeCell ref="D51:J51"/>
    <mergeCell ref="D52:J52"/>
    <mergeCell ref="R49:S49"/>
    <mergeCell ref="R50:S50"/>
    <mergeCell ref="R51:S51"/>
    <mergeCell ref="R52:S52"/>
    <mergeCell ref="L49:M49"/>
    <mergeCell ref="L50:M50"/>
    <mergeCell ref="L51:M51"/>
    <mergeCell ref="L52:M52"/>
    <mergeCell ref="B48:S48"/>
    <mergeCell ref="A47:Q47"/>
    <mergeCell ref="R54:S54"/>
    <mergeCell ref="R55:S55"/>
    <mergeCell ref="O49:P49"/>
    <mergeCell ref="O50:P50"/>
    <mergeCell ref="O51:P51"/>
    <mergeCell ref="O52:P52"/>
    <mergeCell ref="O53:P53"/>
    <mergeCell ref="O54:P54"/>
    <mergeCell ref="O55:P55"/>
    <mergeCell ref="B24:S24"/>
    <mergeCell ref="B21:S21"/>
    <mergeCell ref="A62:Q62"/>
    <mergeCell ref="C60:S60"/>
    <mergeCell ref="B57:S57"/>
    <mergeCell ref="R59:S59"/>
    <mergeCell ref="R62:S62"/>
    <mergeCell ref="R63:S63"/>
    <mergeCell ref="A59:P59"/>
    <mergeCell ref="A56:P56"/>
    <mergeCell ref="A63:Q63"/>
    <mergeCell ref="L58:M58"/>
    <mergeCell ref="R58:S58"/>
    <mergeCell ref="L53:M53"/>
    <mergeCell ref="L54:M54"/>
    <mergeCell ref="L55:M55"/>
    <mergeCell ref="R56:S56"/>
    <mergeCell ref="D61:J61"/>
    <mergeCell ref="L61:M61"/>
    <mergeCell ref="O61:P61"/>
    <mergeCell ref="R61:S61"/>
    <mergeCell ref="D58:J58"/>
    <mergeCell ref="O58:P58"/>
    <mergeCell ref="R53:S53"/>
  </mergeCells>
  <pageMargins left="0.7" right="0.7" top="0.75" bottom="0.75" header="0.3" footer="0.3"/>
  <pageSetup paperSize="9" scale="7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95"/>
  <sheetViews>
    <sheetView topLeftCell="A82" workbookViewId="0">
      <selection activeCell="G99" sqref="G99"/>
    </sheetView>
  </sheetViews>
  <sheetFormatPr defaultRowHeight="12.75" x14ac:dyDescent="0.2"/>
  <cols>
    <col min="1" max="1" width="8.1640625" customWidth="1"/>
    <col min="2" max="2" width="51.1640625" customWidth="1"/>
    <col min="3" max="3" width="8.1640625" customWidth="1"/>
    <col min="4" max="4" width="10.33203125" customWidth="1"/>
    <col min="5" max="5" width="6" customWidth="1"/>
    <col min="6" max="6" width="14.83203125" customWidth="1"/>
    <col min="7" max="7" width="14.6640625" customWidth="1"/>
    <col min="8" max="8" width="7.6640625" customWidth="1"/>
    <col min="9" max="9" width="15.83203125" customWidth="1"/>
    <col min="10" max="10" width="16.5" customWidth="1"/>
    <col min="11" max="11" width="22" customWidth="1"/>
  </cols>
  <sheetData>
    <row r="1" spans="1:11" ht="9.75" customHeight="1" x14ac:dyDescent="0.2">
      <c r="A1" s="244"/>
      <c r="B1" s="244"/>
      <c r="C1" s="244"/>
      <c r="D1" s="244"/>
      <c r="E1" s="244"/>
      <c r="F1" s="244"/>
      <c r="G1" s="244"/>
      <c r="H1" s="244"/>
      <c r="I1" s="244"/>
      <c r="J1" s="244"/>
      <c r="K1" s="244"/>
    </row>
    <row r="2" spans="1:11" ht="21" x14ac:dyDescent="0.2">
      <c r="A2" s="293" t="s">
        <v>134</v>
      </c>
      <c r="B2" s="294"/>
      <c r="C2" s="294"/>
      <c r="D2" s="294"/>
      <c r="E2" s="294"/>
      <c r="F2" s="294"/>
      <c r="G2" s="294"/>
      <c r="H2" s="295"/>
    </row>
    <row r="3" spans="1:11" x14ac:dyDescent="0.2">
      <c r="A3" s="296" t="s">
        <v>135</v>
      </c>
      <c r="B3" s="297"/>
      <c r="C3" s="297"/>
      <c r="D3" s="297"/>
      <c r="E3" s="297"/>
      <c r="F3" s="297"/>
      <c r="G3" s="297"/>
      <c r="H3" s="298"/>
    </row>
    <row r="4" spans="1:11" x14ac:dyDescent="0.2">
      <c r="A4" s="296" t="s">
        <v>136</v>
      </c>
      <c r="B4" s="297"/>
      <c r="C4" s="297"/>
      <c r="D4" s="297"/>
      <c r="E4" s="297"/>
      <c r="F4" s="297"/>
      <c r="G4" s="297"/>
      <c r="H4" s="298"/>
    </row>
    <row r="5" spans="1:11" ht="17.25" x14ac:dyDescent="0.2">
      <c r="A5" s="299" t="s">
        <v>137</v>
      </c>
      <c r="B5" s="300"/>
      <c r="C5" s="300"/>
      <c r="D5" s="300"/>
      <c r="E5" s="300"/>
      <c r="F5" s="300"/>
      <c r="G5" s="300"/>
      <c r="H5" s="301"/>
    </row>
    <row r="6" spans="1:11" x14ac:dyDescent="0.2">
      <c r="A6" s="302" t="s">
        <v>138</v>
      </c>
      <c r="B6" s="303"/>
      <c r="C6" s="303"/>
      <c r="D6" s="303"/>
      <c r="E6" s="303"/>
      <c r="F6" s="303"/>
      <c r="G6" s="303"/>
      <c r="H6" s="304"/>
    </row>
    <row r="7" spans="1:11" ht="18" x14ac:dyDescent="0.2">
      <c r="A7" s="247" t="s">
        <v>139</v>
      </c>
      <c r="B7" s="248" t="s">
        <v>140</v>
      </c>
      <c r="C7" s="247" t="s">
        <v>141</v>
      </c>
      <c r="D7" s="247" t="s">
        <v>142</v>
      </c>
      <c r="E7" s="247" t="s">
        <v>143</v>
      </c>
      <c r="F7" s="247" t="s">
        <v>144</v>
      </c>
      <c r="G7" s="247" t="s">
        <v>145</v>
      </c>
      <c r="H7" s="248" t="s">
        <v>146</v>
      </c>
    </row>
    <row r="8" spans="1:11" x14ac:dyDescent="0.2">
      <c r="A8" s="247" t="s">
        <v>147</v>
      </c>
      <c r="B8" s="245" t="s">
        <v>148</v>
      </c>
      <c r="C8" s="270"/>
      <c r="D8" s="270"/>
      <c r="E8" s="270"/>
      <c r="F8" s="270"/>
      <c r="G8" s="270"/>
      <c r="H8" s="271"/>
    </row>
    <row r="9" spans="1:11" ht="54" x14ac:dyDescent="0.2">
      <c r="A9" s="249" t="s">
        <v>149</v>
      </c>
      <c r="B9" s="250" t="s">
        <v>150</v>
      </c>
      <c r="C9" s="251">
        <v>1</v>
      </c>
      <c r="D9" s="252"/>
      <c r="E9" s="252"/>
      <c r="F9" s="252"/>
      <c r="G9" s="253">
        <v>1</v>
      </c>
      <c r="H9" s="250" t="s">
        <v>151</v>
      </c>
    </row>
    <row r="10" spans="1:11" x14ac:dyDescent="0.2">
      <c r="A10" s="247" t="s">
        <v>152</v>
      </c>
      <c r="B10" s="245" t="s">
        <v>153</v>
      </c>
      <c r="C10" s="270"/>
      <c r="D10" s="270"/>
      <c r="E10" s="270"/>
      <c r="F10" s="270"/>
      <c r="G10" s="270"/>
      <c r="H10" s="271"/>
    </row>
    <row r="11" spans="1:11" x14ac:dyDescent="0.2">
      <c r="A11" s="278" t="s">
        <v>154</v>
      </c>
      <c r="B11" s="286" t="s">
        <v>155</v>
      </c>
      <c r="C11" s="249" t="s">
        <v>156</v>
      </c>
      <c r="D11" s="252"/>
      <c r="E11" s="251">
        <v>11.4</v>
      </c>
      <c r="F11" s="251">
        <v>15.9</v>
      </c>
      <c r="G11" s="251">
        <v>181.26</v>
      </c>
      <c r="H11" s="281" t="s">
        <v>157</v>
      </c>
    </row>
    <row r="12" spans="1:11" x14ac:dyDescent="0.2">
      <c r="A12" s="279"/>
      <c r="B12" s="289"/>
      <c r="C12" s="249" t="s">
        <v>158</v>
      </c>
      <c r="D12" s="254">
        <v>5.6</v>
      </c>
      <c r="E12" s="251">
        <v>9.1999999999999993</v>
      </c>
      <c r="F12" s="251">
        <v>7.6</v>
      </c>
      <c r="G12" s="251">
        <v>75.52</v>
      </c>
      <c r="H12" s="282"/>
    </row>
    <row r="13" spans="1:11" x14ac:dyDescent="0.2">
      <c r="A13" s="279"/>
      <c r="B13" s="289"/>
      <c r="C13" s="249" t="s">
        <v>159</v>
      </c>
      <c r="D13" s="254">
        <v>12.16</v>
      </c>
      <c r="E13" s="251">
        <v>5.7</v>
      </c>
      <c r="F13" s="251">
        <v>7</v>
      </c>
      <c r="G13" s="251">
        <v>52.06</v>
      </c>
      <c r="H13" s="282"/>
    </row>
    <row r="14" spans="1:11" ht="18" x14ac:dyDescent="0.2">
      <c r="A14" s="279"/>
      <c r="B14" s="289"/>
      <c r="C14" s="255" t="s">
        <v>160</v>
      </c>
      <c r="D14" s="256">
        <v>48</v>
      </c>
      <c r="E14" s="257">
        <v>0.3</v>
      </c>
      <c r="F14" s="258"/>
      <c r="G14" s="257">
        <v>14.4</v>
      </c>
      <c r="H14" s="282"/>
    </row>
    <row r="15" spans="1:11" x14ac:dyDescent="0.2">
      <c r="A15" s="279"/>
      <c r="B15" s="289"/>
      <c r="C15" s="255" t="s">
        <v>161</v>
      </c>
      <c r="D15" s="258"/>
      <c r="E15" s="257">
        <v>11.4</v>
      </c>
      <c r="F15" s="257">
        <v>2.75</v>
      </c>
      <c r="G15" s="257">
        <v>31.35</v>
      </c>
      <c r="H15" s="282"/>
    </row>
    <row r="16" spans="1:11" x14ac:dyDescent="0.2">
      <c r="A16" s="280"/>
      <c r="B16" s="287"/>
      <c r="C16" s="259" t="s">
        <v>162</v>
      </c>
      <c r="D16" s="260"/>
      <c r="E16" s="260"/>
      <c r="F16" s="260"/>
      <c r="G16" s="261">
        <v>354.59</v>
      </c>
      <c r="H16" s="283"/>
    </row>
    <row r="17" spans="1:8" x14ac:dyDescent="0.2">
      <c r="A17" s="278" t="s">
        <v>163</v>
      </c>
      <c r="B17" s="286" t="s">
        <v>164</v>
      </c>
      <c r="C17" s="249" t="s">
        <v>156</v>
      </c>
      <c r="D17" s="249" t="s">
        <v>165</v>
      </c>
      <c r="E17" s="251">
        <v>15.9</v>
      </c>
      <c r="F17" s="251">
        <v>11.4</v>
      </c>
      <c r="G17" s="251">
        <v>49</v>
      </c>
      <c r="H17" s="281" t="s">
        <v>166</v>
      </c>
    </row>
    <row r="18" spans="1:8" x14ac:dyDescent="0.2">
      <c r="A18" s="279"/>
      <c r="B18" s="289"/>
      <c r="C18" s="249" t="s">
        <v>158</v>
      </c>
      <c r="D18" s="249" t="s">
        <v>165</v>
      </c>
      <c r="E18" s="251">
        <v>10.8</v>
      </c>
      <c r="F18" s="251">
        <v>7.6</v>
      </c>
      <c r="G18" s="251">
        <v>25.5</v>
      </c>
      <c r="H18" s="282"/>
    </row>
    <row r="19" spans="1:8" x14ac:dyDescent="0.2">
      <c r="A19" s="279"/>
      <c r="B19" s="289"/>
      <c r="C19" s="249" t="s">
        <v>159</v>
      </c>
      <c r="D19" s="249" t="s">
        <v>165</v>
      </c>
      <c r="E19" s="251">
        <v>7</v>
      </c>
      <c r="F19" s="251">
        <v>5.7</v>
      </c>
      <c r="G19" s="251">
        <v>19.7</v>
      </c>
      <c r="H19" s="282"/>
    </row>
    <row r="20" spans="1:8" ht="18" x14ac:dyDescent="0.2">
      <c r="A20" s="279"/>
      <c r="B20" s="289"/>
      <c r="C20" s="255" t="s">
        <v>160</v>
      </c>
      <c r="D20" s="256">
        <v>48</v>
      </c>
      <c r="E20" s="257">
        <v>0.3</v>
      </c>
      <c r="F20" s="258"/>
      <c r="G20" s="257">
        <v>14.4</v>
      </c>
      <c r="H20" s="282"/>
    </row>
    <row r="21" spans="1:8" x14ac:dyDescent="0.2">
      <c r="A21" s="279"/>
      <c r="B21" s="289"/>
      <c r="C21" s="255" t="s">
        <v>161</v>
      </c>
      <c r="D21" s="256">
        <v>11.4</v>
      </c>
      <c r="E21" s="257">
        <v>11.4</v>
      </c>
      <c r="F21" s="257">
        <v>6.6</v>
      </c>
      <c r="G21" s="257">
        <v>29.4</v>
      </c>
      <c r="H21" s="282"/>
    </row>
    <row r="22" spans="1:8" x14ac:dyDescent="0.2">
      <c r="A22" s="280"/>
      <c r="B22" s="287"/>
      <c r="C22" s="259" t="s">
        <v>162</v>
      </c>
      <c r="D22" s="260"/>
      <c r="E22" s="260"/>
      <c r="F22" s="260"/>
      <c r="G22" s="261">
        <v>138</v>
      </c>
      <c r="H22" s="283"/>
    </row>
    <row r="23" spans="1:8" ht="36" x14ac:dyDescent="0.2">
      <c r="A23" s="249" t="s">
        <v>167</v>
      </c>
      <c r="B23" s="250" t="s">
        <v>168</v>
      </c>
      <c r="C23" s="252"/>
      <c r="D23" s="251">
        <v>1</v>
      </c>
      <c r="E23" s="251">
        <v>1</v>
      </c>
      <c r="F23" s="251">
        <v>5.7</v>
      </c>
      <c r="G23" s="262">
        <v>5.7</v>
      </c>
      <c r="H23" s="250" t="s">
        <v>157</v>
      </c>
    </row>
    <row r="24" spans="1:8" x14ac:dyDescent="0.2">
      <c r="A24" s="247" t="s">
        <v>169</v>
      </c>
      <c r="B24" s="245" t="s">
        <v>170</v>
      </c>
      <c r="C24" s="270"/>
      <c r="D24" s="270"/>
      <c r="E24" s="270"/>
      <c r="F24" s="270"/>
      <c r="G24" s="270"/>
      <c r="H24" s="271"/>
    </row>
    <row r="25" spans="1:8" x14ac:dyDescent="0.2">
      <c r="A25" s="278" t="s">
        <v>171</v>
      </c>
      <c r="B25" s="281" t="s">
        <v>172</v>
      </c>
      <c r="C25" s="249" t="s">
        <v>156</v>
      </c>
      <c r="D25" s="252"/>
      <c r="E25" s="251">
        <v>11.4</v>
      </c>
      <c r="F25" s="251">
        <v>15.9</v>
      </c>
      <c r="G25" s="251">
        <v>181.26</v>
      </c>
      <c r="H25" s="281" t="s">
        <v>157</v>
      </c>
    </row>
    <row r="26" spans="1:8" x14ac:dyDescent="0.2">
      <c r="A26" s="279"/>
      <c r="B26" s="282"/>
      <c r="C26" s="249" t="s">
        <v>158</v>
      </c>
      <c r="D26" s="254">
        <v>5.6</v>
      </c>
      <c r="E26" s="251">
        <v>9.1999999999999993</v>
      </c>
      <c r="F26" s="251">
        <v>7.6</v>
      </c>
      <c r="G26" s="251">
        <v>75.52</v>
      </c>
      <c r="H26" s="282"/>
    </row>
    <row r="27" spans="1:8" x14ac:dyDescent="0.2">
      <c r="A27" s="279"/>
      <c r="B27" s="282"/>
      <c r="C27" s="249" t="s">
        <v>159</v>
      </c>
      <c r="D27" s="254">
        <v>12.16</v>
      </c>
      <c r="E27" s="251">
        <v>5.7</v>
      </c>
      <c r="F27" s="251">
        <v>7</v>
      </c>
      <c r="G27" s="251">
        <v>52.06</v>
      </c>
      <c r="H27" s="282"/>
    </row>
    <row r="28" spans="1:8" ht="18" x14ac:dyDescent="0.2">
      <c r="A28" s="279"/>
      <c r="B28" s="282"/>
      <c r="C28" s="255" t="s">
        <v>160</v>
      </c>
      <c r="D28" s="256">
        <v>48</v>
      </c>
      <c r="E28" s="257">
        <v>0.3</v>
      </c>
      <c r="F28" s="258"/>
      <c r="G28" s="257">
        <v>14.4</v>
      </c>
      <c r="H28" s="282"/>
    </row>
    <row r="29" spans="1:8" x14ac:dyDescent="0.2">
      <c r="A29" s="279"/>
      <c r="B29" s="282"/>
      <c r="C29" s="255" t="s">
        <v>161</v>
      </c>
      <c r="D29" s="258"/>
      <c r="E29" s="257">
        <v>11.4</v>
      </c>
      <c r="F29" s="257">
        <v>2.75</v>
      </c>
      <c r="G29" s="257">
        <v>31.35</v>
      </c>
      <c r="H29" s="282"/>
    </row>
    <row r="30" spans="1:8" x14ac:dyDescent="0.2">
      <c r="A30" s="279"/>
      <c r="B30" s="282"/>
      <c r="C30" s="259" t="s">
        <v>173</v>
      </c>
      <c r="D30" s="263">
        <v>15.9</v>
      </c>
      <c r="E30" s="263">
        <v>9.1999999999999993</v>
      </c>
      <c r="F30" s="263">
        <v>1.3</v>
      </c>
      <c r="G30" s="261">
        <v>32.630000000000003</v>
      </c>
      <c r="H30" s="282"/>
    </row>
    <row r="31" spans="1:8" x14ac:dyDescent="0.2">
      <c r="A31" s="280"/>
      <c r="B31" s="283"/>
      <c r="C31" s="259" t="s">
        <v>162</v>
      </c>
      <c r="D31" s="260"/>
      <c r="E31" s="260"/>
      <c r="F31" s="260"/>
      <c r="G31" s="261">
        <v>321.95999999999998</v>
      </c>
      <c r="H31" s="283"/>
    </row>
    <row r="32" spans="1:8" x14ac:dyDescent="0.2">
      <c r="A32" s="278" t="s">
        <v>174</v>
      </c>
      <c r="B32" s="281" t="s">
        <v>175</v>
      </c>
      <c r="C32" s="249" t="s">
        <v>156</v>
      </c>
      <c r="D32" s="251">
        <v>15.9</v>
      </c>
      <c r="E32" s="251">
        <v>0.45</v>
      </c>
      <c r="F32" s="251">
        <v>11.4</v>
      </c>
      <c r="G32" s="251">
        <v>402.8</v>
      </c>
      <c r="H32" s="281" t="s">
        <v>166</v>
      </c>
    </row>
    <row r="33" spans="1:8" x14ac:dyDescent="0.2">
      <c r="A33" s="279"/>
      <c r="B33" s="282"/>
      <c r="C33" s="249" t="s">
        <v>158</v>
      </c>
      <c r="D33" s="251">
        <v>9.1999999999999993</v>
      </c>
      <c r="E33" s="251">
        <v>0.45</v>
      </c>
      <c r="F33" s="251">
        <v>7.6</v>
      </c>
      <c r="G33" s="251">
        <v>160.78</v>
      </c>
      <c r="H33" s="282"/>
    </row>
    <row r="34" spans="1:8" x14ac:dyDescent="0.2">
      <c r="A34" s="279"/>
      <c r="B34" s="282"/>
      <c r="C34" s="249" t="s">
        <v>159</v>
      </c>
      <c r="D34" s="251">
        <v>8.6</v>
      </c>
      <c r="E34" s="251">
        <v>0.45</v>
      </c>
      <c r="F34" s="251">
        <v>5.7</v>
      </c>
      <c r="G34" s="251">
        <v>108.93</v>
      </c>
      <c r="H34" s="282"/>
    </row>
    <row r="35" spans="1:8" x14ac:dyDescent="0.2">
      <c r="A35" s="279"/>
      <c r="B35" s="282"/>
      <c r="C35" s="257">
        <v>7</v>
      </c>
      <c r="D35" s="256">
        <v>1.25</v>
      </c>
      <c r="E35" s="257">
        <v>5</v>
      </c>
      <c r="F35" s="257">
        <v>3.3</v>
      </c>
      <c r="G35" s="257">
        <v>44.05</v>
      </c>
      <c r="H35" s="282"/>
    </row>
    <row r="36" spans="1:8" x14ac:dyDescent="0.2">
      <c r="A36" s="280"/>
      <c r="B36" s="283"/>
      <c r="C36" s="259" t="s">
        <v>162</v>
      </c>
      <c r="D36" s="260"/>
      <c r="E36" s="260"/>
      <c r="F36" s="260"/>
      <c r="G36" s="261">
        <v>716.57</v>
      </c>
      <c r="H36" s="283"/>
    </row>
    <row r="37" spans="1:8" x14ac:dyDescent="0.2">
      <c r="A37" s="278" t="s">
        <v>176</v>
      </c>
      <c r="B37" s="281" t="s">
        <v>177</v>
      </c>
      <c r="C37" s="249" t="s">
        <v>156</v>
      </c>
      <c r="D37" s="249" t="s">
        <v>165</v>
      </c>
      <c r="E37" s="251">
        <v>15.9</v>
      </c>
      <c r="F37" s="251">
        <v>11.4</v>
      </c>
      <c r="G37" s="251">
        <v>49</v>
      </c>
      <c r="H37" s="281" t="s">
        <v>157</v>
      </c>
    </row>
    <row r="38" spans="1:8" x14ac:dyDescent="0.2">
      <c r="A38" s="279"/>
      <c r="B38" s="282"/>
      <c r="C38" s="249" t="s">
        <v>158</v>
      </c>
      <c r="D38" s="249" t="s">
        <v>165</v>
      </c>
      <c r="E38" s="251">
        <v>10.8</v>
      </c>
      <c r="F38" s="251">
        <v>7.6</v>
      </c>
      <c r="G38" s="251">
        <v>25.5</v>
      </c>
      <c r="H38" s="282"/>
    </row>
    <row r="39" spans="1:8" x14ac:dyDescent="0.2">
      <c r="A39" s="279"/>
      <c r="B39" s="282"/>
      <c r="C39" s="249" t="s">
        <v>159</v>
      </c>
      <c r="D39" s="249" t="s">
        <v>165</v>
      </c>
      <c r="E39" s="251">
        <v>7</v>
      </c>
      <c r="F39" s="251">
        <v>5.7</v>
      </c>
      <c r="G39" s="251">
        <v>19.7</v>
      </c>
      <c r="H39" s="282"/>
    </row>
    <row r="40" spans="1:8" ht="18" x14ac:dyDescent="0.2">
      <c r="A40" s="279"/>
      <c r="B40" s="282"/>
      <c r="C40" s="255" t="s">
        <v>160</v>
      </c>
      <c r="D40" s="258"/>
      <c r="E40" s="258"/>
      <c r="F40" s="258"/>
      <c r="G40" s="258"/>
      <c r="H40" s="282"/>
    </row>
    <row r="41" spans="1:8" x14ac:dyDescent="0.2">
      <c r="A41" s="279"/>
      <c r="B41" s="282"/>
      <c r="C41" s="255" t="s">
        <v>161</v>
      </c>
      <c r="D41" s="256">
        <v>3</v>
      </c>
      <c r="E41" s="257">
        <v>11.4</v>
      </c>
      <c r="F41" s="257">
        <v>3</v>
      </c>
      <c r="G41" s="257">
        <v>17.399999999999999</v>
      </c>
      <c r="H41" s="282"/>
    </row>
    <row r="42" spans="1:8" x14ac:dyDescent="0.2">
      <c r="A42" s="280"/>
      <c r="B42" s="283"/>
      <c r="C42" s="259" t="s">
        <v>162</v>
      </c>
      <c r="D42" s="260"/>
      <c r="E42" s="260"/>
      <c r="F42" s="260"/>
      <c r="G42" s="261">
        <v>111.6</v>
      </c>
      <c r="H42" s="283"/>
    </row>
    <row r="43" spans="1:8" x14ac:dyDescent="0.2">
      <c r="A43" s="284" t="s">
        <v>178</v>
      </c>
      <c r="B43" s="290" t="s">
        <v>179</v>
      </c>
      <c r="C43" s="249" t="s">
        <v>156</v>
      </c>
      <c r="D43" s="251">
        <v>15.9</v>
      </c>
      <c r="E43" s="252"/>
      <c r="F43" s="251">
        <v>1</v>
      </c>
      <c r="G43" s="251">
        <v>15.9</v>
      </c>
      <c r="H43" s="286" t="s">
        <v>157</v>
      </c>
    </row>
    <row r="44" spans="1:8" x14ac:dyDescent="0.2">
      <c r="A44" s="288"/>
      <c r="B44" s="291"/>
      <c r="C44" s="249" t="s">
        <v>158</v>
      </c>
      <c r="D44" s="251">
        <v>9.1999999999999993</v>
      </c>
      <c r="E44" s="252"/>
      <c r="F44" s="251">
        <v>1</v>
      </c>
      <c r="G44" s="251">
        <v>9.1999999999999993</v>
      </c>
      <c r="H44" s="289"/>
    </row>
    <row r="45" spans="1:8" x14ac:dyDescent="0.2">
      <c r="A45" s="288"/>
      <c r="B45" s="291"/>
      <c r="C45" s="255" t="s">
        <v>161</v>
      </c>
      <c r="D45" s="258"/>
      <c r="E45" s="257">
        <v>11.4</v>
      </c>
      <c r="F45" s="257">
        <v>3</v>
      </c>
      <c r="G45" s="257">
        <v>34.200000000000003</v>
      </c>
      <c r="H45" s="289"/>
    </row>
    <row r="46" spans="1:8" x14ac:dyDescent="0.2">
      <c r="A46" s="285"/>
      <c r="B46" s="292"/>
      <c r="C46" s="259" t="s">
        <v>162</v>
      </c>
      <c r="D46" s="260"/>
      <c r="E46" s="260"/>
      <c r="F46" s="260"/>
      <c r="G46" s="261">
        <v>59.3</v>
      </c>
      <c r="H46" s="287"/>
    </row>
    <row r="47" spans="1:8" x14ac:dyDescent="0.2">
      <c r="A47" s="284" t="s">
        <v>180</v>
      </c>
      <c r="B47" s="286" t="s">
        <v>181</v>
      </c>
      <c r="C47" s="251">
        <v>20</v>
      </c>
      <c r="D47" s="252"/>
      <c r="E47" s="252"/>
      <c r="F47" s="251">
        <v>1.3</v>
      </c>
      <c r="G47" s="251">
        <v>26</v>
      </c>
      <c r="H47" s="286" t="s">
        <v>166</v>
      </c>
    </row>
    <row r="48" spans="1:8" x14ac:dyDescent="0.2">
      <c r="A48" s="288"/>
      <c r="B48" s="289"/>
      <c r="C48" s="251">
        <v>25</v>
      </c>
      <c r="D48" s="252"/>
      <c r="E48" s="252"/>
      <c r="F48" s="251">
        <v>2</v>
      </c>
      <c r="G48" s="251">
        <v>50</v>
      </c>
      <c r="H48" s="289"/>
    </row>
    <row r="49" spans="1:8" x14ac:dyDescent="0.2">
      <c r="A49" s="288"/>
      <c r="B49" s="289"/>
      <c r="C49" s="255" t="s">
        <v>161</v>
      </c>
      <c r="D49" s="258"/>
      <c r="E49" s="257">
        <v>7</v>
      </c>
      <c r="F49" s="257">
        <v>3</v>
      </c>
      <c r="G49" s="257">
        <v>21</v>
      </c>
      <c r="H49" s="289"/>
    </row>
    <row r="50" spans="1:8" x14ac:dyDescent="0.2">
      <c r="A50" s="285"/>
      <c r="B50" s="287"/>
      <c r="C50" s="259" t="s">
        <v>162</v>
      </c>
      <c r="D50" s="260"/>
      <c r="E50" s="260"/>
      <c r="F50" s="260"/>
      <c r="G50" s="261">
        <v>97</v>
      </c>
      <c r="H50" s="287"/>
    </row>
    <row r="51" spans="1:8" x14ac:dyDescent="0.2">
      <c r="A51" s="247" t="s">
        <v>182</v>
      </c>
      <c r="B51" s="245" t="s">
        <v>183</v>
      </c>
      <c r="C51" s="270"/>
      <c r="D51" s="270"/>
      <c r="E51" s="270"/>
      <c r="F51" s="270"/>
      <c r="G51" s="270"/>
      <c r="H51" s="271"/>
    </row>
    <row r="52" spans="1:8" x14ac:dyDescent="0.2">
      <c r="A52" s="284" t="s">
        <v>184</v>
      </c>
      <c r="B52" s="286" t="s">
        <v>185</v>
      </c>
      <c r="C52" s="249" t="s">
        <v>156</v>
      </c>
      <c r="D52" s="252"/>
      <c r="E52" s="251">
        <v>11.4</v>
      </c>
      <c r="F52" s="251">
        <v>15.9</v>
      </c>
      <c r="G52" s="251">
        <v>181.26</v>
      </c>
      <c r="H52" s="286" t="s">
        <v>157</v>
      </c>
    </row>
    <row r="53" spans="1:8" x14ac:dyDescent="0.2">
      <c r="A53" s="288"/>
      <c r="B53" s="289"/>
      <c r="C53" s="249" t="s">
        <v>158</v>
      </c>
      <c r="D53" s="254">
        <v>5.6</v>
      </c>
      <c r="E53" s="251">
        <v>9.1999999999999993</v>
      </c>
      <c r="F53" s="251">
        <v>7.6</v>
      </c>
      <c r="G53" s="251">
        <v>75.52</v>
      </c>
      <c r="H53" s="289"/>
    </row>
    <row r="54" spans="1:8" x14ac:dyDescent="0.2">
      <c r="A54" s="288"/>
      <c r="B54" s="289"/>
      <c r="C54" s="249" t="s">
        <v>159</v>
      </c>
      <c r="D54" s="254">
        <v>12.16</v>
      </c>
      <c r="E54" s="251">
        <v>5.7</v>
      </c>
      <c r="F54" s="251">
        <v>7</v>
      </c>
      <c r="G54" s="251">
        <v>52.06</v>
      </c>
      <c r="H54" s="289"/>
    </row>
    <row r="55" spans="1:8" x14ac:dyDescent="0.2">
      <c r="A55" s="285"/>
      <c r="B55" s="287"/>
      <c r="C55" s="259" t="s">
        <v>162</v>
      </c>
      <c r="D55" s="260"/>
      <c r="E55" s="260"/>
      <c r="F55" s="260"/>
      <c r="G55" s="261">
        <v>308.83999999999997</v>
      </c>
      <c r="H55" s="287"/>
    </row>
    <row r="56" spans="1:8" ht="45" x14ac:dyDescent="0.2">
      <c r="A56" s="249" t="s">
        <v>186</v>
      </c>
      <c r="B56" s="248" t="s">
        <v>187</v>
      </c>
      <c r="C56" s="260"/>
      <c r="D56" s="260"/>
      <c r="E56" s="260"/>
      <c r="F56" s="260"/>
      <c r="G56" s="260"/>
      <c r="H56" s="252"/>
    </row>
    <row r="57" spans="1:8" ht="36" x14ac:dyDescent="0.2">
      <c r="A57" s="249" t="s">
        <v>188</v>
      </c>
      <c r="B57" s="250" t="s">
        <v>189</v>
      </c>
      <c r="C57" s="252"/>
      <c r="D57" s="251">
        <v>716.57</v>
      </c>
      <c r="E57" s="251">
        <v>0.04</v>
      </c>
      <c r="F57" s="251">
        <v>0.3</v>
      </c>
      <c r="G57" s="264">
        <v>7.52</v>
      </c>
      <c r="H57" s="250" t="s">
        <v>190</v>
      </c>
    </row>
    <row r="58" spans="1:8" ht="18" x14ac:dyDescent="0.2">
      <c r="A58" s="249" t="s">
        <v>191</v>
      </c>
      <c r="B58" s="248" t="s">
        <v>192</v>
      </c>
      <c r="C58" s="260"/>
      <c r="D58" s="260"/>
      <c r="E58" s="260"/>
      <c r="F58" s="260"/>
      <c r="G58" s="260"/>
      <c r="H58" s="252"/>
    </row>
    <row r="59" spans="1:8" x14ac:dyDescent="0.2">
      <c r="A59" s="278" t="s">
        <v>193</v>
      </c>
      <c r="B59" s="281" t="s">
        <v>194</v>
      </c>
      <c r="C59" s="249" t="s">
        <v>156</v>
      </c>
      <c r="D59" s="252"/>
      <c r="E59" s="251">
        <v>11.4</v>
      </c>
      <c r="F59" s="251">
        <v>15.9</v>
      </c>
      <c r="G59" s="251">
        <v>181.26</v>
      </c>
      <c r="H59" s="281" t="s">
        <v>157</v>
      </c>
    </row>
    <row r="60" spans="1:8" x14ac:dyDescent="0.2">
      <c r="A60" s="279"/>
      <c r="B60" s="282"/>
      <c r="C60" s="249" t="s">
        <v>158</v>
      </c>
      <c r="D60" s="254">
        <v>5.6</v>
      </c>
      <c r="E60" s="251">
        <v>9.1999999999999993</v>
      </c>
      <c r="F60" s="251">
        <v>7.6</v>
      </c>
      <c r="G60" s="251">
        <v>75.52</v>
      </c>
      <c r="H60" s="282"/>
    </row>
    <row r="61" spans="1:8" x14ac:dyDescent="0.2">
      <c r="A61" s="279"/>
      <c r="B61" s="282"/>
      <c r="C61" s="249" t="s">
        <v>159</v>
      </c>
      <c r="D61" s="254">
        <v>12.16</v>
      </c>
      <c r="E61" s="251">
        <v>5.7</v>
      </c>
      <c r="F61" s="251">
        <v>7</v>
      </c>
      <c r="G61" s="251">
        <v>52.06</v>
      </c>
      <c r="H61" s="282"/>
    </row>
    <row r="62" spans="1:8" ht="18" x14ac:dyDescent="0.2">
      <c r="A62" s="279"/>
      <c r="B62" s="282"/>
      <c r="C62" s="255" t="s">
        <v>160</v>
      </c>
      <c r="D62" s="256">
        <v>25</v>
      </c>
      <c r="E62" s="257">
        <v>0.3</v>
      </c>
      <c r="F62" s="257">
        <v>0.3</v>
      </c>
      <c r="G62" s="257">
        <v>15</v>
      </c>
      <c r="H62" s="282"/>
    </row>
    <row r="63" spans="1:8" x14ac:dyDescent="0.2">
      <c r="A63" s="279"/>
      <c r="B63" s="282"/>
      <c r="C63" s="255" t="s">
        <v>161</v>
      </c>
      <c r="D63" s="258"/>
      <c r="E63" s="257">
        <v>11.4</v>
      </c>
      <c r="F63" s="257">
        <v>3</v>
      </c>
      <c r="G63" s="257">
        <v>34.200000000000003</v>
      </c>
      <c r="H63" s="282"/>
    </row>
    <row r="64" spans="1:8" x14ac:dyDescent="0.2">
      <c r="A64" s="280"/>
      <c r="B64" s="283"/>
      <c r="C64" s="259" t="s">
        <v>162</v>
      </c>
      <c r="D64" s="260"/>
      <c r="E64" s="260"/>
      <c r="F64" s="260"/>
      <c r="G64" s="261">
        <v>358.04</v>
      </c>
      <c r="H64" s="283"/>
    </row>
    <row r="65" spans="1:8" x14ac:dyDescent="0.2">
      <c r="A65" s="278" t="s">
        <v>195</v>
      </c>
      <c r="B65" s="281" t="s">
        <v>196</v>
      </c>
      <c r="C65" s="249" t="s">
        <v>156</v>
      </c>
      <c r="D65" s="252"/>
      <c r="E65" s="251">
        <v>11.4</v>
      </c>
      <c r="F65" s="251">
        <v>15.9</v>
      </c>
      <c r="G65" s="251">
        <v>181.26</v>
      </c>
      <c r="H65" s="281" t="s">
        <v>157</v>
      </c>
    </row>
    <row r="66" spans="1:8" x14ac:dyDescent="0.2">
      <c r="A66" s="279"/>
      <c r="B66" s="282"/>
      <c r="C66" s="249" t="s">
        <v>158</v>
      </c>
      <c r="D66" s="254">
        <v>5.6</v>
      </c>
      <c r="E66" s="251">
        <v>9.1999999999999993</v>
      </c>
      <c r="F66" s="251">
        <v>7.6</v>
      </c>
      <c r="G66" s="251">
        <v>75.52</v>
      </c>
      <c r="H66" s="282"/>
    </row>
    <row r="67" spans="1:8" x14ac:dyDescent="0.2">
      <c r="A67" s="279"/>
      <c r="B67" s="282"/>
      <c r="C67" s="249" t="s">
        <v>159</v>
      </c>
      <c r="D67" s="254">
        <v>12.16</v>
      </c>
      <c r="E67" s="251">
        <v>5.7</v>
      </c>
      <c r="F67" s="251">
        <v>7</v>
      </c>
      <c r="G67" s="251">
        <v>52.06</v>
      </c>
      <c r="H67" s="282"/>
    </row>
    <row r="68" spans="1:8" x14ac:dyDescent="0.2">
      <c r="A68" s="279"/>
      <c r="B68" s="282"/>
      <c r="C68" s="255" t="s">
        <v>161</v>
      </c>
      <c r="D68" s="256">
        <v>3</v>
      </c>
      <c r="E68" s="257">
        <v>11.4</v>
      </c>
      <c r="F68" s="257">
        <v>3</v>
      </c>
      <c r="G68" s="257">
        <v>17.399999999999999</v>
      </c>
      <c r="H68" s="282"/>
    </row>
    <row r="69" spans="1:8" x14ac:dyDescent="0.2">
      <c r="A69" s="280"/>
      <c r="B69" s="283"/>
      <c r="C69" s="259" t="s">
        <v>162</v>
      </c>
      <c r="D69" s="260"/>
      <c r="E69" s="260"/>
      <c r="F69" s="260"/>
      <c r="G69" s="261">
        <v>326.24</v>
      </c>
      <c r="H69" s="283"/>
    </row>
    <row r="70" spans="1:8" x14ac:dyDescent="0.2">
      <c r="A70" s="247" t="s">
        <v>197</v>
      </c>
      <c r="B70" s="245" t="s">
        <v>198</v>
      </c>
      <c r="C70" s="270"/>
      <c r="D70" s="270"/>
      <c r="E70" s="270"/>
      <c r="F70" s="270"/>
      <c r="G70" s="270"/>
      <c r="H70" s="271"/>
    </row>
    <row r="71" spans="1:8" x14ac:dyDescent="0.2">
      <c r="A71" s="284" t="s">
        <v>199</v>
      </c>
      <c r="B71" s="286" t="s">
        <v>200</v>
      </c>
      <c r="C71" s="249" t="s">
        <v>156</v>
      </c>
      <c r="D71" s="251">
        <v>49</v>
      </c>
      <c r="E71" s="252"/>
      <c r="F71" s="251">
        <v>8</v>
      </c>
      <c r="G71" s="251">
        <v>392</v>
      </c>
      <c r="H71" s="286" t="s">
        <v>201</v>
      </c>
    </row>
    <row r="72" spans="1:8" x14ac:dyDescent="0.2">
      <c r="A72" s="288"/>
      <c r="B72" s="289"/>
      <c r="C72" s="249" t="s">
        <v>158</v>
      </c>
      <c r="D72" s="251">
        <v>25.7</v>
      </c>
      <c r="E72" s="252"/>
      <c r="F72" s="251">
        <v>6</v>
      </c>
      <c r="G72" s="251">
        <v>154.19999999999999</v>
      </c>
      <c r="H72" s="289"/>
    </row>
    <row r="73" spans="1:8" x14ac:dyDescent="0.2">
      <c r="A73" s="288"/>
      <c r="B73" s="289"/>
      <c r="C73" s="249" t="s">
        <v>159</v>
      </c>
      <c r="D73" s="251">
        <v>23.7</v>
      </c>
      <c r="E73" s="252"/>
      <c r="F73" s="251">
        <v>5.4</v>
      </c>
      <c r="G73" s="251">
        <v>127.98</v>
      </c>
      <c r="H73" s="289"/>
    </row>
    <row r="74" spans="1:8" x14ac:dyDescent="0.2">
      <c r="A74" s="285"/>
      <c r="B74" s="287"/>
      <c r="C74" s="259" t="s">
        <v>162</v>
      </c>
      <c r="D74" s="260"/>
      <c r="E74" s="260"/>
      <c r="F74" s="260"/>
      <c r="G74" s="261">
        <v>674.18</v>
      </c>
      <c r="H74" s="287"/>
    </row>
    <row r="75" spans="1:8" x14ac:dyDescent="0.2">
      <c r="A75" s="284" t="s">
        <v>202</v>
      </c>
      <c r="B75" s="286" t="s">
        <v>203</v>
      </c>
      <c r="C75" s="251">
        <v>234</v>
      </c>
      <c r="D75" s="251">
        <v>163.80000000000001</v>
      </c>
      <c r="E75" s="251">
        <v>98.28</v>
      </c>
      <c r="F75" s="251">
        <v>51.08</v>
      </c>
      <c r="G75" s="251">
        <v>127.2</v>
      </c>
      <c r="H75" s="286" t="s">
        <v>201</v>
      </c>
    </row>
    <row r="76" spans="1:8" x14ac:dyDescent="0.2">
      <c r="A76" s="288"/>
      <c r="B76" s="289"/>
      <c r="C76" s="251">
        <v>131.5</v>
      </c>
      <c r="D76" s="251">
        <v>28.56</v>
      </c>
      <c r="E76" s="251">
        <v>109.5</v>
      </c>
      <c r="F76" s="252"/>
      <c r="G76" s="252"/>
      <c r="H76" s="289"/>
    </row>
    <row r="77" spans="1:8" ht="27" x14ac:dyDescent="0.2">
      <c r="A77" s="288"/>
      <c r="B77" s="289"/>
      <c r="C77" s="265" t="s">
        <v>204</v>
      </c>
      <c r="D77" s="251">
        <v>0.8</v>
      </c>
      <c r="E77" s="266">
        <v>80.5</v>
      </c>
      <c r="F77" s="267" t="s">
        <v>205</v>
      </c>
      <c r="G77" s="266">
        <v>150.4</v>
      </c>
      <c r="H77" s="289"/>
    </row>
    <row r="78" spans="1:8" x14ac:dyDescent="0.2">
      <c r="A78" s="285"/>
      <c r="B78" s="287"/>
      <c r="C78" s="259" t="s">
        <v>162</v>
      </c>
      <c r="D78" s="260"/>
      <c r="E78" s="260"/>
      <c r="F78" s="260"/>
      <c r="G78" s="268">
        <v>1174.82</v>
      </c>
      <c r="H78" s="287"/>
    </row>
    <row r="79" spans="1:8" ht="27" x14ac:dyDescent="0.2">
      <c r="A79" s="284" t="s">
        <v>206</v>
      </c>
      <c r="B79" s="286" t="s">
        <v>207</v>
      </c>
      <c r="C79" s="249" t="s">
        <v>156</v>
      </c>
      <c r="D79" s="251">
        <v>8.42</v>
      </c>
      <c r="E79" s="265" t="s">
        <v>208</v>
      </c>
      <c r="F79" s="251">
        <v>15.9</v>
      </c>
      <c r="G79" s="251">
        <v>133.87</v>
      </c>
      <c r="H79" s="286" t="s">
        <v>201</v>
      </c>
    </row>
    <row r="80" spans="1:8" x14ac:dyDescent="0.2">
      <c r="A80" s="288"/>
      <c r="B80" s="289"/>
      <c r="C80" s="249" t="s">
        <v>158</v>
      </c>
      <c r="D80" s="251">
        <v>4.78</v>
      </c>
      <c r="E80" s="252"/>
      <c r="F80" s="251">
        <v>9.1999999999999993</v>
      </c>
      <c r="G80" s="251">
        <v>43.93</v>
      </c>
      <c r="H80" s="289"/>
    </row>
    <row r="81" spans="1:8" x14ac:dyDescent="0.2">
      <c r="A81" s="288"/>
      <c r="B81" s="289"/>
      <c r="C81" s="249" t="s">
        <v>159</v>
      </c>
      <c r="D81" s="251">
        <v>3.77</v>
      </c>
      <c r="E81" s="252"/>
      <c r="F81" s="251">
        <v>11.23</v>
      </c>
      <c r="G81" s="251">
        <v>42.34</v>
      </c>
      <c r="H81" s="289"/>
    </row>
    <row r="82" spans="1:8" x14ac:dyDescent="0.2">
      <c r="A82" s="285"/>
      <c r="B82" s="287"/>
      <c r="C82" s="259" t="s">
        <v>162</v>
      </c>
      <c r="D82" s="260"/>
      <c r="E82" s="260"/>
      <c r="F82" s="260"/>
      <c r="G82" s="261">
        <v>220.14</v>
      </c>
      <c r="H82" s="287"/>
    </row>
    <row r="83" spans="1:8" x14ac:dyDescent="0.2">
      <c r="A83" s="278" t="s">
        <v>209</v>
      </c>
      <c r="B83" s="281" t="s">
        <v>210</v>
      </c>
      <c r="C83" s="251">
        <v>3</v>
      </c>
      <c r="D83" s="251">
        <v>2.4</v>
      </c>
      <c r="E83" s="251">
        <v>1</v>
      </c>
      <c r="F83" s="251">
        <v>4</v>
      </c>
      <c r="G83" s="269">
        <v>23.2</v>
      </c>
      <c r="H83" s="281" t="s">
        <v>211</v>
      </c>
    </row>
    <row r="84" spans="1:8" x14ac:dyDescent="0.2">
      <c r="A84" s="279"/>
      <c r="B84" s="282"/>
      <c r="C84" s="252"/>
      <c r="D84" s="251">
        <v>1.5</v>
      </c>
      <c r="E84" s="251">
        <v>1.2</v>
      </c>
      <c r="F84" s="251">
        <v>94</v>
      </c>
      <c r="G84" s="251">
        <v>169.2</v>
      </c>
      <c r="H84" s="282"/>
    </row>
    <row r="85" spans="1:8" x14ac:dyDescent="0.2">
      <c r="A85" s="280"/>
      <c r="B85" s="283"/>
      <c r="C85" s="259" t="s">
        <v>162</v>
      </c>
      <c r="D85" s="260"/>
      <c r="E85" s="260"/>
      <c r="F85" s="260"/>
      <c r="G85" s="261">
        <v>169.2</v>
      </c>
      <c r="H85" s="282"/>
    </row>
    <row r="86" spans="1:8" x14ac:dyDescent="0.2">
      <c r="A86" s="284" t="s">
        <v>212</v>
      </c>
      <c r="B86" s="286" t="s">
        <v>213</v>
      </c>
      <c r="C86" s="252"/>
      <c r="D86" s="251">
        <v>2</v>
      </c>
      <c r="E86" s="252"/>
      <c r="F86" s="251">
        <v>40</v>
      </c>
      <c r="G86" s="251">
        <v>80</v>
      </c>
      <c r="H86" s="282"/>
    </row>
    <row r="87" spans="1:8" x14ac:dyDescent="0.2">
      <c r="A87" s="285"/>
      <c r="B87" s="287"/>
      <c r="C87" s="259" t="s">
        <v>162</v>
      </c>
      <c r="D87" s="260"/>
      <c r="E87" s="260"/>
      <c r="F87" s="260"/>
      <c r="G87" s="261">
        <v>80</v>
      </c>
      <c r="H87" s="283"/>
    </row>
    <row r="88" spans="1:8" s="246" customFormat="1" x14ac:dyDescent="0.2">
      <c r="A88" s="247" t="s">
        <v>214</v>
      </c>
      <c r="B88" s="308" t="s">
        <v>119</v>
      </c>
      <c r="C88" s="309"/>
      <c r="D88" s="309"/>
      <c r="E88" s="309"/>
      <c r="F88" s="309"/>
      <c r="G88" s="309"/>
      <c r="H88" s="310"/>
    </row>
    <row r="89" spans="1:8" s="246" customFormat="1" ht="18" x14ac:dyDescent="0.2">
      <c r="A89" s="311"/>
      <c r="B89" s="312"/>
      <c r="C89" s="313" t="s">
        <v>141</v>
      </c>
      <c r="D89" s="314" t="s">
        <v>222</v>
      </c>
      <c r="E89" s="315"/>
      <c r="F89" s="316"/>
      <c r="G89" s="313" t="s">
        <v>145</v>
      </c>
      <c r="H89" s="317" t="s">
        <v>146</v>
      </c>
    </row>
    <row r="90" spans="1:8" s="246" customFormat="1" ht="26.25" customHeight="1" x14ac:dyDescent="0.2">
      <c r="A90" s="307"/>
      <c r="B90" s="321" t="s">
        <v>123</v>
      </c>
      <c r="C90" s="322">
        <f>4*9*2</f>
        <v>72</v>
      </c>
      <c r="D90" s="323" t="s">
        <v>223</v>
      </c>
      <c r="E90" s="323"/>
      <c r="F90" s="323"/>
      <c r="G90" s="324">
        <v>72</v>
      </c>
      <c r="H90" s="325" t="s">
        <v>125</v>
      </c>
    </row>
    <row r="91" spans="1:8" x14ac:dyDescent="0.2">
      <c r="A91" s="247">
        <v>9</v>
      </c>
      <c r="B91" s="318" t="s">
        <v>215</v>
      </c>
      <c r="C91" s="319"/>
      <c r="D91" s="319"/>
      <c r="E91" s="319"/>
      <c r="F91" s="319"/>
      <c r="G91" s="319"/>
      <c r="H91" s="320"/>
    </row>
    <row r="92" spans="1:8" ht="18" x14ac:dyDescent="0.2">
      <c r="A92" s="249" t="s">
        <v>216</v>
      </c>
      <c r="B92" s="250" t="s">
        <v>217</v>
      </c>
      <c r="C92" s="249" t="s">
        <v>218</v>
      </c>
      <c r="D92" s="251">
        <v>1</v>
      </c>
      <c r="E92" s="252"/>
      <c r="F92" s="251">
        <v>308.83999999999997</v>
      </c>
      <c r="G92" s="269">
        <v>308.83999999999997</v>
      </c>
      <c r="H92" s="250" t="s">
        <v>157</v>
      </c>
    </row>
    <row r="93" spans="1:8" ht="60.75" customHeight="1" x14ac:dyDescent="0.2">
      <c r="A93" s="272"/>
      <c r="B93" s="273"/>
      <c r="C93" s="273"/>
      <c r="D93" s="273"/>
      <c r="E93" s="273"/>
      <c r="F93" s="273"/>
      <c r="G93" s="273"/>
      <c r="H93" s="274"/>
    </row>
    <row r="94" spans="1:8" x14ac:dyDescent="0.2">
      <c r="A94" s="275" t="s">
        <v>219</v>
      </c>
      <c r="B94" s="276"/>
      <c r="C94" s="276"/>
      <c r="D94" s="276"/>
      <c r="E94" s="276"/>
      <c r="F94" s="276"/>
      <c r="G94" s="276"/>
      <c r="H94" s="277"/>
    </row>
    <row r="95" spans="1:8" x14ac:dyDescent="0.2">
      <c r="A95" s="275" t="s">
        <v>220</v>
      </c>
      <c r="B95" s="276"/>
      <c r="C95" s="276"/>
      <c r="D95" s="276"/>
      <c r="E95" s="276"/>
      <c r="F95" s="276"/>
      <c r="G95" s="276"/>
      <c r="H95" s="277"/>
    </row>
  </sheetData>
  <mergeCells count="61">
    <mergeCell ref="A2:H2"/>
    <mergeCell ref="A3:H3"/>
    <mergeCell ref="A4:H4"/>
    <mergeCell ref="A5:H5"/>
    <mergeCell ref="A6:H6"/>
    <mergeCell ref="B25:B31"/>
    <mergeCell ref="H25:H31"/>
    <mergeCell ref="B8:H8"/>
    <mergeCell ref="B10:H10"/>
    <mergeCell ref="A11:A16"/>
    <mergeCell ref="B11:B16"/>
    <mergeCell ref="H11:H16"/>
    <mergeCell ref="A43:A46"/>
    <mergeCell ref="B43:B46"/>
    <mergeCell ref="H43:H46"/>
    <mergeCell ref="A47:A50"/>
    <mergeCell ref="B47:B50"/>
    <mergeCell ref="H47:H50"/>
    <mergeCell ref="B51:H51"/>
    <mergeCell ref="A52:A55"/>
    <mergeCell ref="B52:B55"/>
    <mergeCell ref="H52:H55"/>
    <mergeCell ref="A59:A64"/>
    <mergeCell ref="B59:B64"/>
    <mergeCell ref="H59:H64"/>
    <mergeCell ref="A65:A69"/>
    <mergeCell ref="B65:B69"/>
    <mergeCell ref="H65:H69"/>
    <mergeCell ref="B70:H70"/>
    <mergeCell ref="A71:A74"/>
    <mergeCell ref="B71:B74"/>
    <mergeCell ref="H71:H74"/>
    <mergeCell ref="A75:A78"/>
    <mergeCell ref="B75:B78"/>
    <mergeCell ref="H75:H78"/>
    <mergeCell ref="A79:A82"/>
    <mergeCell ref="B79:B82"/>
    <mergeCell ref="H79:H82"/>
    <mergeCell ref="B91:H91"/>
    <mergeCell ref="A93:H93"/>
    <mergeCell ref="A94:H94"/>
    <mergeCell ref="A95:H95"/>
    <mergeCell ref="A83:A85"/>
    <mergeCell ref="B83:B85"/>
    <mergeCell ref="H83:H87"/>
    <mergeCell ref="A86:A87"/>
    <mergeCell ref="B86:B87"/>
    <mergeCell ref="D89:F89"/>
    <mergeCell ref="D90:F90"/>
    <mergeCell ref="A17:A22"/>
    <mergeCell ref="B17:B22"/>
    <mergeCell ref="H17:H22"/>
    <mergeCell ref="A1:K1"/>
    <mergeCell ref="A32:A36"/>
    <mergeCell ref="B32:B36"/>
    <mergeCell ref="H32:H36"/>
    <mergeCell ref="A37:A42"/>
    <mergeCell ref="B37:B42"/>
    <mergeCell ref="H37:H42"/>
    <mergeCell ref="B24:H24"/>
    <mergeCell ref="A25:A3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3B39A-0C20-46CC-8C44-218520534F72}">
  <dimension ref="A1:I29"/>
  <sheetViews>
    <sheetView topLeftCell="A16" workbookViewId="0">
      <selection activeCell="A27" sqref="A27:B29"/>
    </sheetView>
  </sheetViews>
  <sheetFormatPr defaultRowHeight="12.75" x14ac:dyDescent="0.2"/>
  <cols>
    <col min="2" max="2" width="51.33203125" customWidth="1"/>
    <col min="3" max="3" width="19.83203125" customWidth="1"/>
    <col min="4" max="4" width="17.83203125" customWidth="1"/>
    <col min="5" max="5" width="14.6640625" bestFit="1" customWidth="1"/>
    <col min="6" max="6" width="17.5" customWidth="1"/>
  </cols>
  <sheetData>
    <row r="1" spans="1:9" ht="50.25" customHeight="1" thickBot="1" x14ac:dyDescent="0.25">
      <c r="A1" s="424" t="s">
        <v>224</v>
      </c>
      <c r="B1" s="425"/>
      <c r="C1" s="425"/>
      <c r="D1" s="425"/>
      <c r="E1" s="425"/>
      <c r="F1" s="426"/>
    </row>
    <row r="2" spans="1:9" ht="13.5" thickBot="1" x14ac:dyDescent="0.25">
      <c r="A2" s="392" t="s">
        <v>235</v>
      </c>
      <c r="B2" s="393"/>
      <c r="C2" s="330"/>
      <c r="D2" s="331"/>
      <c r="E2" s="394"/>
      <c r="F2" s="395"/>
    </row>
    <row r="3" spans="1:9" ht="13.5" thickBot="1" x14ac:dyDescent="0.25">
      <c r="A3" s="328" t="s">
        <v>237</v>
      </c>
      <c r="B3" s="396"/>
      <c r="C3" s="329"/>
      <c r="D3" s="331">
        <f ca="1">TODAY()</f>
        <v>46058</v>
      </c>
      <c r="E3" s="332" t="s">
        <v>225</v>
      </c>
      <c r="F3" s="333"/>
    </row>
    <row r="4" spans="1:9" ht="25.5" x14ac:dyDescent="0.2">
      <c r="A4" s="334" t="s">
        <v>226</v>
      </c>
      <c r="B4" s="335" t="s">
        <v>227</v>
      </c>
      <c r="C4" s="336" t="s">
        <v>228</v>
      </c>
      <c r="D4" s="336" t="s">
        <v>229</v>
      </c>
      <c r="E4" s="337" t="s">
        <v>230</v>
      </c>
      <c r="F4" s="338" t="s">
        <v>231</v>
      </c>
    </row>
    <row r="5" spans="1:9" x14ac:dyDescent="0.2">
      <c r="A5" s="406">
        <v>1</v>
      </c>
      <c r="B5" s="339" t="str">
        <f>'Table 1'!B21:S21</f>
        <v xml:space="preserve">INSTALAÇÕES INICIAIS DA OBRA </v>
      </c>
      <c r="C5" s="340" t="s">
        <v>232</v>
      </c>
      <c r="D5" s="418">
        <f>D6/490702.97</f>
        <v>3.5565507174329923E-3</v>
      </c>
      <c r="E5" s="341">
        <v>1</v>
      </c>
      <c r="F5" s="342">
        <v>0</v>
      </c>
    </row>
    <row r="6" spans="1:9" x14ac:dyDescent="0.2">
      <c r="A6" s="407"/>
      <c r="B6" s="343"/>
      <c r="C6" s="344" t="s">
        <v>233</v>
      </c>
      <c r="D6" s="417">
        <v>1745.21</v>
      </c>
      <c r="E6" s="345">
        <f>D6</f>
        <v>1745.21</v>
      </c>
      <c r="F6" s="346">
        <v>0</v>
      </c>
    </row>
    <row r="7" spans="1:9" ht="12.75" customHeight="1" x14ac:dyDescent="0.2">
      <c r="A7" s="408">
        <v>2</v>
      </c>
      <c r="B7" s="347" t="s">
        <v>238</v>
      </c>
      <c r="C7" s="348" t="s">
        <v>232</v>
      </c>
      <c r="D7" s="418">
        <f>D8/490702.97</f>
        <v>3.4984483586883532E-2</v>
      </c>
      <c r="E7" s="349">
        <v>1</v>
      </c>
      <c r="F7" s="350">
        <v>0</v>
      </c>
    </row>
    <row r="8" spans="1:9" x14ac:dyDescent="0.2">
      <c r="A8" s="409"/>
      <c r="B8" s="351"/>
      <c r="C8" s="348" t="s">
        <v>233</v>
      </c>
      <c r="D8" s="352">
        <v>17166.990000000002</v>
      </c>
      <c r="E8" s="352">
        <f>D8</f>
        <v>17166.990000000002</v>
      </c>
      <c r="F8" s="353">
        <v>0</v>
      </c>
      <c r="I8" s="246"/>
    </row>
    <row r="9" spans="1:9" s="246" customFormat="1" x14ac:dyDescent="0.2">
      <c r="A9" s="410">
        <v>3</v>
      </c>
      <c r="B9" s="383" t="s">
        <v>239</v>
      </c>
      <c r="C9" s="344" t="s">
        <v>232</v>
      </c>
      <c r="D9" s="418">
        <f>D10/490702.97</f>
        <v>0.61608960712016891</v>
      </c>
      <c r="E9" s="418">
        <v>0.5</v>
      </c>
      <c r="F9" s="419">
        <v>0.5</v>
      </c>
    </row>
    <row r="10" spans="1:9" s="246" customFormat="1" x14ac:dyDescent="0.2">
      <c r="A10" s="410"/>
      <c r="B10" s="383"/>
      <c r="C10" s="344" t="s">
        <v>233</v>
      </c>
      <c r="D10" s="384">
        <v>302317</v>
      </c>
      <c r="E10" s="384">
        <f>D10*E9</f>
        <v>151158.5</v>
      </c>
      <c r="F10" s="401">
        <f>D10/2</f>
        <v>151158.5</v>
      </c>
    </row>
    <row r="11" spans="1:9" s="246" customFormat="1" x14ac:dyDescent="0.2">
      <c r="A11" s="411">
        <v>4</v>
      </c>
      <c r="B11" s="380" t="s">
        <v>240</v>
      </c>
      <c r="C11" s="348" t="s">
        <v>232</v>
      </c>
      <c r="D11" s="418">
        <f>D12/490702.97</f>
        <v>5.2608526090640949E-2</v>
      </c>
      <c r="E11" s="423">
        <v>0</v>
      </c>
      <c r="F11" s="422">
        <v>1</v>
      </c>
    </row>
    <row r="12" spans="1:9" s="246" customFormat="1" x14ac:dyDescent="0.2">
      <c r="A12" s="411"/>
      <c r="B12" s="380"/>
      <c r="C12" s="348" t="s">
        <v>233</v>
      </c>
      <c r="D12" s="381">
        <v>25815.16</v>
      </c>
      <c r="E12" s="381">
        <v>0</v>
      </c>
      <c r="F12" s="382">
        <f>D12</f>
        <v>25815.16</v>
      </c>
    </row>
    <row r="13" spans="1:9" s="246" customFormat="1" x14ac:dyDescent="0.2">
      <c r="A13" s="410">
        <v>5</v>
      </c>
      <c r="B13" s="383" t="s">
        <v>241</v>
      </c>
      <c r="C13" s="344" t="s">
        <v>232</v>
      </c>
      <c r="D13" s="418">
        <f>D14/490702.97</f>
        <v>1.2303451108111289E-2</v>
      </c>
      <c r="E13" s="418">
        <v>0.3</v>
      </c>
      <c r="F13" s="419">
        <v>0.7</v>
      </c>
    </row>
    <row r="14" spans="1:9" s="246" customFormat="1" x14ac:dyDescent="0.2">
      <c r="A14" s="410"/>
      <c r="B14" s="383"/>
      <c r="C14" s="344" t="s">
        <v>233</v>
      </c>
      <c r="D14" s="384">
        <v>6037.34</v>
      </c>
      <c r="E14" s="384">
        <f>D14*E13</f>
        <v>1811.202</v>
      </c>
      <c r="F14" s="385">
        <f>D14*F13</f>
        <v>4226.1379999999999</v>
      </c>
    </row>
    <row r="15" spans="1:9" x14ac:dyDescent="0.2">
      <c r="A15" s="412">
        <v>6</v>
      </c>
      <c r="B15" s="386" t="s">
        <v>242</v>
      </c>
      <c r="C15" s="387" t="s">
        <v>232</v>
      </c>
      <c r="D15" s="418">
        <f>D16/490702.97</f>
        <v>4.6843001581995725E-2</v>
      </c>
      <c r="E15" s="388">
        <v>0</v>
      </c>
      <c r="F15" s="421">
        <v>1</v>
      </c>
      <c r="I15" s="246"/>
    </row>
    <row r="16" spans="1:9" x14ac:dyDescent="0.2">
      <c r="A16" s="413"/>
      <c r="B16" s="389"/>
      <c r="C16" s="387" t="s">
        <v>233</v>
      </c>
      <c r="D16" s="390">
        <v>22986</v>
      </c>
      <c r="E16" s="390">
        <v>0</v>
      </c>
      <c r="F16" s="391">
        <f>D16</f>
        <v>22986</v>
      </c>
      <c r="I16" s="246"/>
    </row>
    <row r="17" spans="1:9" x14ac:dyDescent="0.2">
      <c r="A17" s="414">
        <v>7</v>
      </c>
      <c r="B17" s="354" t="s">
        <v>243</v>
      </c>
      <c r="C17" s="344" t="s">
        <v>232</v>
      </c>
      <c r="D17" s="418">
        <f>D18/490702.97</f>
        <v>0.20538051766835649</v>
      </c>
      <c r="E17" s="418">
        <v>0.6</v>
      </c>
      <c r="F17" s="419">
        <v>0.4</v>
      </c>
      <c r="I17" s="246"/>
    </row>
    <row r="18" spans="1:9" x14ac:dyDescent="0.2">
      <c r="A18" s="407"/>
      <c r="B18" s="343"/>
      <c r="C18" s="344" t="s">
        <v>233</v>
      </c>
      <c r="D18" s="345">
        <v>100780.83</v>
      </c>
      <c r="E18" s="345">
        <f>D18*E17</f>
        <v>60468.498</v>
      </c>
      <c r="F18" s="355">
        <f>D18*F17</f>
        <v>40312.332000000002</v>
      </c>
      <c r="I18" s="246"/>
    </row>
    <row r="19" spans="1:9" s="246" customFormat="1" x14ac:dyDescent="0.2">
      <c r="A19" s="415">
        <v>8</v>
      </c>
      <c r="B19" s="386" t="s">
        <v>119</v>
      </c>
      <c r="C19" s="348" t="s">
        <v>232</v>
      </c>
      <c r="D19" s="418">
        <f>D20/490702.97</f>
        <v>2.2585149627278599E-2</v>
      </c>
      <c r="E19" s="420">
        <v>0.5</v>
      </c>
      <c r="F19" s="421">
        <v>0.5</v>
      </c>
    </row>
    <row r="20" spans="1:9" s="246" customFormat="1" x14ac:dyDescent="0.2">
      <c r="A20" s="415"/>
      <c r="B20" s="402"/>
      <c r="C20" s="348" t="s">
        <v>233</v>
      </c>
      <c r="D20" s="403">
        <v>11082.6</v>
      </c>
      <c r="E20" s="403">
        <f>D20*E19</f>
        <v>5541.3</v>
      </c>
      <c r="F20" s="404">
        <f>D20*F19</f>
        <v>5541.3</v>
      </c>
    </row>
    <row r="21" spans="1:9" x14ac:dyDescent="0.2">
      <c r="A21" s="414">
        <v>9</v>
      </c>
      <c r="B21" s="405" t="s">
        <v>244</v>
      </c>
      <c r="C21" s="344" t="s">
        <v>232</v>
      </c>
      <c r="D21" s="418">
        <f>D22/490702.97</f>
        <v>5.6487124991316034E-3</v>
      </c>
      <c r="E21" s="341">
        <v>0</v>
      </c>
      <c r="F21" s="356">
        <v>1</v>
      </c>
      <c r="I21" s="246"/>
    </row>
    <row r="22" spans="1:9" x14ac:dyDescent="0.2">
      <c r="A22" s="416"/>
      <c r="B22" s="357"/>
      <c r="C22" s="344" t="s">
        <v>233</v>
      </c>
      <c r="D22" s="345">
        <v>2771.84</v>
      </c>
      <c r="E22" s="345">
        <v>0</v>
      </c>
      <c r="F22" s="355">
        <f>D22</f>
        <v>2771.84</v>
      </c>
      <c r="I22" s="246"/>
    </row>
    <row r="23" spans="1:9" x14ac:dyDescent="0.2">
      <c r="A23" s="358" t="s">
        <v>234</v>
      </c>
      <c r="B23" s="359"/>
      <c r="C23" s="360" t="s">
        <v>232</v>
      </c>
      <c r="D23" s="361">
        <f>D5+D7+D15++D11+D17+D21+D13+D9+D19</f>
        <v>1.0000000000000002</v>
      </c>
      <c r="E23" s="361">
        <f>E24/$D$24</f>
        <v>0.48479775861148744</v>
      </c>
      <c r="F23" s="362">
        <f>F24/$D$24</f>
        <v>0.51520224138851245</v>
      </c>
      <c r="I23" s="246"/>
    </row>
    <row r="24" spans="1:9" ht="24.75" customHeight="1" thickBot="1" x14ac:dyDescent="0.25">
      <c r="A24" s="363"/>
      <c r="B24" s="364"/>
      <c r="C24" s="365" t="s">
        <v>233</v>
      </c>
      <c r="D24" s="366">
        <f>D22+D20+D18+D16+D14+D12+D10+D8+D6</f>
        <v>490702.97000000003</v>
      </c>
      <c r="E24" s="366">
        <f>E6+E8+E16+E18+E22+E10+E12+E14+E20</f>
        <v>237891.69999999998</v>
      </c>
      <c r="F24" s="367">
        <f>F6+F8+F16+F18+F22+F20+F14+F12+F10</f>
        <v>252811.27000000002</v>
      </c>
      <c r="I24" s="246"/>
    </row>
    <row r="25" spans="1:9" x14ac:dyDescent="0.2">
      <c r="A25" s="368"/>
      <c r="B25" s="368"/>
      <c r="C25" s="369"/>
      <c r="D25" s="369"/>
      <c r="E25" s="368"/>
      <c r="F25" s="368"/>
      <c r="I25" s="246"/>
    </row>
    <row r="26" spans="1:9" x14ac:dyDescent="0.2">
      <c r="A26" s="373"/>
      <c r="B26" s="374"/>
      <c r="C26" s="327"/>
      <c r="D26" s="327"/>
      <c r="E26" s="326"/>
      <c r="F26" s="326"/>
      <c r="I26" s="246"/>
    </row>
    <row r="27" spans="1:9" x14ac:dyDescent="0.2">
      <c r="A27" s="375"/>
      <c r="B27" s="376"/>
      <c r="C27" s="377"/>
      <c r="D27" s="377"/>
      <c r="E27" s="378"/>
      <c r="F27" s="326"/>
      <c r="I27" s="246"/>
    </row>
    <row r="28" spans="1:9" x14ac:dyDescent="0.2">
      <c r="A28" s="370"/>
      <c r="B28" s="371" t="s">
        <v>236</v>
      </c>
      <c r="C28" s="379"/>
      <c r="D28" s="379"/>
      <c r="E28" s="326"/>
      <c r="F28" s="326"/>
    </row>
    <row r="29" spans="1:9" x14ac:dyDescent="0.2">
      <c r="A29" s="372" t="s">
        <v>245</v>
      </c>
      <c r="B29" s="372"/>
      <c r="C29" s="327"/>
      <c r="D29" s="327"/>
      <c r="E29" s="326"/>
      <c r="F29" s="326"/>
    </row>
  </sheetData>
  <mergeCells count="6">
    <mergeCell ref="A27:B27"/>
    <mergeCell ref="A29:B29"/>
    <mergeCell ref="E3:F3"/>
    <mergeCell ref="A3:C3"/>
    <mergeCell ref="A1:F1"/>
    <mergeCell ref="A23:B24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Table 1</vt:lpstr>
      <vt:lpstr>Table 2</vt:lpstr>
      <vt:lpstr>Planilha1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SEE</dc:creator>
  <cp:lastModifiedBy>Natane Souza</cp:lastModifiedBy>
  <cp:lastPrinted>2026-02-05T14:03:13Z</cp:lastPrinted>
  <dcterms:created xsi:type="dcterms:W3CDTF">2026-01-29T13:00:52Z</dcterms:created>
  <dcterms:modified xsi:type="dcterms:W3CDTF">2026-02-05T14:03:59Z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2025-08-07T00:00:00Z</vt:filetime>
  </property>
  <property fmtid="{D5CDD505-2E9C-101B-9397-08002B2CF9AE}" pid="3" name="Creator">
    <vt:lpwstr>Microsoft® Excel® para Microsoft 365</vt:lpwstr>
  </property>
  <property fmtid="{D5CDD505-2E9C-101B-9397-08002B2CF9AE}" pid="4" name="LastSaved">
    <vt:filetime>2026-01-29T00:00:00Z</vt:filetime>
  </property>
  <property fmtid="{D5CDD505-2E9C-101B-9397-08002B2CF9AE}" pid="5" name="Producer">
    <vt:lpwstr>Microsoft® Excel® para Microsoft 365</vt:lpwstr>
  </property>
</Properties>
</file>