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IA D LICITAÇAO\Desktop\"/>
    </mc:Choice>
  </mc:AlternateContent>
  <bookViews>
    <workbookView xWindow="0" yWindow="0" windowWidth="28800" windowHeight="12300"/>
  </bookViews>
  <sheets>
    <sheet name="Planilha Orçamentária" sheetId="1" r:id="rId1"/>
    <sheet name="Detalhamento do BDI" sheetId="4" r:id="rId2"/>
  </sheets>
  <definedNames>
    <definedName name="_xlnm._FilterDatabase" localSheetId="0" hidden="1">'Planilha Orçamentária'!$B$14:$V$84</definedName>
    <definedName name="_xlnm.Print_Area" localSheetId="0">'Planilha Orçamentária'!$A$1:$L$37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K37" i="1" s="1"/>
  <c r="J31" i="1" l="1"/>
  <c r="K31" i="1" s="1"/>
  <c r="L31" i="1" s="1"/>
  <c r="J29" i="1"/>
  <c r="K29" i="1" s="1"/>
  <c r="L29" i="1" s="1"/>
  <c r="J28" i="1"/>
  <c r="K28" i="1" s="1"/>
  <c r="L28" i="1" s="1"/>
  <c r="J32" i="1"/>
  <c r="K32" i="1" s="1"/>
  <c r="L32" i="1" s="1"/>
  <c r="J30" i="1"/>
  <c r="K30" i="1" s="1"/>
  <c r="L30" i="1" s="1"/>
  <c r="J27" i="1"/>
  <c r="K27" i="1" s="1"/>
  <c r="L27" i="1" s="1"/>
  <c r="J19" i="1"/>
  <c r="K19" i="1" s="1"/>
  <c r="L19" i="1" s="1"/>
  <c r="J16" i="1"/>
  <c r="J35" i="1" l="1"/>
  <c r="J36" i="1"/>
  <c r="K36" i="1" l="1"/>
  <c r="L36" i="1" s="1"/>
  <c r="K35" i="1"/>
  <c r="L35" i="1" s="1"/>
  <c r="K16" i="1"/>
  <c r="L16" i="1" s="1"/>
  <c r="J64" i="1"/>
  <c r="K64" i="1" s="1"/>
  <c r="L64" i="1" s="1"/>
  <c r="J63" i="1"/>
  <c r="K63" i="1" s="1"/>
  <c r="L63" i="1" s="1"/>
  <c r="J62" i="1"/>
  <c r="K62" i="1" s="1"/>
  <c r="L62" i="1" s="1"/>
  <c r="J61" i="1"/>
  <c r="K61" i="1" s="1"/>
  <c r="L61" i="1" s="1"/>
  <c r="J60" i="1"/>
  <c r="K60" i="1" s="1"/>
  <c r="L60" i="1" s="1"/>
  <c r="J59" i="1"/>
  <c r="K59" i="1" s="1"/>
  <c r="L59" i="1" s="1"/>
  <c r="J58" i="1"/>
  <c r="K58" i="1" s="1"/>
  <c r="L58" i="1" s="1"/>
  <c r="J57" i="1"/>
  <c r="K57" i="1" s="1"/>
  <c r="L57" i="1" s="1"/>
  <c r="J56" i="1"/>
  <c r="K56" i="1" s="1"/>
  <c r="L56" i="1" s="1"/>
  <c r="J55" i="1"/>
  <c r="K55" i="1" s="1"/>
  <c r="L55" i="1" s="1"/>
  <c r="J54" i="1"/>
  <c r="K54" i="1" s="1"/>
  <c r="L54" i="1" s="1"/>
  <c r="J53" i="1"/>
  <c r="K53" i="1" s="1"/>
  <c r="L53" i="1" s="1"/>
  <c r="J52" i="1"/>
  <c r="K52" i="1" s="1"/>
  <c r="L52" i="1" s="1"/>
  <c r="J51" i="1"/>
  <c r="K51" i="1" s="1"/>
  <c r="L51" i="1" s="1"/>
  <c r="J78" i="1" l="1"/>
  <c r="K78" i="1" s="1"/>
  <c r="L78" i="1" s="1"/>
  <c r="J77" i="1"/>
  <c r="K77" i="1" s="1"/>
  <c r="L77" i="1" s="1"/>
  <c r="J76" i="1"/>
  <c r="K76" i="1" s="1"/>
  <c r="L76" i="1" s="1"/>
  <c r="J75" i="1"/>
  <c r="K75" i="1" s="1"/>
  <c r="L75" i="1" s="1"/>
  <c r="J74" i="1"/>
  <c r="K74" i="1" s="1"/>
  <c r="L74" i="1" s="1"/>
  <c r="J73" i="1"/>
  <c r="K73" i="1" s="1"/>
  <c r="L73" i="1" s="1"/>
  <c r="J72" i="1"/>
  <c r="K72" i="1" s="1"/>
  <c r="L72" i="1" s="1"/>
  <c r="J71" i="1"/>
  <c r="K71" i="1" s="1"/>
  <c r="L71" i="1" s="1"/>
  <c r="J70" i="1"/>
  <c r="K70" i="1" s="1"/>
  <c r="L70" i="1" s="1"/>
  <c r="J69" i="1"/>
  <c r="K69" i="1" s="1"/>
  <c r="L69" i="1" s="1"/>
  <c r="J68" i="1"/>
  <c r="K68" i="1" s="1"/>
  <c r="L68" i="1" s="1"/>
  <c r="J67" i="1"/>
  <c r="K67" i="1" s="1"/>
  <c r="L67" i="1" s="1"/>
  <c r="J66" i="1"/>
  <c r="K66" i="1" s="1"/>
  <c r="L66" i="1" s="1"/>
  <c r="J65" i="1"/>
  <c r="K65" i="1" s="1"/>
  <c r="L65" i="1" s="1"/>
  <c r="J50" i="1"/>
  <c r="K50" i="1" s="1"/>
  <c r="L50" i="1" s="1"/>
  <c r="J49" i="1"/>
  <c r="K49" i="1" s="1"/>
  <c r="L49" i="1" s="1"/>
  <c r="J48" i="1"/>
  <c r="K48" i="1" s="1"/>
  <c r="L48" i="1" s="1"/>
  <c r="J47" i="1"/>
  <c r="K47" i="1" s="1"/>
  <c r="L47" i="1" s="1"/>
  <c r="J46" i="1"/>
  <c r="K46" i="1" s="1"/>
  <c r="L46" i="1" s="1"/>
  <c r="J45" i="1"/>
  <c r="K45" i="1" s="1"/>
  <c r="L45" i="1" s="1"/>
  <c r="J44" i="1"/>
  <c r="K44" i="1" s="1"/>
  <c r="L44" i="1" s="1"/>
  <c r="J43" i="1"/>
  <c r="K43" i="1" s="1"/>
  <c r="L43" i="1" s="1"/>
  <c r="J42" i="1"/>
  <c r="K42" i="1" s="1"/>
  <c r="L42" i="1" s="1"/>
  <c r="J41" i="1"/>
  <c r="K41" i="1" s="1"/>
  <c r="L41" i="1" s="1"/>
  <c r="J40" i="1"/>
  <c r="K40" i="1" s="1"/>
  <c r="L40" i="1" s="1"/>
  <c r="J39" i="1"/>
  <c r="K39" i="1" s="1"/>
  <c r="L39" i="1" s="1"/>
  <c r="J38" i="1"/>
  <c r="K38" i="1" s="1"/>
  <c r="L38" i="1" s="1"/>
  <c r="J34" i="1"/>
  <c r="J33" i="1"/>
  <c r="J26" i="1"/>
  <c r="K26" i="1" s="1"/>
  <c r="J25" i="1"/>
  <c r="K25" i="1" s="1"/>
  <c r="J24" i="1"/>
  <c r="K24" i="1" s="1"/>
  <c r="J23" i="1"/>
  <c r="K23" i="1" s="1"/>
  <c r="J20" i="1"/>
  <c r="K20" i="1" l="1"/>
  <c r="L20" i="1" s="1"/>
  <c r="L26" i="1"/>
  <c r="K34" i="1"/>
  <c r="L34" i="1" s="1"/>
  <c r="L37" i="1"/>
  <c r="K33" i="1"/>
  <c r="L33" i="1" s="1"/>
  <c r="L23" i="1"/>
  <c r="L24" i="1"/>
  <c r="L25" i="1"/>
  <c r="L13" i="1" l="1"/>
</calcChain>
</file>

<file path=xl/comments1.xml><?xml version="1.0" encoding="utf-8"?>
<comments xmlns="http://schemas.openxmlformats.org/spreadsheetml/2006/main">
  <authors>
    <author>RAFAEL MARUCH DE CARVALHO</author>
  </authors>
  <commentList>
    <comment ref="H6" authorId="0" shapeId="0">
      <text>
        <r>
          <rPr>
            <b/>
            <sz val="9"/>
            <color indexed="81"/>
            <rFont val="Segoe UI"/>
            <family val="2"/>
          </rPr>
          <t>Preenchimento Automático - Aba "Detalhamento do BDI"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6" authorId="0" shapeId="0">
      <text>
        <r>
          <rPr>
            <b/>
            <sz val="9"/>
            <color indexed="81"/>
            <rFont val="Segoe UI"/>
            <family val="2"/>
          </rPr>
          <t>Preencher caso exista BDI diferenciado aplicado em algum(ns) item(ns)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7" authorId="0" shapeId="0">
      <text>
        <r>
          <rPr>
            <b/>
            <sz val="9"/>
            <color indexed="81"/>
            <rFont val="Segoe UI"/>
            <family val="2"/>
          </rPr>
          <t>SIM ou NÃO</t>
        </r>
      </text>
    </comment>
  </commentList>
</comments>
</file>

<file path=xl/sharedStrings.xml><?xml version="1.0" encoding="utf-8"?>
<sst xmlns="http://schemas.openxmlformats.org/spreadsheetml/2006/main" count="140" uniqueCount="111">
  <si>
    <t>LEGENDA</t>
  </si>
  <si>
    <t>PREENCHIMENTO AUTOMÁTICO</t>
  </si>
  <si>
    <t>PLANILHA ORÇAMENTÁRIA</t>
  </si>
  <si>
    <t>LICITAÇÃO Nº</t>
  </si>
  <si>
    <t>EDITAL Nº</t>
  </si>
  <si>
    <t>COMPOSIÇÃO DO BDI</t>
  </si>
  <si>
    <t>GARANTIA (G) e SEGURO (S)</t>
  </si>
  <si>
    <t>OBJETO</t>
  </si>
  <si>
    <t>RISCO ( R )</t>
  </si>
  <si>
    <t>MODALIDADE</t>
  </si>
  <si>
    <t>REGIME DE EXECUÇÃO</t>
  </si>
  <si>
    <t>CIDADE</t>
  </si>
  <si>
    <t>UF</t>
  </si>
  <si>
    <t>DESPESAS FINANCEIRAS (DF)</t>
  </si>
  <si>
    <t>DESONERAÇÃO</t>
  </si>
  <si>
    <t>BDI 1</t>
  </si>
  <si>
    <t>BDI 2</t>
  </si>
  <si>
    <t>ADMINISTRAÇÃO CENTRAL (AC)</t>
  </si>
  <si>
    <t>LUCRO (L)</t>
  </si>
  <si>
    <t>TRIBUTOS (T)</t>
  </si>
  <si>
    <t>LOTE</t>
  </si>
  <si>
    <t>ITEM</t>
  </si>
  <si>
    <t>CÓDIGO</t>
  </si>
  <si>
    <t>REFERÊNCIA</t>
  </si>
  <si>
    <t>DESCRIÇÃO DOS SERVIÇOS</t>
  </si>
  <si>
    <t>UNIDADE</t>
  </si>
  <si>
    <t>QUANTIDADE</t>
  </si>
  <si>
    <t>BDI</t>
  </si>
  <si>
    <t>FÓRMULA ADOTADA:</t>
  </si>
  <si>
    <t>TOTAL GERAL</t>
  </si>
  <si>
    <t>ÓRGÃO</t>
  </si>
  <si>
    <t>BDI PROPOSTO:</t>
  </si>
  <si>
    <t>PREÇO TOTAL</t>
  </si>
  <si>
    <t>CUSTO UNITÁRIO (SEM BDI)</t>
  </si>
  <si>
    <t>TIPO DE VALOR</t>
  </si>
  <si>
    <t>VALOR UNITÁRIO (R$)</t>
  </si>
  <si>
    <t>ENCARGOS SOCIAIS - HORISTAS (%)</t>
  </si>
  <si>
    <t>ENCARGOS SOCIAIS - MENSALISTAS (%)</t>
  </si>
  <si>
    <t>PREENCHIMENTO OBRIGATÓRIO</t>
  </si>
  <si>
    <t>PREENCHIIMENTO FACULTATIVO</t>
  </si>
  <si>
    <t>PREÇO UNITÁRIO (COM BDI)</t>
  </si>
  <si>
    <t>CUSTO (SEM BDI)</t>
  </si>
  <si>
    <t>Espaço para detalhamento da fórmula de cálculo utilizada para o BDI.</t>
  </si>
  <si>
    <t>DATA DO ORÇAMENTO</t>
  </si>
  <si>
    <r>
      <t xml:space="preserve">DATA BASE DO ORÇAMENTO </t>
    </r>
    <r>
      <rPr>
        <sz val="11"/>
        <color theme="1"/>
        <rFont val="Calibri"/>
        <family val="2"/>
        <scheme val="minor"/>
      </rPr>
      <t>(mês/ano)</t>
    </r>
  </si>
  <si>
    <t>1.0</t>
  </si>
  <si>
    <t>M2</t>
  </si>
  <si>
    <t>2.0</t>
  </si>
  <si>
    <t>1.1</t>
  </si>
  <si>
    <t>SETOP</t>
  </si>
  <si>
    <t>2.1</t>
  </si>
  <si>
    <t>3.0</t>
  </si>
  <si>
    <t>M</t>
  </si>
  <si>
    <t>UNID</t>
  </si>
  <si>
    <t>3.1</t>
  </si>
  <si>
    <t>3.3</t>
  </si>
  <si>
    <t>3.4</t>
  </si>
  <si>
    <t>3.2</t>
  </si>
  <si>
    <t>4.0</t>
  </si>
  <si>
    <t>4.1</t>
  </si>
  <si>
    <t>UND</t>
  </si>
  <si>
    <t>Sim</t>
  </si>
  <si>
    <t>ED-28427</t>
  </si>
  <si>
    <t>4.2</t>
  </si>
  <si>
    <t>4.3</t>
  </si>
  <si>
    <t>TABELA SINAPI OUT/23 
E SETOP AGO/23</t>
  </si>
  <si>
    <t>m</t>
  </si>
  <si>
    <t>pavimentação de Vias Públicas e Construção de Rede de Drenagem de Águas Pluviais em 
Ruas da Sede do Município de Cachoeira de Pajeú-MG</t>
  </si>
  <si>
    <t>INSTALAÇÕES INICIAIS DA OBRA</t>
  </si>
  <si>
    <t>FORNECIMENTO E COLOCAÇÃO DE PLACA DE OBRA EM CHAPAGALVANIZADA #26, ESP. 0,45MM, DIMENSÃO (3X1,5)M, PLOTAD COM ADESIVO VINÍLICO, AFIXADA COM REBITES 4,8X40MM, EM ESTRUTURA METÁLICA DE METALON 20X20MM, ESP. 1,25MM, INCLUSIVE SUPORTE EM EUCALIPTO AUTOCLAVADO PINTADO
 COM TINTA PVA DUAS (2) DEMÃOS.</t>
  </si>
  <si>
    <t>OBRAS VIÁRIAS</t>
  </si>
  <si>
    <t>EXECUÇÃO DE PAVIMENTO INTERTRAVADO EM BLOCO 
SEXTAVADO, ESPESSURA 8CM, FCK 35MPA, INCLUINDO
 FORNECIMENTO E TRANSPORTE DE TODOS OS MATERIAIS E COLCHÃO DE ASSENTAMENTO COM ESPESSURA 6CM</t>
  </si>
  <si>
    <t xml:space="preserve"> ED-50416</t>
  </si>
  <si>
    <t>2.2</t>
  </si>
  <si>
    <t xml:space="preserve"> RO-41081</t>
  </si>
  <si>
    <t xml:space="preserve"> REGULARIZAÇÃO DO SUBLEITO (PROCTOR NORMAL)</t>
  </si>
  <si>
    <t xml:space="preserve">DRENAGEM  </t>
  </si>
  <si>
    <t>SARJETA DE CONCRETO URBANO (SCU), TIPO 1, COM FCK 15 MPA, LARGURA DE 50CM COM INCLINAÇÃO DE 3%, ESP. 7CM, PADRÃO DEER-MG, EXCLUSIVE MEIO-FIO, INCLUSIVE ESCAVAÇÃO, APILAOMENTO E TRANSPORTE COM RETIRADA DO MATERIAL ESCAVADO (EM CAÇAMBA)</t>
  </si>
  <si>
    <t xml:space="preserve"> ED-14762</t>
  </si>
  <si>
    <t>ED-48682</t>
  </si>
  <si>
    <t>TUBO DE CONCRETO ARMADO, CLASSE PA1, DIÂMETRO 600MM, INCLUSIVE FORNECIMENTO, ASSENTAMENTO E REJUNTAMENTO, EXCLUSIVE ESCAVAÇÃO</t>
  </si>
  <si>
    <t>CAIXA DE CAPTAÇÃO E DRENAGEM TIPO B 
(120 X 120 X 150 CM), D = 500 MM A 1500MM, INCLUSIVE 
ESCAVAÇÃO, REATERRO E BOTA FORA</t>
  </si>
  <si>
    <t xml:space="preserve"> ED-48576</t>
  </si>
  <si>
    <t>ESCAVAÇÃO MECÂNICA DE VALAS COM PROFUNDIDADE MENOR OU IGUAL A 1,5M, INCLUSIVE DESCARGA LATERAL, EXCLUSIVE CARGA, TRANSPORTE E DESCARGA</t>
  </si>
  <si>
    <t>m3</t>
  </si>
  <si>
    <t xml:space="preserve"> ED-51111</t>
  </si>
  <si>
    <t>3.5</t>
  </si>
  <si>
    <t>3.6</t>
  </si>
  <si>
    <t>3.7</t>
  </si>
  <si>
    <t>3.8</t>
  </si>
  <si>
    <t>3.9</t>
  </si>
  <si>
    <t>3.10</t>
  </si>
  <si>
    <t xml:space="preserve"> APILOAMENTO MECANIZADO EM FUNDO DE VALA COM PLACA VIBRATÓRIA, EXCLUSIVE ESCAVAÇÃO</t>
  </si>
  <si>
    <t xml:space="preserve"> ED-51094</t>
  </si>
  <si>
    <t>m2</t>
  </si>
  <si>
    <t xml:space="preserve"> TAMPA DE CONCRETO PARA CAIXA DE INSPEÇÃO EM ALVENARIA E = 8 C</t>
  </si>
  <si>
    <t xml:space="preserve">  ED-48333</t>
  </si>
  <si>
    <t>LASTRO DE CONCRETO MAGRO, INCLUSIVE TRANSPORTE, LANÇAMENTO E ADENSAMENTO</t>
  </si>
  <si>
    <t xml:space="preserve"> ED-49812</t>
  </si>
  <si>
    <t>CANALETA PARA DRENAGEM, EM CONCRETO COM FCK 15MPA, MOLDADA IN LOCO, SEÇÃO 30X20CM, FORMA EM CONTRA  BARRANCO, COM GRELHA EM BARRA REDONDA DN 12,5MM (1/2")E REQUADRO EM BARRA REDONDA DN 20MM (3/4") COM UMA (1) DEMÃO DE FUNDO ANTICORROSIVO E DUAS (2) DEMÃOS DE PINTURA ESMALTE, INCLUSIVE ESCAVAÇÃO, REATERRO COM
TRANSPORTE E RETIRADA DO MATERIAL ESCAVADO (EM
 CAÇAMBA))</t>
  </si>
  <si>
    <t xml:space="preserve"> ED-14725</t>
  </si>
  <si>
    <t>REATERRO MANUAL DE VALA, INCLUSIVE ESPALHAMENTO E 
COMPACTAÇÃO MECANIZADA COM PLACA VIBRATÓRIA</t>
  </si>
  <si>
    <t>ED-51121</t>
  </si>
  <si>
    <t>ED-48551</t>
  </si>
  <si>
    <t>BOCA DE LOBO DUPLA (TIPO B - CONCRETO), QUADRO, GRELHA E CANTONEIRA, INCLUSIVE ESCAVAÇÃO, REATERRO E BOTA-FORA</t>
  </si>
  <si>
    <t xml:space="preserve">URBANIZAÇÃO E OBRAS COMPLEMENTARES </t>
  </si>
  <si>
    <t>GUIA DE MEIO-FIO, EM CONCRETO COM FCK 20MPA, 
PRÉMOLDADA, MFC-01 PADRÃO DEER-MG, DIMENSÕES 
(12X16,7X35)CM, EXCLUSIVE SARJETA, INCLUSIVE ESCAVAÇÃO, APILOAMENTO E TRANSPORTE COM RETIRADA DO MATERIAL ESCAVADO (EM CAÇAMBA)</t>
  </si>
  <si>
    <t xml:space="preserve"> ED-51139</t>
  </si>
  <si>
    <t>(TRAVAMENTO) GUIA DE MEIO-FIO, EM CONCRETO COM FCK 20MPA, 
PRÉMOLDADA, MFC-01 PADRÃO DEER-MG, DIMENSÕES 
(12X16,7X35)CM, EXCLUSIVE SARJETA, INCLUSIVE ESCAVAÇÃO, APILOAMENTO E TRANSPORTE COM RETIRADA DO MATERIAL ESCAVADO (EM CAÇAMBA)</t>
  </si>
  <si>
    <t xml:space="preserve"> ED-51145</t>
  </si>
  <si>
    <t>PASSEIOS DE CONCRETO E = 6 CM, FCK = 10 MPA, JUNTA SECA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</si>
</sst>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#,##0.0000"/>
    <numFmt numFmtId="166" formatCode="_-&quot;R$&quot;\ * #,##0.0000_-;\-&quot;R$&quot;\ * #,##0.0000_-;_-&quot;R$&quot;\ * &quot;-&quot;????_-;_-@_-"/>
    <numFmt numFmtId="167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6"/>
        <bgColor indexed="64"/>
      </patternFill>
    </fill>
  </fills>
  <borders count="3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3" fillId="0" borderId="0"/>
    <xf numFmtId="167" fontId="13" fillId="0" borderId="0" applyFont="0" applyFill="0" applyBorder="0" applyAlignment="0" applyProtection="0"/>
    <xf numFmtId="167" fontId="15" fillId="0" borderId="0" applyFont="0" applyFill="0" applyBorder="0" applyAlignment="0" applyProtection="0"/>
  </cellStyleXfs>
  <cellXfs count="102">
    <xf numFmtId="0" fontId="0" fillId="0" borderId="0" xfId="0"/>
    <xf numFmtId="0" fontId="0" fillId="2" borderId="0" xfId="0" applyFill="1"/>
    <xf numFmtId="9" fontId="0" fillId="2" borderId="0" xfId="1" applyFont="1" applyFill="1" applyAlignment="1"/>
    <xf numFmtId="9" fontId="0" fillId="0" borderId="0" xfId="1" applyFont="1" applyFill="1" applyAlignment="1"/>
    <xf numFmtId="0" fontId="2" fillId="2" borderId="6" xfId="0" applyFont="1" applyFill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 wrapText="1"/>
    </xf>
    <xf numFmtId="14" fontId="0" fillId="6" borderId="10" xfId="0" applyNumberFormat="1" applyFill="1" applyBorder="1" applyAlignment="1">
      <alignment horizontal="center" vertical="center"/>
    </xf>
    <xf numFmtId="49" fontId="0" fillId="6" borderId="10" xfId="0" applyNumberFormat="1" applyFill="1" applyBorder="1" applyAlignment="1">
      <alignment horizontal="center" vertical="center"/>
    </xf>
    <xf numFmtId="49" fontId="0" fillId="6" borderId="7" xfId="0" applyNumberFormat="1" applyFill="1" applyBorder="1" applyAlignment="1">
      <alignment vertical="center"/>
    </xf>
    <xf numFmtId="9" fontId="0" fillId="6" borderId="28" xfId="0" applyNumberFormat="1" applyFill="1" applyBorder="1" applyAlignment="1">
      <alignment horizontal="center" vertical="center"/>
    </xf>
    <xf numFmtId="9" fontId="0" fillId="6" borderId="34" xfId="0" applyNumberFormat="1" applyFill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7" borderId="33" xfId="0" applyFont="1" applyFill="1" applyBorder="1" applyAlignment="1">
      <alignment horizontal="center" vertical="center"/>
    </xf>
    <xf numFmtId="0" fontId="9" fillId="0" borderId="0" xfId="0" applyFont="1"/>
    <xf numFmtId="166" fontId="0" fillId="0" borderId="0" xfId="0" applyNumberFormat="1"/>
    <xf numFmtId="49" fontId="0" fillId="7" borderId="7" xfId="0" applyNumberFormat="1" applyFill="1" applyBorder="1" applyAlignment="1">
      <alignment horizontal="left" vertical="center"/>
    </xf>
    <xf numFmtId="49" fontId="0" fillId="7" borderId="3" xfId="0" applyNumberFormat="1" applyFill="1" applyBorder="1" applyAlignment="1">
      <alignment horizontal="center" vertical="center"/>
    </xf>
    <xf numFmtId="49" fontId="0" fillId="7" borderId="5" xfId="0" applyNumberFormat="1" applyFill="1" applyBorder="1" applyAlignment="1">
      <alignment horizontal="center" vertical="center"/>
    </xf>
    <xf numFmtId="49" fontId="0" fillId="7" borderId="10" xfId="0" applyNumberFormat="1" applyFill="1" applyBorder="1" applyAlignment="1">
      <alignment horizontal="center" vertical="center"/>
    </xf>
    <xf numFmtId="0" fontId="11" fillId="2" borderId="0" xfId="0" applyFont="1" applyFill="1"/>
    <xf numFmtId="0" fontId="12" fillId="2" borderId="9" xfId="0" applyFont="1" applyFill="1" applyBorder="1" applyAlignment="1">
      <alignment horizontal="left" vertical="center"/>
    </xf>
    <xf numFmtId="10" fontId="10" fillId="7" borderId="27" xfId="1" applyNumberFormat="1" applyFont="1" applyFill="1" applyBorder="1" applyAlignment="1">
      <alignment horizontal="center"/>
    </xf>
    <xf numFmtId="10" fontId="0" fillId="7" borderId="10" xfId="1" applyNumberFormat="1" applyFont="1" applyFill="1" applyBorder="1" applyAlignment="1">
      <alignment horizontal="center" vertical="center"/>
    </xf>
    <xf numFmtId="10" fontId="0" fillId="7" borderId="24" xfId="1" applyNumberFormat="1" applyFont="1" applyFill="1" applyBorder="1" applyAlignment="1">
      <alignment horizontal="center" vertical="center"/>
    </xf>
    <xf numFmtId="0" fontId="16" fillId="7" borderId="38" xfId="0" applyFont="1" applyFill="1" applyBorder="1" applyAlignment="1">
      <alignment horizontal="left" vertical="center" wrapText="1"/>
    </xf>
    <xf numFmtId="2" fontId="16" fillId="7" borderId="38" xfId="4" applyNumberFormat="1" applyFont="1" applyFill="1" applyBorder="1" applyAlignment="1">
      <alignment horizontal="center" vertical="center" wrapText="1"/>
    </xf>
    <xf numFmtId="2" fontId="16" fillId="7" borderId="38" xfId="0" applyNumberFormat="1" applyFont="1" applyFill="1" applyBorder="1" applyAlignment="1">
      <alignment horizontal="center" vertical="center" wrapText="1"/>
    </xf>
    <xf numFmtId="49" fontId="16" fillId="7" borderId="38" xfId="0" applyNumberFormat="1" applyFont="1" applyFill="1" applyBorder="1" applyAlignment="1">
      <alignment horizontal="center" vertical="center" wrapText="1"/>
    </xf>
    <xf numFmtId="2" fontId="16" fillId="7" borderId="38" xfId="7" applyNumberFormat="1" applyFont="1" applyFill="1" applyBorder="1" applyAlignment="1">
      <alignment horizontal="center" vertical="center" wrapText="1"/>
    </xf>
    <xf numFmtId="2" fontId="16" fillId="7" borderId="38" xfId="3" applyNumberFormat="1" applyFont="1" applyFill="1" applyBorder="1" applyAlignment="1">
      <alignment horizontal="center" vertical="center" wrapText="1"/>
    </xf>
    <xf numFmtId="49" fontId="0" fillId="7" borderId="38" xfId="0" applyNumberFormat="1" applyFill="1" applyBorder="1" applyAlignment="1">
      <alignment horizontal="center" vertical="center"/>
    </xf>
    <xf numFmtId="10" fontId="0" fillId="7" borderId="38" xfId="1" applyNumberFormat="1" applyFont="1" applyFill="1" applyBorder="1" applyAlignment="1">
      <alignment horizontal="right" vertical="center"/>
    </xf>
    <xf numFmtId="4" fontId="0" fillId="3" borderId="38" xfId="2" applyNumberFormat="1" applyFont="1" applyFill="1" applyBorder="1" applyAlignment="1">
      <alignment horizontal="right" vertical="center"/>
    </xf>
    <xf numFmtId="49" fontId="0" fillId="7" borderId="38" xfId="0" applyNumberFormat="1" applyFill="1" applyBorder="1" applyAlignment="1">
      <alignment horizontal="left" vertical="center"/>
    </xf>
    <xf numFmtId="165" fontId="0" fillId="7" borderId="38" xfId="0" applyNumberFormat="1" applyFill="1" applyBorder="1" applyAlignment="1">
      <alignment horizontal="right" vertical="center"/>
    </xf>
    <xf numFmtId="2" fontId="0" fillId="7" borderId="38" xfId="2" applyNumberFormat="1" applyFont="1" applyFill="1" applyBorder="1" applyAlignment="1">
      <alignment horizontal="right" vertical="center"/>
    </xf>
    <xf numFmtId="49" fontId="2" fillId="7" borderId="38" xfId="0" applyNumberFormat="1" applyFont="1" applyFill="1" applyBorder="1" applyAlignment="1">
      <alignment horizontal="center" vertical="center"/>
    </xf>
    <xf numFmtId="165" fontId="0" fillId="7" borderId="38" xfId="2" applyNumberFormat="1" applyFont="1" applyFill="1" applyBorder="1" applyAlignment="1">
      <alignment horizontal="right" vertical="center"/>
    </xf>
    <xf numFmtId="49" fontId="0" fillId="7" borderId="38" xfId="0" applyNumberFormat="1" applyFill="1" applyBorder="1" applyAlignment="1">
      <alignment horizontal="left" vertical="center" wrapText="1"/>
    </xf>
    <xf numFmtId="0" fontId="0" fillId="0" borderId="38" xfId="0" applyBorder="1"/>
    <xf numFmtId="0" fontId="0" fillId="7" borderId="38" xfId="0" applyFill="1" applyBorder="1" applyAlignment="1">
      <alignment horizontal="center"/>
    </xf>
    <xf numFmtId="44" fontId="2" fillId="4" borderId="38" xfId="3" applyFont="1" applyFill="1" applyBorder="1" applyAlignment="1">
      <alignment horizontal="right" vertical="center"/>
    </xf>
    <xf numFmtId="0" fontId="2" fillId="5" borderId="38" xfId="0" applyFont="1" applyFill="1" applyBorder="1" applyAlignment="1">
      <alignment horizontal="center" vertical="center" wrapText="1"/>
    </xf>
    <xf numFmtId="4" fontId="0" fillId="7" borderId="38" xfId="0" applyNumberFormat="1" applyFill="1" applyBorder="1" applyAlignment="1">
      <alignment horizontal="center" vertical="center"/>
    </xf>
    <xf numFmtId="4" fontId="0" fillId="7" borderId="38" xfId="2" applyNumberFormat="1" applyFont="1" applyFill="1" applyBorder="1" applyAlignment="1">
      <alignment horizontal="center" vertical="center"/>
    </xf>
    <xf numFmtId="0" fontId="13" fillId="7" borderId="38" xfId="0" applyFon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wrapText="1"/>
    </xf>
    <xf numFmtId="0" fontId="8" fillId="7" borderId="25" xfId="0" applyFont="1" applyFill="1" applyBorder="1" applyAlignment="1">
      <alignment horizontal="center"/>
    </xf>
    <xf numFmtId="0" fontId="8" fillId="7" borderId="27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8" fillId="6" borderId="25" xfId="0" applyFont="1" applyFill="1" applyBorder="1" applyAlignment="1">
      <alignment horizontal="center"/>
    </xf>
    <xf numFmtId="0" fontId="8" fillId="6" borderId="27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10" fontId="0" fillId="3" borderId="14" xfId="1" applyNumberFormat="1" applyFont="1" applyFill="1" applyBorder="1" applyAlignment="1">
      <alignment horizontal="center" vertical="center"/>
    </xf>
    <xf numFmtId="10" fontId="0" fillId="3" borderId="19" xfId="1" applyNumberFormat="1" applyFont="1" applyFill="1" applyBorder="1" applyAlignment="1">
      <alignment horizontal="center" vertical="center"/>
    </xf>
    <xf numFmtId="10" fontId="0" fillId="6" borderId="32" xfId="1" applyNumberFormat="1" applyFont="1" applyFill="1" applyBorder="1" applyAlignment="1">
      <alignment horizontal="center" vertical="center"/>
    </xf>
    <xf numFmtId="10" fontId="0" fillId="6" borderId="2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0" fillId="7" borderId="7" xfId="0" applyNumberFormat="1" applyFill="1" applyBorder="1" applyAlignment="1">
      <alignment horizontal="left" vertical="center" wrapText="1"/>
    </xf>
    <xf numFmtId="49" fontId="0" fillId="7" borderId="7" xfId="0" applyNumberFormat="1" applyFill="1" applyBorder="1" applyAlignment="1">
      <alignment horizontal="left" vertical="center"/>
    </xf>
    <xf numFmtId="49" fontId="0" fillId="7" borderId="8" xfId="0" applyNumberFormat="1" applyFill="1" applyBorder="1" applyAlignment="1">
      <alignment horizontal="left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2" fontId="2" fillId="7" borderId="12" xfId="0" applyNumberFormat="1" applyFont="1" applyFill="1" applyBorder="1" applyAlignment="1">
      <alignment horizontal="center" vertical="center"/>
    </xf>
    <xf numFmtId="2" fontId="2" fillId="7" borderId="17" xfId="0" applyNumberFormat="1" applyFont="1" applyFill="1" applyBorder="1" applyAlignment="1">
      <alignment horizontal="center" vertical="center"/>
    </xf>
    <xf numFmtId="49" fontId="0" fillId="7" borderId="7" xfId="0" applyNumberFormat="1" applyFill="1" applyBorder="1" applyAlignment="1">
      <alignment horizontal="center" vertical="center"/>
    </xf>
    <xf numFmtId="49" fontId="0" fillId="7" borderId="8" xfId="0" applyNumberForma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37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9">
    <cellStyle name="Moeda" xfId="3" builtinId="4"/>
    <cellStyle name="Moeda 2" xfId="2"/>
    <cellStyle name="Normal" xfId="0" builtinId="0"/>
    <cellStyle name="Normal 2 2 2 2" xfId="6"/>
    <cellStyle name="Porcentagem" xfId="1" builtinId="5"/>
    <cellStyle name="Vírgula" xfId="4" builtinId="3"/>
    <cellStyle name="Vírgula 4" xfId="8"/>
    <cellStyle name="Vírgula 5" xfId="7"/>
    <cellStyle name="Vírgula 6 2 2 2" xfId="5"/>
  </cellStyles>
  <dxfs count="0"/>
  <tableStyles count="0" defaultTableStyle="TableStyleMedium2" defaultPivotStyle="PivotStyleLight16"/>
  <colors>
    <mruColors>
      <color rgb="FFF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80"/>
  <sheetViews>
    <sheetView showGridLines="0" tabSelected="1" view="pageBreakPreview" zoomScale="60" zoomScaleNormal="60" workbookViewId="0">
      <pane ySplit="14" topLeftCell="A15" activePane="bottomLeft" state="frozen"/>
      <selection pane="bottomLeft" activeCell="B38" sqref="B38:L147"/>
    </sheetView>
  </sheetViews>
  <sheetFormatPr defaultRowHeight="15" x14ac:dyDescent="0.25"/>
  <cols>
    <col min="1" max="1" width="2.42578125" customWidth="1"/>
    <col min="2" max="2" width="22.140625" customWidth="1"/>
    <col min="3" max="3" width="12.85546875" customWidth="1"/>
    <col min="4" max="4" width="21.42578125" customWidth="1"/>
    <col min="5" max="5" width="64.28515625" customWidth="1"/>
    <col min="6" max="6" width="14.42578125" customWidth="1"/>
    <col min="7" max="7" width="14.28515625" customWidth="1"/>
    <col min="8" max="8" width="18.5703125" customWidth="1"/>
    <col min="9" max="9" width="22.5703125" customWidth="1"/>
    <col min="10" max="11" width="18.5703125" customWidth="1"/>
    <col min="12" max="12" width="21.42578125" customWidth="1"/>
    <col min="13" max="13" width="13.42578125" customWidth="1"/>
    <col min="14" max="14" width="29.140625" customWidth="1"/>
    <col min="15" max="15" width="8.140625" customWidth="1"/>
    <col min="16" max="16" width="13" customWidth="1"/>
    <col min="17" max="17" width="13.42578125" customWidth="1"/>
    <col min="18" max="18" width="13.7109375" customWidth="1"/>
    <col min="19" max="19" width="14.42578125" customWidth="1"/>
    <col min="20" max="20" width="10.85546875" customWidth="1"/>
    <col min="21" max="21" width="11.5703125" customWidth="1"/>
    <col min="22" max="22" width="14" customWidth="1"/>
    <col min="23" max="23" width="9.140625" customWidth="1"/>
    <col min="25" max="25" width="12.42578125" customWidth="1"/>
  </cols>
  <sheetData>
    <row r="1" spans="1:45" ht="15.75" thickBot="1" x14ac:dyDescent="0.3"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5" ht="22.5" thickTop="1" thickBot="1" x14ac:dyDescent="0.3">
      <c r="B2" s="67" t="s">
        <v>2</v>
      </c>
      <c r="C2" s="68"/>
      <c r="D2" s="68"/>
      <c r="E2" s="68"/>
      <c r="F2" s="69"/>
      <c r="G2" s="8" t="s">
        <v>3</v>
      </c>
      <c r="H2" s="20"/>
      <c r="I2" s="8" t="s">
        <v>4</v>
      </c>
      <c r="J2" s="21"/>
      <c r="K2" s="1"/>
      <c r="W2" s="1"/>
      <c r="X2" s="1"/>
    </row>
    <row r="3" spans="1:45" ht="15.75" thickBot="1" x14ac:dyDescent="0.3">
      <c r="B3" s="4" t="s">
        <v>30</v>
      </c>
      <c r="C3" s="79"/>
      <c r="D3" s="79"/>
      <c r="E3" s="79"/>
      <c r="F3" s="79"/>
      <c r="G3" s="79"/>
      <c r="H3" s="80"/>
      <c r="I3" s="24" t="s">
        <v>43</v>
      </c>
      <c r="J3" s="10">
        <v>45485</v>
      </c>
      <c r="K3" s="23"/>
      <c r="X3" s="1"/>
    </row>
    <row r="4" spans="1:45" ht="30.75" thickBot="1" x14ac:dyDescent="0.3">
      <c r="B4" s="4" t="s">
        <v>7</v>
      </c>
      <c r="C4" s="70" t="s">
        <v>67</v>
      </c>
      <c r="D4" s="71"/>
      <c r="E4" s="71"/>
      <c r="F4" s="71"/>
      <c r="G4" s="71"/>
      <c r="H4" s="72"/>
      <c r="I4" s="6" t="s">
        <v>20</v>
      </c>
      <c r="J4" s="11"/>
      <c r="K4" s="1"/>
      <c r="N4" s="51" t="s">
        <v>65</v>
      </c>
      <c r="X4" s="1"/>
    </row>
    <row r="5" spans="1:45" ht="15.75" thickBot="1" x14ac:dyDescent="0.3">
      <c r="B5" s="4" t="s">
        <v>9</v>
      </c>
      <c r="C5" s="12"/>
      <c r="D5" s="6" t="s">
        <v>10</v>
      </c>
      <c r="E5" s="73"/>
      <c r="F5" s="74"/>
      <c r="G5" s="6" t="s">
        <v>11</v>
      </c>
      <c r="H5" s="19"/>
      <c r="I5" s="6" t="s">
        <v>12</v>
      </c>
      <c r="J5" s="22"/>
    </row>
    <row r="6" spans="1:45" x14ac:dyDescent="0.25">
      <c r="B6" s="75" t="s">
        <v>44</v>
      </c>
      <c r="C6" s="77"/>
      <c r="D6" s="5" t="s">
        <v>14</v>
      </c>
      <c r="E6" s="7" t="s">
        <v>36</v>
      </c>
      <c r="F6" s="13"/>
      <c r="G6" s="56" t="s">
        <v>15</v>
      </c>
      <c r="H6" s="63">
        <v>0.25659999999999999</v>
      </c>
      <c r="I6" s="56" t="s">
        <v>16</v>
      </c>
      <c r="J6" s="65"/>
    </row>
    <row r="7" spans="1:45" ht="15.75" thickBot="1" x14ac:dyDescent="0.3">
      <c r="B7" s="76"/>
      <c r="C7" s="78"/>
      <c r="D7" s="16" t="s">
        <v>61</v>
      </c>
      <c r="E7" s="9" t="s">
        <v>37</v>
      </c>
      <c r="F7" s="14"/>
      <c r="G7" s="57"/>
      <c r="H7" s="64"/>
      <c r="I7" s="57"/>
      <c r="J7" s="66"/>
    </row>
    <row r="8" spans="1:45" ht="16.5" thickTop="1" thickBot="1" x14ac:dyDescent="0.3"/>
    <row r="9" spans="1:45" ht="15" customHeight="1" thickTop="1" thickBot="1" x14ac:dyDescent="0.3">
      <c r="B9" s="60" t="s">
        <v>0</v>
      </c>
      <c r="C9" s="52" t="s">
        <v>38</v>
      </c>
      <c r="D9" s="53"/>
    </row>
    <row r="10" spans="1:45" ht="15.75" customHeight="1" thickTop="1" thickBot="1" x14ac:dyDescent="0.3">
      <c r="B10" s="61"/>
      <c r="C10" s="58" t="s">
        <v>39</v>
      </c>
      <c r="D10" s="59"/>
    </row>
    <row r="11" spans="1:45" ht="16.5" thickTop="1" thickBot="1" x14ac:dyDescent="0.3">
      <c r="B11" s="62"/>
      <c r="C11" s="54" t="s">
        <v>1</v>
      </c>
      <c r="D11" s="55"/>
      <c r="K11" s="18"/>
      <c r="AR11" s="2"/>
      <c r="AS11" s="3"/>
    </row>
    <row r="12" spans="1:45" ht="30.75" customHeight="1" thickTop="1" x14ac:dyDescent="0.25">
      <c r="H12" s="46" t="s">
        <v>34</v>
      </c>
      <c r="L12" s="46" t="s">
        <v>29</v>
      </c>
    </row>
    <row r="13" spans="1:45" x14ac:dyDescent="0.25">
      <c r="B13" s="43"/>
      <c r="C13" s="43"/>
      <c r="D13" s="43"/>
      <c r="E13" s="43"/>
      <c r="F13" s="43"/>
      <c r="G13" s="43"/>
      <c r="H13" s="44" t="s">
        <v>41</v>
      </c>
      <c r="I13" s="43"/>
      <c r="J13" s="43"/>
      <c r="K13" s="43"/>
      <c r="L13" s="45">
        <f>SUM(L15:L78)</f>
        <v>412857.27999999991</v>
      </c>
    </row>
    <row r="14" spans="1:45" ht="37.5" customHeight="1" x14ac:dyDescent="0.25">
      <c r="A14" s="1"/>
      <c r="B14" s="46" t="s">
        <v>21</v>
      </c>
      <c r="C14" s="46" t="s">
        <v>22</v>
      </c>
      <c r="D14" s="46" t="s">
        <v>23</v>
      </c>
      <c r="E14" s="46" t="s">
        <v>24</v>
      </c>
      <c r="F14" s="46" t="s">
        <v>25</v>
      </c>
      <c r="G14" s="46" t="s">
        <v>26</v>
      </c>
      <c r="H14" s="46" t="s">
        <v>35</v>
      </c>
      <c r="I14" s="46" t="s">
        <v>27</v>
      </c>
      <c r="J14" s="46" t="s">
        <v>33</v>
      </c>
      <c r="K14" s="46" t="s">
        <v>40</v>
      </c>
      <c r="L14" s="46" t="s">
        <v>32</v>
      </c>
      <c r="X14" s="15"/>
    </row>
    <row r="15" spans="1:45" ht="15" customHeight="1" x14ac:dyDescent="0.25">
      <c r="A15" s="1"/>
      <c r="B15" s="40" t="s">
        <v>45</v>
      </c>
      <c r="C15" s="34"/>
      <c r="D15" s="34"/>
      <c r="E15" s="40" t="s">
        <v>68</v>
      </c>
      <c r="F15" s="34"/>
      <c r="G15" s="38"/>
      <c r="H15" s="41"/>
      <c r="I15" s="35"/>
      <c r="J15" s="36"/>
      <c r="K15" s="36"/>
      <c r="L15" s="36"/>
    </row>
    <row r="16" spans="1:45" ht="130.5" customHeight="1" x14ac:dyDescent="0.25">
      <c r="A16" s="1"/>
      <c r="B16" s="40" t="s">
        <v>48</v>
      </c>
      <c r="C16" s="34" t="s">
        <v>62</v>
      </c>
      <c r="D16" s="34" t="s">
        <v>49</v>
      </c>
      <c r="E16" s="42" t="s">
        <v>69</v>
      </c>
      <c r="F16" s="34" t="s">
        <v>60</v>
      </c>
      <c r="G16" s="47">
        <v>1</v>
      </c>
      <c r="H16" s="48">
        <v>1374.12</v>
      </c>
      <c r="I16" s="35">
        <v>0.25659999999999999</v>
      </c>
      <c r="J16" s="36">
        <f>IF(LEFT($H$13,5)="CUSTO",H16,H16/(1+I16))</f>
        <v>1374.12</v>
      </c>
      <c r="K16" s="36">
        <f>ROUND(J16*1.2566,2)</f>
        <v>1726.72</v>
      </c>
      <c r="L16" s="36">
        <f>ROUND(K16*G16,2)</f>
        <v>1726.72</v>
      </c>
    </row>
    <row r="17" spans="1:12" ht="25.5" customHeight="1" x14ac:dyDescent="0.25">
      <c r="A17" s="1"/>
      <c r="B17" s="40"/>
      <c r="C17" s="34"/>
      <c r="D17" s="34"/>
      <c r="E17" s="42"/>
      <c r="F17" s="34"/>
      <c r="G17" s="47"/>
      <c r="H17" s="48"/>
      <c r="I17" s="35"/>
      <c r="J17" s="36"/>
      <c r="K17" s="36"/>
      <c r="L17" s="36"/>
    </row>
    <row r="18" spans="1:12" ht="28.5" customHeight="1" x14ac:dyDescent="0.25">
      <c r="A18" s="1"/>
      <c r="B18" s="40" t="s">
        <v>47</v>
      </c>
      <c r="C18" s="34"/>
      <c r="D18" s="34"/>
      <c r="E18" s="40" t="s">
        <v>70</v>
      </c>
      <c r="F18" s="34"/>
      <c r="G18" s="38"/>
      <c r="H18" s="39"/>
      <c r="I18" s="35"/>
      <c r="J18" s="36"/>
      <c r="K18" s="36"/>
      <c r="L18" s="36"/>
    </row>
    <row r="19" spans="1:12" ht="37.5" customHeight="1" x14ac:dyDescent="0.25">
      <c r="A19" s="1"/>
      <c r="B19" s="34" t="s">
        <v>50</v>
      </c>
      <c r="C19" s="34" t="s">
        <v>74</v>
      </c>
      <c r="D19" s="34" t="s">
        <v>49</v>
      </c>
      <c r="E19" s="28" t="s">
        <v>75</v>
      </c>
      <c r="F19" s="29" t="s">
        <v>46</v>
      </c>
      <c r="G19" s="30">
        <v>2039.63</v>
      </c>
      <c r="H19" s="33">
        <v>1.1499999999999999</v>
      </c>
      <c r="I19" s="35">
        <v>0.25659999999999999</v>
      </c>
      <c r="J19" s="36">
        <f t="shared" ref="J19" si="0">IF(LEFT($H$13,5)="CUSTO",H19,H19/(1+I19))</f>
        <v>1.1499999999999999</v>
      </c>
      <c r="K19" s="36">
        <f>ROUND(J19*1.2566,2)</f>
        <v>1.45</v>
      </c>
      <c r="L19" s="36">
        <f t="shared" ref="L19" si="1">ROUND(K19*G19,2)</f>
        <v>2957.46</v>
      </c>
    </row>
    <row r="20" spans="1:12" ht="60" x14ac:dyDescent="0.25">
      <c r="A20" s="1"/>
      <c r="B20" s="34" t="s">
        <v>73</v>
      </c>
      <c r="C20" s="34" t="s">
        <v>72</v>
      </c>
      <c r="D20" s="34" t="s">
        <v>49</v>
      </c>
      <c r="E20" s="28" t="s">
        <v>71</v>
      </c>
      <c r="F20" s="29" t="s">
        <v>46</v>
      </c>
      <c r="G20" s="30">
        <v>1492.75</v>
      </c>
      <c r="H20" s="33">
        <v>74.12</v>
      </c>
      <c r="I20" s="35">
        <v>0.25659999999999999</v>
      </c>
      <c r="J20" s="36">
        <f t="shared" ref="J20:J34" si="2">IF(LEFT($H$13,5)="CUSTO",H20,H20/(1+I20))</f>
        <v>74.12</v>
      </c>
      <c r="K20" s="36">
        <f>ROUND(J20*1.2566,2)</f>
        <v>93.14</v>
      </c>
      <c r="L20" s="36">
        <f t="shared" ref="L20:L37" si="3">ROUND(K20*G20,2)</f>
        <v>139034.74</v>
      </c>
    </row>
    <row r="21" spans="1:12" x14ac:dyDescent="0.25">
      <c r="A21" s="1"/>
      <c r="B21" s="34"/>
      <c r="C21" s="34"/>
      <c r="D21" s="34"/>
      <c r="E21" s="37"/>
      <c r="F21" s="34"/>
      <c r="G21" s="38"/>
      <c r="H21" s="39"/>
      <c r="I21" s="35"/>
      <c r="J21" s="36"/>
      <c r="K21" s="36"/>
      <c r="L21" s="36"/>
    </row>
    <row r="22" spans="1:12" x14ac:dyDescent="0.25">
      <c r="A22" s="1"/>
      <c r="B22" s="40" t="s">
        <v>51</v>
      </c>
      <c r="C22" s="34"/>
      <c r="D22" s="34"/>
      <c r="E22" s="40" t="s">
        <v>76</v>
      </c>
      <c r="F22" s="34"/>
      <c r="G22" s="38"/>
      <c r="H22" s="39"/>
      <c r="I22" s="35"/>
      <c r="J22" s="36"/>
      <c r="K22" s="36"/>
      <c r="L22" s="36"/>
    </row>
    <row r="23" spans="1:12" ht="75" x14ac:dyDescent="0.25">
      <c r="A23" s="1"/>
      <c r="B23" s="34" t="s">
        <v>54</v>
      </c>
      <c r="C23" s="31" t="s">
        <v>78</v>
      </c>
      <c r="D23" s="34" t="s">
        <v>49</v>
      </c>
      <c r="E23" s="28" t="s">
        <v>77</v>
      </c>
      <c r="F23" s="29" t="s">
        <v>52</v>
      </c>
      <c r="G23" s="30">
        <v>560.1</v>
      </c>
      <c r="H23" s="33">
        <v>41.01</v>
      </c>
      <c r="I23" s="35">
        <v>0.25659999999999999</v>
      </c>
      <c r="J23" s="36">
        <f t="shared" si="2"/>
        <v>41.01</v>
      </c>
      <c r="K23" s="36">
        <f t="shared" ref="K23:K32" si="4">ROUND(J23*1.2566,2)</f>
        <v>51.53</v>
      </c>
      <c r="L23" s="36">
        <f t="shared" si="3"/>
        <v>28861.95</v>
      </c>
    </row>
    <row r="24" spans="1:12" ht="45" x14ac:dyDescent="0.25">
      <c r="A24" s="1"/>
      <c r="B24" s="34" t="s">
        <v>57</v>
      </c>
      <c r="C24" s="31" t="s">
        <v>79</v>
      </c>
      <c r="D24" s="34" t="s">
        <v>49</v>
      </c>
      <c r="E24" s="28" t="s">
        <v>80</v>
      </c>
      <c r="F24" s="29" t="s">
        <v>52</v>
      </c>
      <c r="G24" s="30">
        <v>272.39999999999998</v>
      </c>
      <c r="H24" s="33">
        <v>260.92</v>
      </c>
      <c r="I24" s="35">
        <v>0.25659999999999999</v>
      </c>
      <c r="J24" s="36">
        <f t="shared" si="2"/>
        <v>260.92</v>
      </c>
      <c r="K24" s="36">
        <f t="shared" si="4"/>
        <v>327.87</v>
      </c>
      <c r="L24" s="36">
        <f t="shared" si="3"/>
        <v>89311.79</v>
      </c>
    </row>
    <row r="25" spans="1:12" ht="45" x14ac:dyDescent="0.25">
      <c r="A25" s="1"/>
      <c r="B25" s="34" t="s">
        <v>55</v>
      </c>
      <c r="C25" s="31" t="s">
        <v>82</v>
      </c>
      <c r="D25" s="34" t="s">
        <v>49</v>
      </c>
      <c r="E25" s="28" t="s">
        <v>81</v>
      </c>
      <c r="F25" s="29" t="s">
        <v>53</v>
      </c>
      <c r="G25" s="30">
        <v>7</v>
      </c>
      <c r="H25" s="33">
        <v>2908.67</v>
      </c>
      <c r="I25" s="35">
        <v>0.25659999999999999</v>
      </c>
      <c r="J25" s="36">
        <f t="shared" si="2"/>
        <v>2908.67</v>
      </c>
      <c r="K25" s="36">
        <f t="shared" si="4"/>
        <v>3655.03</v>
      </c>
      <c r="L25" s="36">
        <f t="shared" si="3"/>
        <v>25585.21</v>
      </c>
    </row>
    <row r="26" spans="1:12" ht="45" x14ac:dyDescent="0.25">
      <c r="A26" s="1"/>
      <c r="B26" s="34" t="s">
        <v>56</v>
      </c>
      <c r="C26" s="31" t="s">
        <v>85</v>
      </c>
      <c r="D26" s="34" t="s">
        <v>49</v>
      </c>
      <c r="E26" s="28" t="s">
        <v>83</v>
      </c>
      <c r="F26" s="29" t="s">
        <v>84</v>
      </c>
      <c r="G26" s="30">
        <v>217.92</v>
      </c>
      <c r="H26" s="33">
        <v>9.66</v>
      </c>
      <c r="I26" s="35">
        <v>0.25659999999999999</v>
      </c>
      <c r="J26" s="36">
        <f t="shared" si="2"/>
        <v>9.66</v>
      </c>
      <c r="K26" s="36">
        <f t="shared" si="4"/>
        <v>12.14</v>
      </c>
      <c r="L26" s="36">
        <f t="shared" si="3"/>
        <v>2645.55</v>
      </c>
    </row>
    <row r="27" spans="1:12" ht="30" x14ac:dyDescent="0.25">
      <c r="A27" s="1"/>
      <c r="B27" s="34" t="s">
        <v>86</v>
      </c>
      <c r="C27" s="31" t="s">
        <v>93</v>
      </c>
      <c r="D27" s="34" t="s">
        <v>49</v>
      </c>
      <c r="E27" s="28" t="s">
        <v>92</v>
      </c>
      <c r="F27" s="29" t="s">
        <v>94</v>
      </c>
      <c r="G27" s="30">
        <v>217.92</v>
      </c>
      <c r="H27" s="33">
        <v>11.46</v>
      </c>
      <c r="I27" s="35">
        <v>0.25659999999999999</v>
      </c>
      <c r="J27" s="36">
        <f t="shared" ref="J27:J32" si="5">IF(LEFT($H$13,5)="CUSTO",H27,H27/(1+I27))</f>
        <v>11.46</v>
      </c>
      <c r="K27" s="36">
        <f t="shared" si="4"/>
        <v>14.4</v>
      </c>
      <c r="L27" s="36">
        <f t="shared" ref="L27:L32" si="6">ROUND(K27*G27,2)</f>
        <v>3138.05</v>
      </c>
    </row>
    <row r="28" spans="1:12" ht="30" x14ac:dyDescent="0.25">
      <c r="A28" s="1"/>
      <c r="B28" s="34" t="s">
        <v>87</v>
      </c>
      <c r="C28" s="31" t="s">
        <v>96</v>
      </c>
      <c r="D28" s="34" t="s">
        <v>49</v>
      </c>
      <c r="E28" s="28" t="s">
        <v>95</v>
      </c>
      <c r="F28" s="29" t="s">
        <v>94</v>
      </c>
      <c r="G28" s="30">
        <v>7</v>
      </c>
      <c r="H28" s="33">
        <v>165.84</v>
      </c>
      <c r="I28" s="35">
        <v>0.25659999999999999</v>
      </c>
      <c r="J28" s="36">
        <f t="shared" ref="J28:J29" si="7">IF(LEFT($H$13,5)="CUSTO",H28,H28/(1+I28))</f>
        <v>165.84</v>
      </c>
      <c r="K28" s="36">
        <f t="shared" si="4"/>
        <v>208.39</v>
      </c>
      <c r="L28" s="36">
        <f t="shared" ref="L28:L29" si="8">ROUND(K28*G28,2)</f>
        <v>1458.73</v>
      </c>
    </row>
    <row r="29" spans="1:12" ht="60" customHeight="1" x14ac:dyDescent="0.25">
      <c r="A29" s="1"/>
      <c r="B29" s="34" t="s">
        <v>88</v>
      </c>
      <c r="C29" s="31" t="s">
        <v>98</v>
      </c>
      <c r="D29" s="34" t="s">
        <v>49</v>
      </c>
      <c r="E29" s="28" t="s">
        <v>97</v>
      </c>
      <c r="F29" s="29" t="s">
        <v>84</v>
      </c>
      <c r="G29" s="30">
        <v>8.7200000000000006</v>
      </c>
      <c r="H29" s="33">
        <v>507.5</v>
      </c>
      <c r="I29" s="35">
        <v>0.25659999999999999</v>
      </c>
      <c r="J29" s="36">
        <f t="shared" si="7"/>
        <v>507.5</v>
      </c>
      <c r="K29" s="36">
        <f t="shared" si="4"/>
        <v>637.72</v>
      </c>
      <c r="L29" s="36">
        <f t="shared" si="8"/>
        <v>5560.92</v>
      </c>
    </row>
    <row r="30" spans="1:12" ht="120" x14ac:dyDescent="0.25">
      <c r="A30" s="1"/>
      <c r="B30" s="34" t="s">
        <v>89</v>
      </c>
      <c r="C30" s="31" t="s">
        <v>100</v>
      </c>
      <c r="D30" s="34" t="s">
        <v>49</v>
      </c>
      <c r="E30" s="28" t="s">
        <v>99</v>
      </c>
      <c r="F30" s="29" t="s">
        <v>66</v>
      </c>
      <c r="G30" s="30">
        <v>45</v>
      </c>
      <c r="H30" s="33">
        <v>283.83999999999997</v>
      </c>
      <c r="I30" s="35">
        <v>0.25659999999999999</v>
      </c>
      <c r="J30" s="36">
        <f t="shared" si="5"/>
        <v>283.83999999999997</v>
      </c>
      <c r="K30" s="36">
        <f t="shared" si="4"/>
        <v>356.67</v>
      </c>
      <c r="L30" s="36">
        <f t="shared" si="6"/>
        <v>16050.15</v>
      </c>
    </row>
    <row r="31" spans="1:12" ht="56.25" customHeight="1" x14ac:dyDescent="0.25">
      <c r="A31" s="1"/>
      <c r="B31" s="34" t="s">
        <v>90</v>
      </c>
      <c r="C31" s="31" t="s">
        <v>102</v>
      </c>
      <c r="D31" s="34" t="s">
        <v>49</v>
      </c>
      <c r="E31" s="28" t="s">
        <v>101</v>
      </c>
      <c r="F31" s="29" t="s">
        <v>84</v>
      </c>
      <c r="G31" s="30">
        <v>119.47</v>
      </c>
      <c r="H31" s="33">
        <v>37.799999999999997</v>
      </c>
      <c r="I31" s="35">
        <v>0.25659999999999999</v>
      </c>
      <c r="J31" s="36">
        <f t="shared" ref="J31" si="9">IF(LEFT($H$13,5)="CUSTO",H31,H31/(1+I31))</f>
        <v>37.799999999999997</v>
      </c>
      <c r="K31" s="36">
        <f t="shared" si="4"/>
        <v>47.5</v>
      </c>
      <c r="L31" s="36">
        <f t="shared" ref="L31" si="10">ROUND(K31*G31,2)</f>
        <v>5674.83</v>
      </c>
    </row>
    <row r="32" spans="1:12" ht="30" x14ac:dyDescent="0.25">
      <c r="A32" s="1"/>
      <c r="B32" s="34" t="s">
        <v>91</v>
      </c>
      <c r="C32" s="31" t="s">
        <v>103</v>
      </c>
      <c r="D32" s="34" t="s">
        <v>49</v>
      </c>
      <c r="E32" s="28" t="s">
        <v>104</v>
      </c>
      <c r="F32" s="29" t="s">
        <v>53</v>
      </c>
      <c r="G32" s="30">
        <v>5</v>
      </c>
      <c r="H32" s="33">
        <v>2325.9499999999998</v>
      </c>
      <c r="I32" s="35">
        <v>0.25659999999999999</v>
      </c>
      <c r="J32" s="36">
        <f t="shared" si="5"/>
        <v>2325.9499999999998</v>
      </c>
      <c r="K32" s="36">
        <f t="shared" si="4"/>
        <v>2922.79</v>
      </c>
      <c r="L32" s="36">
        <f t="shared" si="6"/>
        <v>14613.95</v>
      </c>
    </row>
    <row r="33" spans="1:13" x14ac:dyDescent="0.25">
      <c r="A33" s="1"/>
      <c r="B33" s="34"/>
      <c r="C33" s="34"/>
      <c r="D33" s="34"/>
      <c r="E33" s="37"/>
      <c r="F33" s="34"/>
      <c r="G33" s="38"/>
      <c r="H33" s="39"/>
      <c r="I33" s="35"/>
      <c r="J33" s="36">
        <f t="shared" si="2"/>
        <v>0</v>
      </c>
      <c r="K33" s="36">
        <f t="shared" ref="K33:K34" si="11">ROUND(J33*1.3091,2)</f>
        <v>0</v>
      </c>
      <c r="L33" s="36">
        <f t="shared" si="3"/>
        <v>0</v>
      </c>
    </row>
    <row r="34" spans="1:13" ht="51" customHeight="1" x14ac:dyDescent="0.25">
      <c r="A34" s="1"/>
      <c r="B34" s="40" t="s">
        <v>58</v>
      </c>
      <c r="C34" s="34"/>
      <c r="D34" s="34"/>
      <c r="E34" s="40" t="s">
        <v>105</v>
      </c>
      <c r="F34" s="34"/>
      <c r="G34" s="38"/>
      <c r="H34" s="39"/>
      <c r="I34" s="35"/>
      <c r="J34" s="36">
        <f t="shared" si="2"/>
        <v>0</v>
      </c>
      <c r="K34" s="36">
        <f t="shared" si="11"/>
        <v>0</v>
      </c>
      <c r="L34" s="36">
        <f t="shared" si="3"/>
        <v>0</v>
      </c>
    </row>
    <row r="35" spans="1:13" ht="89.25" customHeight="1" x14ac:dyDescent="0.25">
      <c r="A35" s="1"/>
      <c r="B35" s="34" t="s">
        <v>59</v>
      </c>
      <c r="C35" s="49" t="s">
        <v>107</v>
      </c>
      <c r="D35" s="34" t="s">
        <v>49</v>
      </c>
      <c r="E35" s="28" t="s">
        <v>106</v>
      </c>
      <c r="F35" s="32" t="s">
        <v>52</v>
      </c>
      <c r="G35" s="30">
        <v>560.1</v>
      </c>
      <c r="H35" s="33">
        <v>56.4</v>
      </c>
      <c r="I35" s="35">
        <v>0.25659999999999999</v>
      </c>
      <c r="J35" s="36">
        <f t="shared" ref="J35" si="12">IF(LEFT($H$13,5)="CUSTO",H35,H35/(1+I35))</f>
        <v>56.4</v>
      </c>
      <c r="K35" s="36">
        <f>ROUND(J35*1.2566,2)</f>
        <v>70.87</v>
      </c>
      <c r="L35" s="36">
        <f t="shared" si="3"/>
        <v>39694.29</v>
      </c>
      <c r="M35" s="50"/>
    </row>
    <row r="36" spans="1:13" ht="105.75" customHeight="1" x14ac:dyDescent="0.25">
      <c r="A36" s="1"/>
      <c r="B36" s="34" t="s">
        <v>63</v>
      </c>
      <c r="C36" s="49" t="s">
        <v>107</v>
      </c>
      <c r="D36" s="34" t="s">
        <v>49</v>
      </c>
      <c r="E36" s="28" t="s">
        <v>108</v>
      </c>
      <c r="F36" s="32" t="s">
        <v>52</v>
      </c>
      <c r="G36" s="30">
        <v>93</v>
      </c>
      <c r="H36" s="33">
        <v>56.4</v>
      </c>
      <c r="I36" s="35">
        <v>0.25659999999999999</v>
      </c>
      <c r="J36" s="36">
        <f t="shared" ref="J36:J37" si="13">IF(LEFT($H$13,5)="CUSTO",H36,H36/(1+I36))</f>
        <v>56.4</v>
      </c>
      <c r="K36" s="36">
        <f>ROUND(J36*1.2566,2)</f>
        <v>70.87</v>
      </c>
      <c r="L36" s="36">
        <f t="shared" si="3"/>
        <v>6590.91</v>
      </c>
    </row>
    <row r="37" spans="1:13" ht="57" customHeight="1" x14ac:dyDescent="0.25">
      <c r="A37" s="1"/>
      <c r="B37" s="34" t="s">
        <v>64</v>
      </c>
      <c r="C37" s="49" t="s">
        <v>109</v>
      </c>
      <c r="D37" s="34" t="s">
        <v>49</v>
      </c>
      <c r="E37" s="28" t="s">
        <v>110</v>
      </c>
      <c r="F37" s="32" t="s">
        <v>46</v>
      </c>
      <c r="G37" s="30">
        <v>419.32</v>
      </c>
      <c r="H37" s="33">
        <v>56.84</v>
      </c>
      <c r="I37" s="35">
        <v>0.30909999999999999</v>
      </c>
      <c r="J37" s="36">
        <f t="shared" si="13"/>
        <v>56.84</v>
      </c>
      <c r="K37" s="36">
        <f>ROUND(J37*1.2566,2)</f>
        <v>71.430000000000007</v>
      </c>
      <c r="L37" s="36">
        <f t="shared" si="3"/>
        <v>29952.03</v>
      </c>
    </row>
    <row r="38" spans="1:13" x14ac:dyDescent="0.25">
      <c r="A38" s="1"/>
      <c r="B38" s="34"/>
      <c r="C38" s="34"/>
      <c r="D38" s="34"/>
      <c r="E38" s="37"/>
      <c r="F38" s="34"/>
      <c r="G38" s="38"/>
      <c r="H38" s="41"/>
      <c r="I38" s="35"/>
      <c r="J38" s="36">
        <f t="shared" ref="J38:J77" si="14">IF(LEFT($H$13,5)="CUSTO",H38,H38/(1+I38))</f>
        <v>0</v>
      </c>
      <c r="K38" s="36">
        <f t="shared" ref="K38:K77" si="15">J38*(1+I38)</f>
        <v>0</v>
      </c>
      <c r="L38" s="36">
        <f t="shared" ref="L38:L77" si="16">K38*G38</f>
        <v>0</v>
      </c>
    </row>
    <row r="39" spans="1:13" x14ac:dyDescent="0.25">
      <c r="A39" s="1"/>
      <c r="B39" s="34"/>
      <c r="C39" s="34"/>
      <c r="D39" s="34"/>
      <c r="E39" s="37"/>
      <c r="F39" s="34"/>
      <c r="G39" s="38"/>
      <c r="H39" s="41"/>
      <c r="I39" s="35"/>
      <c r="J39" s="36">
        <f t="shared" si="14"/>
        <v>0</v>
      </c>
      <c r="K39" s="36">
        <f t="shared" si="15"/>
        <v>0</v>
      </c>
      <c r="L39" s="36">
        <f t="shared" si="16"/>
        <v>0</v>
      </c>
    </row>
    <row r="40" spans="1:13" x14ac:dyDescent="0.25">
      <c r="A40" s="1"/>
      <c r="B40" s="34"/>
      <c r="C40" s="34"/>
      <c r="D40" s="34"/>
      <c r="E40" s="37"/>
      <c r="F40" s="34"/>
      <c r="G40" s="38"/>
      <c r="H40" s="41"/>
      <c r="I40" s="35"/>
      <c r="J40" s="36">
        <f t="shared" si="14"/>
        <v>0</v>
      </c>
      <c r="K40" s="36">
        <f t="shared" si="15"/>
        <v>0</v>
      </c>
      <c r="L40" s="36">
        <f t="shared" si="16"/>
        <v>0</v>
      </c>
    </row>
    <row r="41" spans="1:13" x14ac:dyDescent="0.25">
      <c r="A41" s="1"/>
      <c r="B41" s="34"/>
      <c r="C41" s="34"/>
      <c r="D41" s="34"/>
      <c r="E41" s="37"/>
      <c r="F41" s="34"/>
      <c r="G41" s="38"/>
      <c r="H41" s="41"/>
      <c r="I41" s="35"/>
      <c r="J41" s="36">
        <f t="shared" si="14"/>
        <v>0</v>
      </c>
      <c r="K41" s="36">
        <f t="shared" si="15"/>
        <v>0</v>
      </c>
      <c r="L41" s="36">
        <f t="shared" si="16"/>
        <v>0</v>
      </c>
    </row>
    <row r="42" spans="1:13" x14ac:dyDescent="0.25">
      <c r="A42" s="1"/>
      <c r="B42" s="34"/>
      <c r="C42" s="34"/>
      <c r="D42" s="34"/>
      <c r="E42" s="37"/>
      <c r="F42" s="34"/>
      <c r="G42" s="38"/>
      <c r="H42" s="41"/>
      <c r="I42" s="35"/>
      <c r="J42" s="36">
        <f t="shared" si="14"/>
        <v>0</v>
      </c>
      <c r="K42" s="36">
        <f t="shared" si="15"/>
        <v>0</v>
      </c>
      <c r="L42" s="36">
        <f t="shared" si="16"/>
        <v>0</v>
      </c>
    </row>
    <row r="43" spans="1:13" x14ac:dyDescent="0.25">
      <c r="A43" s="1"/>
      <c r="B43" s="34"/>
      <c r="C43" s="34"/>
      <c r="D43" s="34"/>
      <c r="E43" s="37"/>
      <c r="F43" s="34"/>
      <c r="G43" s="38"/>
      <c r="H43" s="41"/>
      <c r="I43" s="35"/>
      <c r="J43" s="36">
        <f t="shared" si="14"/>
        <v>0</v>
      </c>
      <c r="K43" s="36">
        <f t="shared" si="15"/>
        <v>0</v>
      </c>
      <c r="L43" s="36">
        <f t="shared" si="16"/>
        <v>0</v>
      </c>
    </row>
    <row r="44" spans="1:13" x14ac:dyDescent="0.25">
      <c r="A44" s="1"/>
      <c r="B44" s="34"/>
      <c r="C44" s="34"/>
      <c r="D44" s="34"/>
      <c r="E44" s="37"/>
      <c r="F44" s="34"/>
      <c r="G44" s="38"/>
      <c r="H44" s="41"/>
      <c r="I44" s="35"/>
      <c r="J44" s="36">
        <f t="shared" si="14"/>
        <v>0</v>
      </c>
      <c r="K44" s="36">
        <f t="shared" si="15"/>
        <v>0</v>
      </c>
      <c r="L44" s="36">
        <f t="shared" si="16"/>
        <v>0</v>
      </c>
    </row>
    <row r="45" spans="1:13" x14ac:dyDescent="0.25">
      <c r="A45" s="1"/>
      <c r="B45" s="34"/>
      <c r="C45" s="34"/>
      <c r="D45" s="34"/>
      <c r="E45" s="37"/>
      <c r="F45" s="34"/>
      <c r="G45" s="38"/>
      <c r="H45" s="41"/>
      <c r="I45" s="35"/>
      <c r="J45" s="36">
        <f t="shared" si="14"/>
        <v>0</v>
      </c>
      <c r="K45" s="36">
        <f t="shared" si="15"/>
        <v>0</v>
      </c>
      <c r="L45" s="36">
        <f t="shared" si="16"/>
        <v>0</v>
      </c>
    </row>
    <row r="46" spans="1:13" x14ac:dyDescent="0.25">
      <c r="A46" s="1"/>
      <c r="B46" s="34"/>
      <c r="C46" s="34"/>
      <c r="D46" s="34"/>
      <c r="E46" s="37"/>
      <c r="F46" s="34"/>
      <c r="G46" s="38"/>
      <c r="H46" s="41"/>
      <c r="I46" s="35"/>
      <c r="J46" s="36">
        <f t="shared" si="14"/>
        <v>0</v>
      </c>
      <c r="K46" s="36">
        <f t="shared" si="15"/>
        <v>0</v>
      </c>
      <c r="L46" s="36">
        <f t="shared" si="16"/>
        <v>0</v>
      </c>
    </row>
    <row r="47" spans="1:13" x14ac:dyDescent="0.25">
      <c r="A47" s="1"/>
      <c r="B47" s="34"/>
      <c r="C47" s="34"/>
      <c r="D47" s="34"/>
      <c r="E47" s="37"/>
      <c r="F47" s="34"/>
      <c r="G47" s="38"/>
      <c r="H47" s="41"/>
      <c r="I47" s="35"/>
      <c r="J47" s="36">
        <f t="shared" si="14"/>
        <v>0</v>
      </c>
      <c r="K47" s="36">
        <f t="shared" si="15"/>
        <v>0</v>
      </c>
      <c r="L47" s="36">
        <f t="shared" si="16"/>
        <v>0</v>
      </c>
    </row>
    <row r="48" spans="1:13" x14ac:dyDescent="0.25">
      <c r="A48" s="1"/>
      <c r="B48" s="34"/>
      <c r="C48" s="34"/>
      <c r="D48" s="34"/>
      <c r="E48" s="37"/>
      <c r="F48" s="34"/>
      <c r="G48" s="38"/>
      <c r="H48" s="41"/>
      <c r="I48" s="35"/>
      <c r="J48" s="36">
        <f t="shared" si="14"/>
        <v>0</v>
      </c>
      <c r="K48" s="36">
        <f t="shared" si="15"/>
        <v>0</v>
      </c>
      <c r="L48" s="36">
        <f t="shared" si="16"/>
        <v>0</v>
      </c>
    </row>
    <row r="49" spans="1:12" x14ac:dyDescent="0.25">
      <c r="A49" s="1"/>
      <c r="B49" s="34"/>
      <c r="C49" s="34"/>
      <c r="D49" s="34"/>
      <c r="E49" s="37"/>
      <c r="F49" s="34"/>
      <c r="G49" s="38"/>
      <c r="H49" s="41"/>
      <c r="I49" s="35"/>
      <c r="J49" s="36">
        <f t="shared" si="14"/>
        <v>0</v>
      </c>
      <c r="K49" s="36">
        <f t="shared" si="15"/>
        <v>0</v>
      </c>
      <c r="L49" s="36">
        <f t="shared" si="16"/>
        <v>0</v>
      </c>
    </row>
    <row r="50" spans="1:12" x14ac:dyDescent="0.25">
      <c r="A50" s="1"/>
      <c r="B50" s="34"/>
      <c r="C50" s="34"/>
      <c r="D50" s="34"/>
      <c r="E50" s="37"/>
      <c r="F50" s="34"/>
      <c r="G50" s="38"/>
      <c r="H50" s="41"/>
      <c r="I50" s="35"/>
      <c r="J50" s="36">
        <f t="shared" si="14"/>
        <v>0</v>
      </c>
      <c r="K50" s="36">
        <f t="shared" si="15"/>
        <v>0</v>
      </c>
      <c r="L50" s="36">
        <f t="shared" si="16"/>
        <v>0</v>
      </c>
    </row>
    <row r="51" spans="1:12" x14ac:dyDescent="0.25">
      <c r="A51" s="1"/>
      <c r="B51" s="34"/>
      <c r="C51" s="34"/>
      <c r="D51" s="34"/>
      <c r="E51" s="37"/>
      <c r="F51" s="34"/>
      <c r="G51" s="38"/>
      <c r="H51" s="41"/>
      <c r="I51" s="35"/>
      <c r="J51" s="36">
        <f t="shared" ref="J51:J64" si="17">IF(LEFT($H$13,5)="CUSTO",H51,H51/(1+I51))</f>
        <v>0</v>
      </c>
      <c r="K51" s="36">
        <f t="shared" ref="K51:K64" si="18">J51*(1+I51)</f>
        <v>0</v>
      </c>
      <c r="L51" s="36">
        <f t="shared" ref="L51:L64" si="19">K51*G51</f>
        <v>0</v>
      </c>
    </row>
    <row r="52" spans="1:12" x14ac:dyDescent="0.25">
      <c r="A52" s="1"/>
      <c r="B52" s="34"/>
      <c r="C52" s="34"/>
      <c r="D52" s="34"/>
      <c r="E52" s="37"/>
      <c r="F52" s="34"/>
      <c r="G52" s="38"/>
      <c r="H52" s="41"/>
      <c r="I52" s="35"/>
      <c r="J52" s="36">
        <f t="shared" si="17"/>
        <v>0</v>
      </c>
      <c r="K52" s="36">
        <f t="shared" si="18"/>
        <v>0</v>
      </c>
      <c r="L52" s="36">
        <f t="shared" si="19"/>
        <v>0</v>
      </c>
    </row>
    <row r="53" spans="1:12" x14ac:dyDescent="0.25">
      <c r="A53" s="1"/>
      <c r="B53" s="34"/>
      <c r="C53" s="34"/>
      <c r="D53" s="34"/>
      <c r="E53" s="37"/>
      <c r="F53" s="34"/>
      <c r="G53" s="38"/>
      <c r="H53" s="41"/>
      <c r="I53" s="35"/>
      <c r="J53" s="36">
        <f t="shared" si="17"/>
        <v>0</v>
      </c>
      <c r="K53" s="36">
        <f t="shared" si="18"/>
        <v>0</v>
      </c>
      <c r="L53" s="36">
        <f t="shared" si="19"/>
        <v>0</v>
      </c>
    </row>
    <row r="54" spans="1:12" x14ac:dyDescent="0.25">
      <c r="A54" s="1"/>
      <c r="B54" s="34"/>
      <c r="C54" s="34"/>
      <c r="D54" s="34"/>
      <c r="E54" s="37"/>
      <c r="F54" s="34"/>
      <c r="G54" s="38"/>
      <c r="H54" s="41"/>
      <c r="I54" s="35"/>
      <c r="J54" s="36">
        <f t="shared" si="17"/>
        <v>0</v>
      </c>
      <c r="K54" s="36">
        <f t="shared" si="18"/>
        <v>0</v>
      </c>
      <c r="L54" s="36">
        <f t="shared" si="19"/>
        <v>0</v>
      </c>
    </row>
    <row r="55" spans="1:12" x14ac:dyDescent="0.25">
      <c r="A55" s="1"/>
      <c r="B55" s="34"/>
      <c r="C55" s="34"/>
      <c r="D55" s="34"/>
      <c r="E55" s="37"/>
      <c r="F55" s="34"/>
      <c r="G55" s="38"/>
      <c r="H55" s="41"/>
      <c r="I55" s="35"/>
      <c r="J55" s="36">
        <f t="shared" si="17"/>
        <v>0</v>
      </c>
      <c r="K55" s="36">
        <f t="shared" si="18"/>
        <v>0</v>
      </c>
      <c r="L55" s="36">
        <f t="shared" si="19"/>
        <v>0</v>
      </c>
    </row>
    <row r="56" spans="1:12" x14ac:dyDescent="0.25">
      <c r="A56" s="1"/>
      <c r="B56" s="34"/>
      <c r="C56" s="34"/>
      <c r="D56" s="34"/>
      <c r="E56" s="37"/>
      <c r="F56" s="34"/>
      <c r="G56" s="38"/>
      <c r="H56" s="41"/>
      <c r="I56" s="35"/>
      <c r="J56" s="36">
        <f t="shared" si="17"/>
        <v>0</v>
      </c>
      <c r="K56" s="36">
        <f t="shared" si="18"/>
        <v>0</v>
      </c>
      <c r="L56" s="36">
        <f t="shared" si="19"/>
        <v>0</v>
      </c>
    </row>
    <row r="57" spans="1:12" x14ac:dyDescent="0.25">
      <c r="A57" s="1"/>
      <c r="B57" s="34"/>
      <c r="C57" s="34"/>
      <c r="D57" s="34"/>
      <c r="E57" s="37"/>
      <c r="F57" s="34"/>
      <c r="G57" s="38"/>
      <c r="H57" s="41"/>
      <c r="I57" s="35"/>
      <c r="J57" s="36">
        <f t="shared" si="17"/>
        <v>0</v>
      </c>
      <c r="K57" s="36">
        <f t="shared" si="18"/>
        <v>0</v>
      </c>
      <c r="L57" s="36">
        <f t="shared" si="19"/>
        <v>0</v>
      </c>
    </row>
    <row r="58" spans="1:12" x14ac:dyDescent="0.25">
      <c r="A58" s="1"/>
      <c r="B58" s="34"/>
      <c r="C58" s="34"/>
      <c r="D58" s="34"/>
      <c r="E58" s="37"/>
      <c r="F58" s="34"/>
      <c r="G58" s="38"/>
      <c r="H58" s="41"/>
      <c r="I58" s="35"/>
      <c r="J58" s="36">
        <f t="shared" si="17"/>
        <v>0</v>
      </c>
      <c r="K58" s="36">
        <f t="shared" si="18"/>
        <v>0</v>
      </c>
      <c r="L58" s="36">
        <f t="shared" si="19"/>
        <v>0</v>
      </c>
    </row>
    <row r="59" spans="1:12" x14ac:dyDescent="0.25">
      <c r="A59" s="1"/>
      <c r="B59" s="34"/>
      <c r="C59" s="34"/>
      <c r="D59" s="34"/>
      <c r="E59" s="37"/>
      <c r="F59" s="34"/>
      <c r="G59" s="38"/>
      <c r="H59" s="41"/>
      <c r="I59" s="35"/>
      <c r="J59" s="36">
        <f t="shared" si="17"/>
        <v>0</v>
      </c>
      <c r="K59" s="36">
        <f t="shared" si="18"/>
        <v>0</v>
      </c>
      <c r="L59" s="36">
        <f t="shared" si="19"/>
        <v>0</v>
      </c>
    </row>
    <row r="60" spans="1:12" x14ac:dyDescent="0.25">
      <c r="A60" s="1"/>
      <c r="B60" s="34"/>
      <c r="C60" s="34"/>
      <c r="D60" s="34"/>
      <c r="E60" s="37"/>
      <c r="F60" s="34"/>
      <c r="G60" s="38"/>
      <c r="H60" s="41"/>
      <c r="I60" s="35"/>
      <c r="J60" s="36">
        <f t="shared" si="17"/>
        <v>0</v>
      </c>
      <c r="K60" s="36">
        <f t="shared" si="18"/>
        <v>0</v>
      </c>
      <c r="L60" s="36">
        <f t="shared" si="19"/>
        <v>0</v>
      </c>
    </row>
    <row r="61" spans="1:12" x14ac:dyDescent="0.25">
      <c r="A61" s="1"/>
      <c r="B61" s="34"/>
      <c r="C61" s="34"/>
      <c r="D61" s="34"/>
      <c r="E61" s="37"/>
      <c r="F61" s="34"/>
      <c r="G61" s="38"/>
      <c r="H61" s="41"/>
      <c r="I61" s="35"/>
      <c r="J61" s="36">
        <f t="shared" si="17"/>
        <v>0</v>
      </c>
      <c r="K61" s="36">
        <f t="shared" si="18"/>
        <v>0</v>
      </c>
      <c r="L61" s="36">
        <f t="shared" si="19"/>
        <v>0</v>
      </c>
    </row>
    <row r="62" spans="1:12" x14ac:dyDescent="0.25">
      <c r="A62" s="1"/>
      <c r="B62" s="34"/>
      <c r="C62" s="34"/>
      <c r="D62" s="34"/>
      <c r="E62" s="37"/>
      <c r="F62" s="34"/>
      <c r="G62" s="38"/>
      <c r="H62" s="41"/>
      <c r="I62" s="35"/>
      <c r="J62" s="36">
        <f t="shared" si="17"/>
        <v>0</v>
      </c>
      <c r="K62" s="36">
        <f t="shared" si="18"/>
        <v>0</v>
      </c>
      <c r="L62" s="36">
        <f t="shared" si="19"/>
        <v>0</v>
      </c>
    </row>
    <row r="63" spans="1:12" x14ac:dyDescent="0.25">
      <c r="A63" s="1"/>
      <c r="B63" s="34"/>
      <c r="C63" s="34"/>
      <c r="D63" s="34"/>
      <c r="E63" s="37"/>
      <c r="F63" s="34"/>
      <c r="G63" s="38"/>
      <c r="H63" s="41"/>
      <c r="I63" s="35"/>
      <c r="J63" s="36">
        <f t="shared" si="17"/>
        <v>0</v>
      </c>
      <c r="K63" s="36">
        <f t="shared" si="18"/>
        <v>0</v>
      </c>
      <c r="L63" s="36">
        <f t="shared" si="19"/>
        <v>0</v>
      </c>
    </row>
    <row r="64" spans="1:12" x14ac:dyDescent="0.25">
      <c r="A64" s="1"/>
      <c r="B64" s="34"/>
      <c r="C64" s="34"/>
      <c r="D64" s="34"/>
      <c r="E64" s="37"/>
      <c r="F64" s="34"/>
      <c r="G64" s="38"/>
      <c r="H64" s="41"/>
      <c r="I64" s="35"/>
      <c r="J64" s="36">
        <f t="shared" si="17"/>
        <v>0</v>
      </c>
      <c r="K64" s="36">
        <f t="shared" si="18"/>
        <v>0</v>
      </c>
      <c r="L64" s="36">
        <f t="shared" si="19"/>
        <v>0</v>
      </c>
    </row>
    <row r="65" spans="1:32" x14ac:dyDescent="0.25">
      <c r="A65" s="1"/>
      <c r="B65" s="34"/>
      <c r="C65" s="34"/>
      <c r="D65" s="34"/>
      <c r="E65" s="37"/>
      <c r="F65" s="34"/>
      <c r="G65" s="38"/>
      <c r="H65" s="41"/>
      <c r="I65" s="35"/>
      <c r="J65" s="36">
        <f t="shared" si="14"/>
        <v>0</v>
      </c>
      <c r="K65" s="36">
        <f t="shared" si="15"/>
        <v>0</v>
      </c>
      <c r="L65" s="36">
        <f t="shared" si="16"/>
        <v>0</v>
      </c>
    </row>
    <row r="66" spans="1:32" x14ac:dyDescent="0.25">
      <c r="A66" s="1"/>
      <c r="B66" s="34"/>
      <c r="C66" s="34"/>
      <c r="D66" s="34"/>
      <c r="E66" s="37"/>
      <c r="F66" s="34"/>
      <c r="G66" s="38"/>
      <c r="H66" s="41"/>
      <c r="I66" s="35"/>
      <c r="J66" s="36">
        <f t="shared" si="14"/>
        <v>0</v>
      </c>
      <c r="K66" s="36">
        <f t="shared" si="15"/>
        <v>0</v>
      </c>
      <c r="L66" s="36">
        <f t="shared" si="16"/>
        <v>0</v>
      </c>
    </row>
    <row r="67" spans="1:32" x14ac:dyDescent="0.25">
      <c r="A67" s="1"/>
      <c r="B67" s="34"/>
      <c r="C67" s="34"/>
      <c r="D67" s="34"/>
      <c r="E67" s="37"/>
      <c r="F67" s="34"/>
      <c r="G67" s="38"/>
      <c r="H67" s="41"/>
      <c r="I67" s="35"/>
      <c r="J67" s="36">
        <f t="shared" si="14"/>
        <v>0</v>
      </c>
      <c r="K67" s="36">
        <f t="shared" si="15"/>
        <v>0</v>
      </c>
      <c r="L67" s="36">
        <f t="shared" si="16"/>
        <v>0</v>
      </c>
    </row>
    <row r="68" spans="1:32" x14ac:dyDescent="0.25">
      <c r="A68" s="1"/>
      <c r="B68" s="34"/>
      <c r="C68" s="34"/>
      <c r="D68" s="34"/>
      <c r="E68" s="37"/>
      <c r="F68" s="34"/>
      <c r="G68" s="38"/>
      <c r="H68" s="41"/>
      <c r="I68" s="35"/>
      <c r="J68" s="36">
        <f t="shared" si="14"/>
        <v>0</v>
      </c>
      <c r="K68" s="36">
        <f t="shared" si="15"/>
        <v>0</v>
      </c>
      <c r="L68" s="36">
        <f t="shared" si="16"/>
        <v>0</v>
      </c>
    </row>
    <row r="69" spans="1:32" x14ac:dyDescent="0.25">
      <c r="A69" s="1"/>
      <c r="B69" s="34"/>
      <c r="C69" s="34"/>
      <c r="D69" s="34"/>
      <c r="E69" s="37"/>
      <c r="F69" s="34"/>
      <c r="G69" s="38"/>
      <c r="H69" s="41"/>
      <c r="I69" s="35"/>
      <c r="J69" s="36">
        <f t="shared" si="14"/>
        <v>0</v>
      </c>
      <c r="K69" s="36">
        <f t="shared" si="15"/>
        <v>0</v>
      </c>
      <c r="L69" s="36">
        <f t="shared" si="16"/>
        <v>0</v>
      </c>
    </row>
    <row r="70" spans="1:32" x14ac:dyDescent="0.25">
      <c r="A70" s="1"/>
      <c r="B70" s="34"/>
      <c r="C70" s="34"/>
      <c r="D70" s="34"/>
      <c r="E70" s="37"/>
      <c r="F70" s="34"/>
      <c r="G70" s="38"/>
      <c r="H70" s="41"/>
      <c r="I70" s="35"/>
      <c r="J70" s="36">
        <f t="shared" si="14"/>
        <v>0</v>
      </c>
      <c r="K70" s="36">
        <f t="shared" si="15"/>
        <v>0</v>
      </c>
      <c r="L70" s="36">
        <f t="shared" si="16"/>
        <v>0</v>
      </c>
    </row>
    <row r="71" spans="1:32" x14ac:dyDescent="0.25">
      <c r="A71" s="1"/>
      <c r="B71" s="34"/>
      <c r="C71" s="34"/>
      <c r="D71" s="34"/>
      <c r="E71" s="37"/>
      <c r="F71" s="34"/>
      <c r="G71" s="38"/>
      <c r="H71" s="41"/>
      <c r="I71" s="35"/>
      <c r="J71" s="36">
        <f t="shared" si="14"/>
        <v>0</v>
      </c>
      <c r="K71" s="36">
        <f t="shared" si="15"/>
        <v>0</v>
      </c>
      <c r="L71" s="36">
        <f t="shared" si="16"/>
        <v>0</v>
      </c>
    </row>
    <row r="72" spans="1:32" x14ac:dyDescent="0.25">
      <c r="A72" s="1"/>
      <c r="B72" s="34"/>
      <c r="C72" s="34"/>
      <c r="D72" s="34"/>
      <c r="E72" s="37"/>
      <c r="F72" s="34"/>
      <c r="G72" s="38"/>
      <c r="H72" s="41"/>
      <c r="I72" s="35"/>
      <c r="J72" s="36">
        <f t="shared" si="14"/>
        <v>0</v>
      </c>
      <c r="K72" s="36">
        <f t="shared" si="15"/>
        <v>0</v>
      </c>
      <c r="L72" s="36">
        <f t="shared" si="16"/>
        <v>0</v>
      </c>
    </row>
    <row r="73" spans="1:32" x14ac:dyDescent="0.25">
      <c r="A73" s="1"/>
      <c r="B73" s="34"/>
      <c r="C73" s="34"/>
      <c r="D73" s="34"/>
      <c r="E73" s="37"/>
      <c r="F73" s="34"/>
      <c r="G73" s="38"/>
      <c r="H73" s="41"/>
      <c r="I73" s="35"/>
      <c r="J73" s="36">
        <f t="shared" si="14"/>
        <v>0</v>
      </c>
      <c r="K73" s="36">
        <f t="shared" si="15"/>
        <v>0</v>
      </c>
      <c r="L73" s="36">
        <f t="shared" si="16"/>
        <v>0</v>
      </c>
    </row>
    <row r="74" spans="1:32" x14ac:dyDescent="0.25">
      <c r="A74" s="1"/>
      <c r="B74" s="34"/>
      <c r="C74" s="34"/>
      <c r="D74" s="34"/>
      <c r="E74" s="37"/>
      <c r="F74" s="34"/>
      <c r="G74" s="38"/>
      <c r="H74" s="41"/>
      <c r="I74" s="35"/>
      <c r="J74" s="36">
        <f t="shared" si="14"/>
        <v>0</v>
      </c>
      <c r="K74" s="36">
        <f t="shared" si="15"/>
        <v>0</v>
      </c>
      <c r="L74" s="36">
        <f t="shared" si="16"/>
        <v>0</v>
      </c>
    </row>
    <row r="75" spans="1:32" x14ac:dyDescent="0.25">
      <c r="A75" s="1"/>
      <c r="B75" s="34"/>
      <c r="C75" s="34"/>
      <c r="D75" s="34"/>
      <c r="E75" s="37"/>
      <c r="F75" s="34"/>
      <c r="G75" s="38"/>
      <c r="H75" s="41"/>
      <c r="I75" s="35"/>
      <c r="J75" s="36">
        <f t="shared" si="14"/>
        <v>0</v>
      </c>
      <c r="K75" s="36">
        <f t="shared" si="15"/>
        <v>0</v>
      </c>
      <c r="L75" s="36">
        <f t="shared" si="16"/>
        <v>0</v>
      </c>
    </row>
    <row r="76" spans="1:32" x14ac:dyDescent="0.25">
      <c r="A76" s="1"/>
      <c r="B76" s="34"/>
      <c r="C76" s="34"/>
      <c r="D76" s="34"/>
      <c r="E76" s="37"/>
      <c r="F76" s="34"/>
      <c r="G76" s="38"/>
      <c r="H76" s="41"/>
      <c r="I76" s="35"/>
      <c r="J76" s="36">
        <f t="shared" si="14"/>
        <v>0</v>
      </c>
      <c r="K76" s="36">
        <f t="shared" si="15"/>
        <v>0</v>
      </c>
      <c r="L76" s="36">
        <f t="shared" si="16"/>
        <v>0</v>
      </c>
    </row>
    <row r="77" spans="1:32" x14ac:dyDescent="0.25">
      <c r="A77" s="1"/>
      <c r="B77" s="34"/>
      <c r="C77" s="34"/>
      <c r="D77" s="34"/>
      <c r="E77" s="37"/>
      <c r="F77" s="34"/>
      <c r="G77" s="38"/>
      <c r="H77" s="41"/>
      <c r="I77" s="35"/>
      <c r="J77" s="36">
        <f t="shared" si="14"/>
        <v>0</v>
      </c>
      <c r="K77" s="36">
        <f t="shared" si="15"/>
        <v>0</v>
      </c>
      <c r="L77" s="36">
        <f t="shared" si="16"/>
        <v>0</v>
      </c>
    </row>
    <row r="78" spans="1:32" x14ac:dyDescent="0.25">
      <c r="A78" s="1"/>
      <c r="B78" s="34"/>
      <c r="C78" s="34"/>
      <c r="D78" s="34"/>
      <c r="E78" s="37"/>
      <c r="F78" s="34"/>
      <c r="G78" s="38"/>
      <c r="H78" s="41"/>
      <c r="I78" s="35"/>
      <c r="J78" s="36">
        <f t="shared" ref="J78" si="20">IF(LEFT($H$13,5)="CUSTO",H78,H78/(1+I78))</f>
        <v>0</v>
      </c>
      <c r="K78" s="36">
        <f t="shared" ref="K78" si="21">J78*(1+I78)</f>
        <v>0</v>
      </c>
      <c r="L78" s="36">
        <f t="shared" ref="L78" si="22">K78*G78</f>
        <v>0</v>
      </c>
    </row>
    <row r="79" spans="1:32" s="1" customForma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1:32" s="1" customForma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</sheetData>
  <mergeCells count="14">
    <mergeCell ref="I6:I7"/>
    <mergeCell ref="H6:H7"/>
    <mergeCell ref="J6:J7"/>
    <mergeCell ref="B2:F2"/>
    <mergeCell ref="C4:H4"/>
    <mergeCell ref="E5:F5"/>
    <mergeCell ref="B6:B7"/>
    <mergeCell ref="C6:C7"/>
    <mergeCell ref="C3:H3"/>
    <mergeCell ref="C9:D9"/>
    <mergeCell ref="C11:D11"/>
    <mergeCell ref="G6:G7"/>
    <mergeCell ref="C10:D10"/>
    <mergeCell ref="B9:B11"/>
  </mergeCells>
  <phoneticPr fontId="14" type="noConversion"/>
  <dataValidations disablePrompts="1" count="4">
    <dataValidation type="list" allowBlank="1" showInputMessage="1" showErrorMessage="1" sqref="H13">
      <formula1>"CUSTO (SEM BDI),PREÇO (COM BDI)"</formula1>
    </dataValidation>
    <dataValidation type="list" allowBlank="1" showInputMessage="1" showErrorMessage="1" sqref="D7">
      <formula1>"Sim,Não"</formula1>
    </dataValidation>
    <dataValidation type="list" allowBlank="1" showInputMessage="1" showErrorMessage="1" sqref="E5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date" allowBlank="1" showInputMessage="1" showErrorMessage="1" sqref="C6:C7">
      <formula1>40179</formula1>
      <formula2>54789</formula2>
    </dataValidation>
  </dataValidations>
  <pageMargins left="0.511811024" right="0.511811024" top="0.78740157499999996" bottom="0.78740157499999996" header="0.31496062000000002" footer="0.31496062000000002"/>
  <pageSetup paperSize="9" scale="54" orientation="landscape" r:id="rId1"/>
  <colBreaks count="1" manualBreakCount="1">
    <brk id="12" max="150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showGridLines="0" workbookViewId="0"/>
  </sheetViews>
  <sheetFormatPr defaultRowHeight="15" x14ac:dyDescent="0.25"/>
  <cols>
    <col min="1" max="1" width="2.85546875" customWidth="1"/>
    <col min="3" max="3" width="21.28515625" customWidth="1"/>
    <col min="6" max="6" width="9.7109375" bestFit="1" customWidth="1"/>
  </cols>
  <sheetData>
    <row r="1" spans="2:12" ht="15.75" thickBot="1" x14ac:dyDescent="0.3"/>
    <row r="2" spans="2:12" ht="20.25" thickTop="1" thickBot="1" x14ac:dyDescent="0.35">
      <c r="B2" s="98" t="s">
        <v>31</v>
      </c>
      <c r="C2" s="99"/>
      <c r="D2" s="99"/>
      <c r="E2" s="99"/>
      <c r="F2" s="25"/>
      <c r="G2" s="1"/>
    </row>
    <row r="3" spans="2:12" ht="16.5" thickTop="1" thickBot="1" x14ac:dyDescent="0.3">
      <c r="B3" s="1"/>
      <c r="C3" s="1"/>
      <c r="D3" s="1"/>
      <c r="E3" s="1"/>
      <c r="F3" s="1"/>
      <c r="G3" s="1"/>
      <c r="H3" s="1"/>
    </row>
    <row r="4" spans="2:12" ht="16.5" thickTop="1" thickBot="1" x14ac:dyDescent="0.3">
      <c r="B4" s="93" t="s">
        <v>5</v>
      </c>
      <c r="C4" s="94"/>
      <c r="D4" s="94"/>
      <c r="E4" s="94"/>
      <c r="F4" s="95"/>
      <c r="G4" s="1"/>
      <c r="H4" s="81" t="s">
        <v>28</v>
      </c>
      <c r="I4" s="82"/>
      <c r="J4" s="82"/>
      <c r="K4" s="82"/>
      <c r="L4" s="83"/>
    </row>
    <row r="5" spans="2:12" ht="15.75" customHeight="1" thickBot="1" x14ac:dyDescent="0.3">
      <c r="B5" s="96" t="s">
        <v>6</v>
      </c>
      <c r="C5" s="97"/>
      <c r="D5" s="97"/>
      <c r="E5" s="97"/>
      <c r="F5" s="26"/>
      <c r="G5" s="1"/>
      <c r="H5" s="84" t="s">
        <v>42</v>
      </c>
      <c r="I5" s="85"/>
      <c r="J5" s="85"/>
      <c r="K5" s="85"/>
      <c r="L5" s="86"/>
    </row>
    <row r="6" spans="2:12" ht="15.75" thickBot="1" x14ac:dyDescent="0.3">
      <c r="B6" s="96" t="s">
        <v>8</v>
      </c>
      <c r="C6" s="97"/>
      <c r="D6" s="97"/>
      <c r="E6" s="97"/>
      <c r="F6" s="26"/>
      <c r="G6" s="1"/>
      <c r="H6" s="87"/>
      <c r="I6" s="88"/>
      <c r="J6" s="88"/>
      <c r="K6" s="88"/>
      <c r="L6" s="89"/>
    </row>
    <row r="7" spans="2:12" ht="15.75" thickBot="1" x14ac:dyDescent="0.3">
      <c r="B7" s="96" t="s">
        <v>13</v>
      </c>
      <c r="C7" s="97"/>
      <c r="D7" s="97"/>
      <c r="E7" s="97"/>
      <c r="F7" s="26"/>
      <c r="G7" s="1"/>
      <c r="H7" s="87"/>
      <c r="I7" s="88"/>
      <c r="J7" s="88"/>
      <c r="K7" s="88"/>
      <c r="L7" s="89"/>
    </row>
    <row r="8" spans="2:12" ht="15.75" thickBot="1" x14ac:dyDescent="0.3">
      <c r="B8" s="96" t="s">
        <v>17</v>
      </c>
      <c r="C8" s="97"/>
      <c r="D8" s="97"/>
      <c r="E8" s="97"/>
      <c r="F8" s="26"/>
      <c r="G8" s="1"/>
      <c r="H8" s="87"/>
      <c r="I8" s="88"/>
      <c r="J8" s="88"/>
      <c r="K8" s="88"/>
      <c r="L8" s="89"/>
    </row>
    <row r="9" spans="2:12" ht="15.75" thickBot="1" x14ac:dyDescent="0.3">
      <c r="B9" s="96" t="s">
        <v>18</v>
      </c>
      <c r="C9" s="97"/>
      <c r="D9" s="97"/>
      <c r="E9" s="97"/>
      <c r="F9" s="26"/>
      <c r="G9" s="1"/>
      <c r="H9" s="87"/>
      <c r="I9" s="88"/>
      <c r="J9" s="88"/>
      <c r="K9" s="88"/>
      <c r="L9" s="89"/>
    </row>
    <row r="10" spans="2:12" ht="15.75" thickBot="1" x14ac:dyDescent="0.3">
      <c r="B10" s="100" t="s">
        <v>19</v>
      </c>
      <c r="C10" s="101"/>
      <c r="D10" s="101"/>
      <c r="E10" s="101"/>
      <c r="F10" s="27"/>
      <c r="G10" s="1"/>
      <c r="H10" s="90"/>
      <c r="I10" s="91"/>
      <c r="J10" s="91"/>
      <c r="K10" s="91"/>
      <c r="L10" s="92"/>
    </row>
    <row r="11" spans="2:12" ht="15.75" thickTop="1" x14ac:dyDescent="0.25"/>
    <row r="12" spans="2:12" ht="15.75" thickBot="1" x14ac:dyDescent="0.3"/>
    <row r="13" spans="2:12" ht="16.5" thickTop="1" thickBot="1" x14ac:dyDescent="0.3">
      <c r="B13" s="60" t="s">
        <v>0</v>
      </c>
      <c r="C13" s="52" t="s">
        <v>38</v>
      </c>
      <c r="D13" s="53"/>
    </row>
    <row r="14" spans="2:12" ht="16.5" thickTop="1" thickBot="1" x14ac:dyDescent="0.3">
      <c r="B14" s="61"/>
      <c r="C14" s="58" t="s">
        <v>39</v>
      </c>
      <c r="D14" s="59"/>
    </row>
    <row r="15" spans="2:12" ht="16.5" thickTop="1" thickBot="1" x14ac:dyDescent="0.3">
      <c r="B15" s="62"/>
      <c r="C15" s="54" t="s">
        <v>1</v>
      </c>
      <c r="D15" s="55"/>
    </row>
    <row r="16" spans="2:12" ht="15.75" thickTop="1" x14ac:dyDescent="0.25"/>
    <row r="26" spans="7:7" x14ac:dyDescent="0.25">
      <c r="G26" s="17"/>
    </row>
  </sheetData>
  <mergeCells count="14">
    <mergeCell ref="B13:B15"/>
    <mergeCell ref="C13:D13"/>
    <mergeCell ref="C14:D14"/>
    <mergeCell ref="C15:D15"/>
    <mergeCell ref="B2:E2"/>
    <mergeCell ref="B9:E9"/>
    <mergeCell ref="B10:E10"/>
    <mergeCell ref="H4:L4"/>
    <mergeCell ref="H5:L10"/>
    <mergeCell ref="B4:F4"/>
    <mergeCell ref="B5:E5"/>
    <mergeCell ref="B6:E6"/>
    <mergeCell ref="B7:E7"/>
    <mergeCell ref="B8:E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 Orçamentária</vt:lpstr>
      <vt:lpstr>Detalhamento do BDI</vt:lpstr>
      <vt:lpstr>'Planilha Orçamentária'!Area_de_impressao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 LICITAÇAO</dc:creator>
  <cp:lastModifiedBy>PATRICIA D LICITAÇAO</cp:lastModifiedBy>
  <cp:lastPrinted>2023-12-13T14:44:15Z</cp:lastPrinted>
  <dcterms:created xsi:type="dcterms:W3CDTF">2022-07-05T20:48:01Z</dcterms:created>
  <dcterms:modified xsi:type="dcterms:W3CDTF">2024-07-12T16:49:15Z</dcterms:modified>
</cp:coreProperties>
</file>