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APA" sheetId="1" state="visible" r:id="rId3"/>
    <sheet name="DADOS" sheetId="2" state="visible" r:id="rId4"/>
    <sheet name="BDI" sheetId="3" state="visible" r:id="rId5"/>
    <sheet name="PÁ_CARREGADEIRA" sheetId="4" state="visible" r:id="rId6"/>
    <sheet name="RETROESCAVADEIRA" sheetId="5" state="visible" r:id="rId7"/>
    <sheet name="MINICARREGADEIRA" sheetId="6" state="visible" r:id="rId8"/>
    <sheet name="CRONOGRAMA" sheetId="7" state="visible" r:id="rId9"/>
  </sheets>
  <definedNames>
    <definedName function="false" hidden="false" localSheetId="6" name="_xlnm.Print_Area" vbProcedure="false">CRONOGRAMA!$A$1:$M$63</definedName>
    <definedName function="false" hidden="false" localSheetId="1" name="_xlnm.Print_Area" vbProcedure="false">DADOS!$A$1:$P$45</definedName>
    <definedName function="false" hidden="false" localSheetId="5" name="_xlnm.Print_Area" vbProcedure="false">MINICARREGADEIRA!$A$1:$P$52</definedName>
    <definedName function="false" hidden="false" localSheetId="3" name="_xlnm.Print_Area" vbProcedure="false">PÁ_CARREGADEIRA!$A$1:$P$58</definedName>
    <definedName function="false" hidden="false" localSheetId="4" name="_xlnm.Print_Area" vbProcedure="false">RETROESCAVADEIRA!$A$1:$P$52</definedName>
    <definedName function="false" hidden="false" localSheetId="0" name="Print_Area" vbProcedure="false">CAPA!$A$1:$S$38</definedName>
    <definedName function="false" hidden="false" localSheetId="2" name="Print_Area" vbProcedure="false">BDI!$A$1:$P$56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<sst xmlns="http://schemas.openxmlformats.org/spreadsheetml/2006/main" count="320" uniqueCount="156">
  <si>
    <t xml:space="preserve">INFORMAÇÕES PRELIMINARES</t>
  </si>
  <si>
    <t xml:space="preserve">PROCESSO LICITATÓRIO:</t>
  </si>
  <si>
    <t xml:space="preserve">CONTRATAÇÃO DE EQUIPAMENTOS PARA  REALIZAÇÃO DE SERVIÇOS URBANOS E INFRAESTRUTURA</t>
  </si>
  <si>
    <t xml:space="preserve">LOCAL:</t>
  </si>
  <si>
    <t xml:space="preserve">CIDADE:</t>
  </si>
  <si>
    <t xml:space="preserve">DATA REFERÊNCIA:</t>
  </si>
  <si>
    <t xml:space="preserve">BDI (CONF. LICITAÇÃO) - %:</t>
  </si>
  <si>
    <t xml:space="preserve">DIVERSAS RUAS DO MUNICÍPIO E DISTRITOS</t>
  </si>
  <si>
    <t xml:space="preserve">PATOS DE MINAS/MG</t>
  </si>
  <si>
    <t xml:space="preserve">TABELA DE REFERÊNCIA DE PREÇOS:</t>
  </si>
  <si>
    <t xml:space="preserve">PRAZO:</t>
  </si>
  <si>
    <t xml:space="preserve">VALOR TOTAL COM BDI:</t>
  </si>
  <si>
    <t xml:space="preserve">TABELA SINAPI MARÇO/2026</t>
  </si>
  <si>
    <t xml:space="preserve">24 MESES</t>
  </si>
  <si>
    <t xml:space="preserve">ELABORAÇÃO:</t>
  </si>
  <si>
    <t xml:space="preserve">MATRÍCULA</t>
  </si>
  <si>
    <t xml:space="preserve">REGISTRO</t>
  </si>
  <si>
    <t xml:space="preserve">José Guilherme Rocha Cunha</t>
  </si>
  <si>
    <t xml:space="preserve">CAU - A182889-4</t>
  </si>
  <si>
    <t xml:space="preserve">PLANILHA ORÇAMENTÁRIA</t>
  </si>
  <si>
    <t xml:space="preserve">OBRA: CONTRATAÇÃO DE EQUIPAMENTOS PARA REALIZAÇÃO DE SERVIÇOS URBANOS E INFRAESTRUTURA</t>
  </si>
  <si>
    <t xml:space="preserve">LOCAL: PATOS DE MINAS E SEUS DISTRITOS</t>
  </si>
  <si>
    <t xml:space="preserve">PROFISSIONAL RESPONSÁVEL: JOSE GUILHERME ROCHA CUNHA</t>
  </si>
  <si>
    <t xml:space="preserve">MAT.:</t>
  </si>
  <si>
    <t xml:space="preserve">DATA:</t>
  </si>
  <si>
    <t xml:space="preserve">REFERENCIA DE PREÇOS: TABELA SINAPI ABRIL/2026</t>
  </si>
  <si>
    <t xml:space="preserve">BDI:</t>
  </si>
  <si>
    <t xml:space="preserve">REFERÊNCIA</t>
  </si>
  <si>
    <t xml:space="preserve">CÓDIGO</t>
  </si>
  <si>
    <t xml:space="preserve">ITEM</t>
  </si>
  <si>
    <t xml:space="preserve">DESCRIÇÃO</t>
  </si>
  <si>
    <t xml:space="preserve">UNID.</t>
  </si>
  <si>
    <t xml:space="preserve">QUANT.</t>
  </si>
  <si>
    <t xml:space="preserve">PREÇO SEM BDI</t>
  </si>
  <si>
    <t xml:space="preserve">PREÇO COM BDI</t>
  </si>
  <si>
    <t xml:space="preserve">UNITÁRIO</t>
  </si>
  <si>
    <t xml:space="preserve">TOTAL</t>
  </si>
  <si>
    <t xml:space="preserve">EQUIPAMENTOS</t>
  </si>
  <si>
    <t xml:space="preserve">CCU </t>
  </si>
  <si>
    <t xml:space="preserve">1.1</t>
  </si>
  <si>
    <t xml:space="preserve">PÁ CARREGADEIRA SOBRE RODAS, POTÊNCIA 197 HP, CAPACIDADE DA CAÇAMBA 2,5 A 3,5 M3, PESO OPERACIONAL 18338 KG</t>
  </si>
  <si>
    <t xml:space="preserve">H</t>
  </si>
  <si>
    <t xml:space="preserve">1.2</t>
  </si>
  <si>
    <t xml:space="preserve">RETROESCAVADEIRA SOBRE RODAS COM CARREGADEIRA, TRAÇÃO 4X4, POTÊNCIA LÍQ. 88 HP, CAÇAMBA CARREG. CAP. MÍN. 1 M3, CAÇAMBA RETRO CAP. 0,26 M3, PESO OPERACIONAL MÍN. 6.674 KG, PROFUNDIDADE ESCAVAÇÃO MÁX. 4,37 M</t>
  </si>
  <si>
    <t xml:space="preserve">1.3</t>
  </si>
  <si>
    <t xml:space="preserve">MINICARREGADEIRA SOBRE RODAS, POTÊNCIA LÍQUIDA DE 47 HP, CAPACIDADE NOMINAL DE OPERAÇÃO DE 646 KG</t>
  </si>
  <si>
    <t xml:space="preserve">SUBTOTAL:</t>
  </si>
  <si>
    <t xml:space="preserve">TOTAL GERAL:</t>
  </si>
  <si>
    <t xml:space="preserve">CÁLCULO DE BDI</t>
  </si>
  <si>
    <t xml:space="preserve">OBRA: CONTRATAÇÃO DE EQUIPAMENTOS PARA REALIZAÇÃO DE SERVIÇOS URBANOS</t>
  </si>
  <si>
    <t xml:space="preserve">1) ADMINISTRAÇÃO CENTRAL - ( 3,00% a 5,50%)</t>
  </si>
  <si>
    <t xml:space="preserve">Adm. Central, Seguros e Garantias, Riscos</t>
  </si>
  <si>
    <t xml:space="preserve">2) SEGUROS E GARANTIAS - (0,80% a 1,00%)</t>
  </si>
  <si>
    <t xml:space="preserve">Despesas Financeiras</t>
  </si>
  <si>
    <t xml:space="preserve">Lucro/Remuneração</t>
  </si>
  <si>
    <t xml:space="preserve">Impostos (com desoneração)</t>
  </si>
  <si>
    <t xml:space="preserve">Impostos (sem desoneração)</t>
  </si>
  <si>
    <t xml:space="preserve">3) RISCOS  -  (0,97% a 1,27%)</t>
  </si>
  <si>
    <t xml:space="preserve">4) DESPESAS FINANCEIRAS - (0,59% a 1,39%)</t>
  </si>
  <si>
    <t xml:space="preserve">5) LUCRO/REMUNERAÇÃO  - (6,16% a 8,96%)</t>
  </si>
  <si>
    <t xml:space="preserve">6) IMPOSTOS</t>
  </si>
  <si>
    <t xml:space="preserve"> - ISS - Variação de 2% a 5% - Justificado pela Legislação Tributária Municipal com apresentação da base de cálculo da alíquota.</t>
  </si>
  <si>
    <t xml:space="preserve">COFINS=</t>
  </si>
  <si>
    <t xml:space="preserve">PIS=</t>
  </si>
  <si>
    <t xml:space="preserve">ISS=</t>
  </si>
  <si>
    <t xml:space="preserve">CPRB=</t>
  </si>
  <si>
    <t xml:space="preserve">Sobre a base de cálculo, definir a respectiva alíquota do ISS (entre 2% e 5%):</t>
  </si>
  <si>
    <t xml:space="preserve">A) Sem desoneração:</t>
  </si>
  <si>
    <t xml:space="preserve">BDI=</t>
  </si>
  <si>
    <t xml:space="preserve">Faixa referencial</t>
  </si>
  <si>
    <t xml:space="preserve">1º Quartil</t>
  </si>
  <si>
    <t xml:space="preserve">Médio</t>
  </si>
  <si>
    <t xml:space="preserve">3º Quartil</t>
  </si>
  <si>
    <t xml:space="preserve">B) Com desoneração:</t>
  </si>
  <si>
    <t xml:space="preserve">COMPOSIÇÃO DE CUSTOS</t>
  </si>
  <si>
    <t xml:space="preserve">CCU 1 - REF. SINAPI ABR/26</t>
  </si>
  <si>
    <t xml:space="preserve">CALCULO PA CARREGADEIRA</t>
  </si>
  <si>
    <t xml:space="preserve">TIPO</t>
  </si>
  <si>
    <t xml:space="preserve">UNIDADE</t>
  </si>
  <si>
    <t xml:space="preserve">VALOR UNITÁRIO NÃO DESONERADO</t>
  </si>
  <si>
    <t xml:space="preserve">VALOR UNITÁRIO DESONERADO</t>
  </si>
  <si>
    <t xml:space="preserve">COEFICIENTE</t>
  </si>
  <si>
    <t xml:space="preserve">VALOR NÃO DESONERADO</t>
  </si>
  <si>
    <t xml:space="preserve">VALOR DESONERADO</t>
  </si>
  <si>
    <t xml:space="preserve">C</t>
  </si>
  <si>
    <t xml:space="preserve">OPERADOR DE PÁ CARREGADEIRA COM ENCARGOS COMPLEMENTARES</t>
  </si>
  <si>
    <t xml:space="preserve">SEDI - SERVIÇOS DIVERSOS</t>
  </si>
  <si>
    <t xml:space="preserve">PÁ CARREGADEIRA SOBRE RODAS, POTÊNCIA 197 HP, CAPACIDADE DA CAÇAMBA 2,5 A 3,5 M3, PESO OPERACIONAL 18338 KG - DEPRECIAÇÃO. AF_06/2014</t>
  </si>
  <si>
    <t xml:space="preserve">CHOR - CUSTOS HORÁRIOS DE MÁQUINAS E EQUIPAMENTOS</t>
  </si>
  <si>
    <t xml:space="preserve">PÁ CARREGADEIRA SOBRE RODAS, POTÊNCIA 197 HP, CAPACIDADE DA CAÇAMBA 2,5 A 3,5 M3, PESO OPERACIONAL 18338 KG - JUROS. AF_06/2014</t>
  </si>
  <si>
    <t xml:space="preserve">PÁ CARREGADEIRA SOBRE RODAS, POTÊNCIA 197 HP, CAPACIDADE DA CAÇAMBA 2,5 A 3,5 M3, PESO OPERACIONAL 18338 KG - MANUTENÇÃO. AF_06/2014</t>
  </si>
  <si>
    <t xml:space="preserve">PÁ CARREGADEIRA SOBRE RODAS, POTÊNCIA 197 HP, CAPACIDADE DA CAÇAMBA 2,5 A 3,5 M3, PESO OPERACIONAL 18338 KG - CHP DIURNO. AF_06/2014
</t>
  </si>
  <si>
    <t xml:space="preserve">DIMENSIONAMENTO DE PRODUTIVIDADE</t>
  </si>
  <si>
    <t xml:space="preserve">QUANTIDADE</t>
  </si>
  <si>
    <t xml:space="preserve">OBSERVAÇÃO</t>
  </si>
  <si>
    <t xml:space="preserve">PÁ CARREGADEIRA SOBRE RODAS, POTÊNCIA 197 HP, CAPACIDADE DA CAÇAMBA 2,5 A 3,5 M3, PESO OPERACIONAL 18338 KG </t>
  </si>
  <si>
    <t xml:space="preserve">Uso de equipamento por hora trabalhada de serviços relativos a manutenção urbana e infraestrutura.  </t>
  </si>
  <si>
    <t xml:space="preserve">MÉDIA DE PRODUTIVIDADE P/ MANUTENÇÃO URBANA</t>
  </si>
  <si>
    <t xml:space="preserve">CHP (HORAS)</t>
  </si>
  <si>
    <t xml:space="preserve">HORAS</t>
  </si>
  <si>
    <t xml:space="preserve">QUANTIDADE DE DIAS EFETIVOS DE TRABALHO</t>
  </si>
  <si>
    <t xml:space="preserve">DIAS</t>
  </si>
  <si>
    <t xml:space="preserve">QUANTIDADE DE HORAS DE MÁQUINA MENSAL</t>
  </si>
  <si>
    <t xml:space="preserve">QUANTIDADE DE HORAS DE PRODUÇÃO TOTAL</t>
  </si>
  <si>
    <t xml:space="preserve">CCU 2 - REF. SINAPI ABR/26</t>
  </si>
  <si>
    <t xml:space="preserve">CÁLCULO RETROESCAVADEIRA</t>
  </si>
  <si>
    <t xml:space="preserve">OPERADOR DE ESCAVADEIRA COM ENCARGOS COMPLEMENTARES</t>
  </si>
  <si>
    <t xml:space="preserve"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</si>
  <si>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</si>
  <si>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</si>
  <si>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</si>
  <si>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CCU 3 - REF. SINAPI MAR/26</t>
  </si>
  <si>
    <t xml:space="preserve">CÁLCULO MINICARREGADEIRA</t>
  </si>
  <si>
    <t xml:space="preserve">MINICARREGADEIRA SOBRE RODAS, POTÊNCIA LÍQUIDA DE 47 HP, CAPACIDADE NOMINAL DE OPERAÇÃO DE 646 KG - CHP DIURNO. AF_06/2015</t>
  </si>
  <si>
    <t xml:space="preserve">CRONOGRAMA FÍSICO-FINANCEIRO</t>
  </si>
  <si>
    <t xml:space="preserve">OBRA:</t>
  </si>
  <si>
    <t xml:space="preserve">CONTRATAÇÃO DE EQUIPAMENTOS PARA REALIZAÇÃO DE SERVIÇOS URBANOS</t>
  </si>
  <si>
    <t xml:space="preserve">PATOS DE MINAS E SEUS DISTRITOS</t>
  </si>
  <si>
    <t xml:space="preserve">PROF. RESP.:</t>
  </si>
  <si>
    <t xml:space="preserve">JOSE GUILHERME ROCHA CUNHA</t>
  </si>
  <si>
    <t xml:space="preserve">MAT.: 37.234</t>
  </si>
  <si>
    <t xml:space="preserve">VALOR:</t>
  </si>
  <si>
    <t xml:space="preserve">REFERÊNCIA DE PREÇO:</t>
  </si>
  <si>
    <t xml:space="preserve">TABELA SINAPI MAR/26</t>
  </si>
  <si>
    <t xml:space="preserve">MESES</t>
  </si>
  <si>
    <t xml:space="preserve">DESCRIÇÃO DOS SERVIÇOS</t>
  </si>
  <si>
    <t xml:space="preserve">VALOR DOS SERVIÇOS (R$)</t>
  </si>
  <si>
    <t xml:space="preserve">PESO</t>
  </si>
  <si>
    <t xml:space="preserve">MÊS – 1</t>
  </si>
  <si>
    <t xml:space="preserve">MÊS – 2</t>
  </si>
  <si>
    <t xml:space="preserve">MÊS – 3</t>
  </si>
  <si>
    <t xml:space="preserve">MÊS – 4</t>
  </si>
  <si>
    <t xml:space="preserve">MÊS – 5</t>
  </si>
  <si>
    <t xml:space="preserve">MÊS – 6</t>
  </si>
  <si>
    <t xml:space="preserve">%</t>
  </si>
  <si>
    <t xml:space="preserve">RESUMO GERAL</t>
  </si>
  <si>
    <t xml:space="preserve">TOTAL (%)</t>
  </si>
  <si>
    <t xml:space="preserve">TOTAL (R$)</t>
  </si>
  <si>
    <t xml:space="preserve">MÊS – 7</t>
  </si>
  <si>
    <t xml:space="preserve">MÊS – 8</t>
  </si>
  <si>
    <t xml:space="preserve">MÊS – 9</t>
  </si>
  <si>
    <t xml:space="preserve">MÊS – 10</t>
  </si>
  <si>
    <t xml:space="preserve">MÊS – 11</t>
  </si>
  <si>
    <t xml:space="preserve">MÊS – 12</t>
  </si>
  <si>
    <t xml:space="preserve">MÊS – 13</t>
  </si>
  <si>
    <t xml:space="preserve">MÊS – 14</t>
  </si>
  <si>
    <t xml:space="preserve">MÊS – 15</t>
  </si>
  <si>
    <t xml:space="preserve">MÊS – 16</t>
  </si>
  <si>
    <t xml:space="preserve">MÊS – 17</t>
  </si>
  <si>
    <t xml:space="preserve">MÊS – 18</t>
  </si>
  <si>
    <t xml:space="preserve">MÊS – 19</t>
  </si>
  <si>
    <t xml:space="preserve">MÊS – 20</t>
  </si>
  <si>
    <t xml:space="preserve">MÊS – 21</t>
  </si>
  <si>
    <t xml:space="preserve">MÊS – 22</t>
  </si>
  <si>
    <t xml:space="preserve">MÊS – 23</t>
  </si>
  <si>
    <t xml:space="preserve">MÊS – 24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</si>
</sst>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0%"/>
    <numFmt numFmtId="166" formatCode="* #,##0.00\ ;* \-#,##0.00\ ;* \-#\ ;@\ "/>
    <numFmt numFmtId="167" formatCode="dd/mm/yy"/>
    <numFmt numFmtId="168" formatCode="0.00"/>
    <numFmt numFmtId="169" formatCode="[$R$-416]\ #,##0.00;[RED]\-[$R$-416]\ #,##0.00"/>
    <numFmt numFmtId="170" formatCode="#,##0"/>
    <numFmt numFmtId="171" formatCode="0.00%"/>
    <numFmt numFmtId="172" formatCode="0"/>
    <numFmt numFmtId="173" formatCode="* #,##0.0000\ ;* \(#,##0.0000\);* \-#\ ;@\ "/>
    <numFmt numFmtId="174" formatCode="0.000"/>
    <numFmt numFmtId="175" formatCode="0.0"/>
    <numFmt numFmtId="176" formatCode="0.0000000000"/>
    <numFmt numFmtId="177" formatCode="[$R$-416]\ #,##0.0000;[RED]\-[$R$-416]\ #,##0.0000"/>
  </numFmts>
  <fonts count="21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16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8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2"/>
      <color rgb="FFFFFFFF"/>
      <name val="Arial"/>
      <family val="0"/>
      <charset val="1"/>
    </font>
    <font>
      <sz val="12"/>
      <color rgb="FF3366FF"/>
      <name val="Arial"/>
      <family val="0"/>
      <charset val="1"/>
    </font>
    <font>
      <b val="true"/>
      <sz val="16"/>
      <color rgb="FF000000"/>
      <name val="Arial"/>
      <family val="0"/>
      <charset val="1"/>
    </font>
    <font>
      <sz val="14"/>
      <color rgb="FF000000"/>
      <name val="Arial"/>
      <family val="0"/>
      <charset val="1"/>
    </font>
    <font>
      <b val="true"/>
      <sz val="14"/>
      <color rgb="FF000000"/>
      <name val="Arial"/>
      <family val="0"/>
      <charset val="1"/>
    </font>
    <font>
      <sz val="1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sz val="14"/>
      <color rgb="FF00000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A6"/>
        <bgColor rgb="FFFFFFD7"/>
      </patternFill>
    </fill>
    <fill>
      <patternFill patternType="solid">
        <fgColor rgb="FF999999"/>
        <bgColor rgb="FF808080"/>
      </patternFill>
    </fill>
    <fill>
      <patternFill patternType="solid">
        <fgColor rgb="FFCCCCCC"/>
        <bgColor rgb="FFCCCCFF"/>
      </patternFill>
    </fill>
    <fill>
      <patternFill patternType="solid">
        <fgColor rgb="FFFFFFFF"/>
        <bgColor rgb="FFFFFFD7"/>
      </patternFill>
    </fill>
    <fill>
      <patternFill patternType="solid">
        <fgColor rgb="FFFFFFD7"/>
        <bgColor rgb="FFFFFFFF"/>
      </patternFill>
    </fill>
    <fill>
      <patternFill patternType="solid">
        <fgColor rgb="FFDDE8CB"/>
        <bgColor rgb="FFCCCCCC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7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5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1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5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5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5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5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10" fillId="5" borderId="5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4" fillId="5" borderId="6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10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5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5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5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5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10" fillId="5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0" fillId="5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5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5" fillId="5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6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5" fillId="6" borderId="5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4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7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0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15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5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6" fillId="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6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6" fontId="4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4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4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4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2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0" fillId="5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1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Porcentagem 10" xfId="20"/>
    <cellStyle name="Separador de milhares 10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595080</xdr:colOff>
      <xdr:row>0</xdr:row>
      <xdr:rowOff>176040</xdr:rowOff>
    </xdr:from>
    <xdr:to>
      <xdr:col>10</xdr:col>
      <xdr:colOff>346680</xdr:colOff>
      <xdr:row>7</xdr:row>
      <xdr:rowOff>57960</xdr:rowOff>
    </xdr:to>
    <xdr:pic>
      <xdr:nvPicPr>
        <xdr:cNvPr id="1" name="Imagem 1"/>
        <xdr:cNvPicPr/>
      </xdr:nvPicPr>
      <xdr:blipFill>
        <a:blip r:embed="rId1"/>
        <a:srcRect l="0" t="35986" r="0" b="37074"/>
        <a:stretch/>
      </xdr:blipFill>
      <xdr:spPr>
        <a:xfrm>
          <a:off x="4110480" y="176040"/>
          <a:ext cx="4632120" cy="1148760"/>
        </a:xfrm>
        <a:prstGeom prst="rect">
          <a:avLst/>
        </a:prstGeom>
        <a:noFill/>
        <a:ln w="1908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595080</xdr:colOff>
      <xdr:row>1</xdr:row>
      <xdr:rowOff>-720</xdr:rowOff>
    </xdr:from>
    <xdr:to>
      <xdr:col>10</xdr:col>
      <xdr:colOff>346680</xdr:colOff>
      <xdr:row>7</xdr:row>
      <xdr:rowOff>57960</xdr:rowOff>
    </xdr:to>
    <xdr:pic>
      <xdr:nvPicPr>
        <xdr:cNvPr id="2" name="Imagem 1"/>
        <xdr:cNvPicPr/>
      </xdr:nvPicPr>
      <xdr:blipFill>
        <a:blip r:embed="rId1"/>
        <a:srcRect l="0" t="35986" r="0" b="37074"/>
        <a:stretch/>
      </xdr:blipFill>
      <xdr:spPr>
        <a:xfrm>
          <a:off x="3974400" y="180360"/>
          <a:ext cx="4632480" cy="1144440"/>
        </a:xfrm>
        <a:prstGeom prst="rect">
          <a:avLst/>
        </a:prstGeom>
        <a:noFill/>
        <a:ln w="1908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703440</xdr:colOff>
      <xdr:row>1</xdr:row>
      <xdr:rowOff>14760</xdr:rowOff>
    </xdr:from>
    <xdr:to>
      <xdr:col>12</xdr:col>
      <xdr:colOff>205920</xdr:colOff>
      <xdr:row>7</xdr:row>
      <xdr:rowOff>73440</xdr:rowOff>
    </xdr:to>
    <xdr:pic>
      <xdr:nvPicPr>
        <xdr:cNvPr id="3" name="Imagem 2"/>
        <xdr:cNvPicPr/>
      </xdr:nvPicPr>
      <xdr:blipFill>
        <a:blip r:embed="rId1"/>
        <a:srcRect l="0" t="35986" r="0" b="37074"/>
        <a:stretch/>
      </xdr:blipFill>
      <xdr:spPr>
        <a:xfrm>
          <a:off x="5187240" y="195840"/>
          <a:ext cx="4654080" cy="1144440"/>
        </a:xfrm>
        <a:prstGeom prst="rect">
          <a:avLst/>
        </a:prstGeom>
        <a:noFill/>
        <a:ln w="1908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776520</xdr:colOff>
      <xdr:row>1</xdr:row>
      <xdr:rowOff>87840</xdr:rowOff>
    </xdr:from>
    <xdr:to>
      <xdr:col>12</xdr:col>
      <xdr:colOff>279000</xdr:colOff>
      <xdr:row>7</xdr:row>
      <xdr:rowOff>146520</xdr:rowOff>
    </xdr:to>
    <xdr:pic>
      <xdr:nvPicPr>
        <xdr:cNvPr id="4" name="Imagem 3"/>
        <xdr:cNvPicPr/>
      </xdr:nvPicPr>
      <xdr:blipFill>
        <a:blip r:embed="rId1"/>
        <a:srcRect l="0" t="35986" r="0" b="37074"/>
        <a:stretch/>
      </xdr:blipFill>
      <xdr:spPr>
        <a:xfrm>
          <a:off x="5260320" y="268920"/>
          <a:ext cx="4654080" cy="1144440"/>
        </a:xfrm>
        <a:prstGeom prst="rect">
          <a:avLst/>
        </a:prstGeom>
        <a:noFill/>
        <a:ln w="1908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776520</xdr:colOff>
      <xdr:row>1</xdr:row>
      <xdr:rowOff>87840</xdr:rowOff>
    </xdr:from>
    <xdr:to>
      <xdr:col>12</xdr:col>
      <xdr:colOff>279000</xdr:colOff>
      <xdr:row>7</xdr:row>
      <xdr:rowOff>146520</xdr:rowOff>
    </xdr:to>
    <xdr:pic>
      <xdr:nvPicPr>
        <xdr:cNvPr id="5" name="Imagem 1"/>
        <xdr:cNvPicPr/>
      </xdr:nvPicPr>
      <xdr:blipFill>
        <a:blip r:embed="rId1"/>
        <a:srcRect l="0" t="35986" r="0" b="37074"/>
        <a:stretch/>
      </xdr:blipFill>
      <xdr:spPr>
        <a:xfrm>
          <a:off x="5260320" y="268920"/>
          <a:ext cx="4654080" cy="1144440"/>
        </a:xfrm>
        <a:prstGeom prst="rect">
          <a:avLst/>
        </a:prstGeom>
        <a:noFill/>
        <a:ln w="1908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238680</xdr:colOff>
      <xdr:row>0</xdr:row>
      <xdr:rowOff>130320</xdr:rowOff>
    </xdr:from>
    <xdr:to>
      <xdr:col>8</xdr:col>
      <xdr:colOff>648360</xdr:colOff>
      <xdr:row>7</xdr:row>
      <xdr:rowOff>47880</xdr:rowOff>
    </xdr:to>
    <xdr:pic>
      <xdr:nvPicPr>
        <xdr:cNvPr id="6" name="Imagem 3"/>
        <xdr:cNvPicPr/>
      </xdr:nvPicPr>
      <xdr:blipFill>
        <a:blip r:embed="rId1"/>
        <a:srcRect l="0" t="35986" r="0" b="37074"/>
        <a:stretch/>
      </xdr:blipFill>
      <xdr:spPr>
        <a:xfrm>
          <a:off x="3036960" y="130320"/>
          <a:ext cx="4622400" cy="1184400"/>
        </a:xfrm>
        <a:prstGeom prst="rect">
          <a:avLst/>
        </a:prstGeom>
        <a:noFill/>
        <a:ln w="1908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38"/>
  <sheetViews>
    <sheetView showFormulas="false" showGridLines="true" showRowColHeaders="true" showZeros="true" rightToLeft="false" tabSelected="false" showOutlineSymbols="true" defaultGridColor="true" view="pageBreakPreview" topLeftCell="A1" colorId="64" zoomScale="65" zoomScaleNormal="60" zoomScalePageLayoutView="65" workbookViewId="0">
      <selection pane="topLeft" activeCell="N50" activeCellId="0" sqref="N50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20" min="1" style="0" width="10.5"/>
  </cols>
  <sheetData>
    <row r="1" customFormat="false" ht="14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customFormat="false" ht="14.2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Format="false" ht="14.25" hidden="false" customHeight="fals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customFormat="false" ht="14.25" hidden="false" customHeight="fals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customFormat="false" ht="14.25" hidden="false" customHeight="fals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customFormat="false" ht="14.25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customFormat="false" ht="14.25" hidden="false" customHeight="false" outlineLevel="0" collapsed="false">
      <c r="A7" s="3" t="s">
        <v>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customFormat="false" ht="14.25" hidden="false" customHeight="false" outlineLevel="0" collapsed="false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customFormat="false" ht="14.25" hidden="false" customHeight="false" outlineLevel="0" collapsed="false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customFormat="false" ht="14.25" hidden="false" customHeight="false" outlineLevel="0" collapsed="false">
      <c r="A10" s="4" t="s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customFormat="false" ht="14.25" hidden="false" customHeight="false" outlineLevel="0" collapsed="false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customFormat="false" ht="14.25" hidden="false" customHeight="fals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customFormat="false" ht="14.25" hidden="false" customHeight="false" outlineLevel="0" collapsed="false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customFormat="false" ht="14.25" hidden="false" customHeight="false" outlineLevel="0" collapsed="false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customFormat="false" ht="14.25" hidden="false" customHeight="false" outlineLevel="0" collapsed="false">
      <c r="A15" s="3" t="s">
        <v>3</v>
      </c>
      <c r="B15" s="3"/>
      <c r="C15" s="3"/>
      <c r="D15" s="3"/>
      <c r="E15" s="3"/>
      <c r="F15" s="3"/>
      <c r="G15" s="3" t="s">
        <v>4</v>
      </c>
      <c r="H15" s="3"/>
      <c r="I15" s="3"/>
      <c r="J15" s="3"/>
      <c r="K15" s="3"/>
      <c r="L15" s="3" t="s">
        <v>5</v>
      </c>
      <c r="M15" s="3"/>
      <c r="N15" s="3"/>
      <c r="O15" s="3"/>
      <c r="P15" s="3" t="s">
        <v>6</v>
      </c>
      <c r="Q15" s="3"/>
      <c r="R15" s="3"/>
      <c r="S15" s="3"/>
    </row>
    <row r="16" customFormat="false" ht="14.25" hidden="false" customHeight="false" outlineLevel="0" collapsed="false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customFormat="false" ht="14.25" hidden="false" customHeight="false" outlineLevel="0" collapsed="false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customFormat="false" ht="14.25" hidden="false" customHeight="false" outlineLevel="0" collapsed="false">
      <c r="A18" s="4" t="s">
        <v>7</v>
      </c>
      <c r="B18" s="4"/>
      <c r="C18" s="4"/>
      <c r="D18" s="4"/>
      <c r="E18" s="4"/>
      <c r="F18" s="4"/>
      <c r="G18" s="4" t="s">
        <v>8</v>
      </c>
      <c r="H18" s="4"/>
      <c r="I18" s="4"/>
      <c r="J18" s="4"/>
      <c r="K18" s="4"/>
      <c r="L18" s="6" t="n">
        <v>45714</v>
      </c>
      <c r="M18" s="6"/>
      <c r="N18" s="6"/>
      <c r="O18" s="6"/>
      <c r="P18" s="7" t="n">
        <v>26.7</v>
      </c>
      <c r="Q18" s="7"/>
      <c r="R18" s="7"/>
      <c r="S18" s="7"/>
    </row>
    <row r="19" customFormat="false" ht="14.25" hidden="false" customHeight="false" outlineLevel="0" collapsed="false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6"/>
      <c r="M19" s="6"/>
      <c r="N19" s="6"/>
      <c r="O19" s="6"/>
      <c r="P19" s="7"/>
      <c r="Q19" s="7"/>
      <c r="R19" s="7"/>
      <c r="S19" s="7"/>
    </row>
    <row r="20" customFormat="false" ht="14.25" hidden="false" customHeight="false" outlineLevel="0" collapsed="false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6"/>
      <c r="M20" s="6"/>
      <c r="N20" s="6"/>
      <c r="O20" s="6"/>
      <c r="P20" s="7"/>
      <c r="Q20" s="7"/>
      <c r="R20" s="7"/>
      <c r="S20" s="7"/>
    </row>
    <row r="21" customFormat="false" ht="14.25" hidden="false" customHeight="false" outlineLevel="0" collapsed="false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customFormat="false" ht="14.25" hidden="false" customHeight="false" outlineLevel="0" collapsed="false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customFormat="false" ht="14.25" hidden="false" customHeight="false" outlineLevel="0" collapsed="false">
      <c r="A23" s="3" t="s">
        <v>9</v>
      </c>
      <c r="B23" s="3"/>
      <c r="C23" s="3"/>
      <c r="D23" s="3"/>
      <c r="E23" s="3"/>
      <c r="F23" s="3"/>
      <c r="G23" s="3"/>
      <c r="H23" s="3" t="s">
        <v>10</v>
      </c>
      <c r="I23" s="3"/>
      <c r="J23" s="3"/>
      <c r="K23" s="3"/>
      <c r="L23" s="3"/>
      <c r="M23" s="3"/>
      <c r="N23" s="3" t="s">
        <v>11</v>
      </c>
      <c r="O23" s="3"/>
      <c r="P23" s="3"/>
      <c r="Q23" s="3"/>
      <c r="R23" s="3"/>
      <c r="S23" s="3"/>
    </row>
    <row r="24" customFormat="false" ht="14.25" hidden="false" customHeight="false" outlineLevel="0" collapsed="false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customFormat="false" ht="14.25" hidden="false" customHeight="false" outlineLevel="0" collapsed="fals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customFormat="false" ht="14.25" hidden="false" customHeight="false" outlineLevel="0" collapsed="false">
      <c r="A26" s="4" t="s">
        <v>12</v>
      </c>
      <c r="B26" s="4"/>
      <c r="C26" s="4"/>
      <c r="D26" s="4"/>
      <c r="E26" s="4"/>
      <c r="F26" s="4"/>
      <c r="G26" s="4"/>
      <c r="H26" s="4" t="s">
        <v>13</v>
      </c>
      <c r="I26" s="4"/>
      <c r="J26" s="4"/>
      <c r="K26" s="4"/>
      <c r="L26" s="4"/>
      <c r="M26" s="4"/>
      <c r="N26" s="8" t="n">
        <f aca="false">DADOS!O42</f>
        <v>1992503.04</v>
      </c>
      <c r="O26" s="8"/>
      <c r="P26" s="8"/>
      <c r="Q26" s="8"/>
      <c r="R26" s="8"/>
      <c r="S26" s="8"/>
    </row>
    <row r="27" customFormat="false" ht="14.25" hidden="false" customHeight="false" outlineLevel="0" collapsed="false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8"/>
      <c r="O27" s="8"/>
      <c r="P27" s="8"/>
      <c r="Q27" s="8"/>
      <c r="R27" s="8"/>
      <c r="S27" s="8"/>
    </row>
    <row r="28" customFormat="false" ht="14.25" hidden="false" customHeight="false" outlineLevel="0" collapsed="false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8"/>
      <c r="O28" s="8"/>
      <c r="P28" s="8"/>
      <c r="Q28" s="8"/>
      <c r="R28" s="8"/>
      <c r="S28" s="8"/>
    </row>
    <row r="29" customFormat="false" ht="14.25" hidden="false" customHeight="false" outlineLevel="0" collapsed="false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customFormat="false" ht="14.25" hidden="false" customHeight="false" outlineLevel="0" collapsed="false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customFormat="false" ht="14.25" hidden="false" customHeight="false" outlineLevel="0" collapsed="false">
      <c r="A31" s="3" t="s">
        <v>14</v>
      </c>
      <c r="B31" s="3"/>
      <c r="C31" s="3"/>
      <c r="D31" s="3"/>
      <c r="E31" s="3"/>
      <c r="F31" s="3"/>
      <c r="G31" s="3"/>
      <c r="H31" s="3"/>
      <c r="I31" s="3"/>
      <c r="J31" s="3"/>
      <c r="K31" s="3" t="s">
        <v>15</v>
      </c>
      <c r="L31" s="3"/>
      <c r="M31" s="3"/>
      <c r="N31" s="3"/>
      <c r="O31" s="3" t="s">
        <v>16</v>
      </c>
      <c r="P31" s="3"/>
      <c r="Q31" s="3"/>
      <c r="R31" s="3"/>
      <c r="S31" s="3"/>
    </row>
    <row r="32" customFormat="false" ht="14.2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customFormat="false" ht="14.2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customFormat="false" ht="14.25" hidden="false" customHeight="false" outlineLevel="0" collapsed="false">
      <c r="A34" s="4" t="s">
        <v>17</v>
      </c>
      <c r="B34" s="4"/>
      <c r="C34" s="4"/>
      <c r="D34" s="4"/>
      <c r="E34" s="4"/>
      <c r="F34" s="4"/>
      <c r="G34" s="4"/>
      <c r="H34" s="4"/>
      <c r="I34" s="4"/>
      <c r="J34" s="4"/>
      <c r="K34" s="9" t="n">
        <v>37234</v>
      </c>
      <c r="L34" s="9"/>
      <c r="M34" s="9"/>
      <c r="N34" s="9"/>
      <c r="O34" s="4" t="s">
        <v>18</v>
      </c>
      <c r="P34" s="4"/>
      <c r="Q34" s="4"/>
      <c r="R34" s="4"/>
      <c r="S34" s="4"/>
    </row>
    <row r="35" customFormat="false" ht="14.25" hidden="false" customHeight="false" outlineLevel="0" collapsed="false">
      <c r="A35" s="4"/>
      <c r="B35" s="4"/>
      <c r="C35" s="4"/>
      <c r="D35" s="4"/>
      <c r="E35" s="4"/>
      <c r="F35" s="4"/>
      <c r="G35" s="4"/>
      <c r="H35" s="4"/>
      <c r="I35" s="4"/>
      <c r="J35" s="4"/>
      <c r="K35" s="9"/>
      <c r="L35" s="9"/>
      <c r="M35" s="9"/>
      <c r="N35" s="9"/>
      <c r="O35" s="4"/>
      <c r="P35" s="4"/>
      <c r="Q35" s="4"/>
      <c r="R35" s="4"/>
      <c r="S35" s="4"/>
    </row>
    <row r="36" customFormat="false" ht="14.25" hidden="false" customHeight="false" outlineLevel="0" collapsed="false">
      <c r="A36" s="4"/>
      <c r="B36" s="4"/>
      <c r="C36" s="4"/>
      <c r="D36" s="4"/>
      <c r="E36" s="4"/>
      <c r="F36" s="4"/>
      <c r="G36" s="4"/>
      <c r="H36" s="4"/>
      <c r="I36" s="4"/>
      <c r="J36" s="4"/>
      <c r="K36" s="9"/>
      <c r="L36" s="9"/>
      <c r="M36" s="9"/>
      <c r="N36" s="9"/>
      <c r="O36" s="4"/>
      <c r="P36" s="4"/>
      <c r="Q36" s="4"/>
      <c r="R36" s="4"/>
      <c r="S36" s="4"/>
    </row>
    <row r="37" customFormat="false" ht="14.25" hidden="false" customHeight="false" outlineLevel="0" collapsed="fals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customFormat="false" ht="14.25" hidden="false" customHeight="false" outlineLevel="0" collapsed="fals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</sheetData>
  <mergeCells count="23">
    <mergeCell ref="A1:S3"/>
    <mergeCell ref="A7:S9"/>
    <mergeCell ref="A10:S12"/>
    <mergeCell ref="A15:F17"/>
    <mergeCell ref="G15:K17"/>
    <mergeCell ref="L15:O17"/>
    <mergeCell ref="P15:S17"/>
    <mergeCell ref="A18:F20"/>
    <mergeCell ref="G18:K20"/>
    <mergeCell ref="L18:O20"/>
    <mergeCell ref="P18:S20"/>
    <mergeCell ref="A23:G25"/>
    <mergeCell ref="H23:M25"/>
    <mergeCell ref="N23:S25"/>
    <mergeCell ref="A26:G28"/>
    <mergeCell ref="H26:M28"/>
    <mergeCell ref="N26:S28"/>
    <mergeCell ref="A31:J33"/>
    <mergeCell ref="K31:N33"/>
    <mergeCell ref="O31:S33"/>
    <mergeCell ref="A34:J36"/>
    <mergeCell ref="K34:N36"/>
    <mergeCell ref="O34:S36"/>
  </mergeCells>
  <printOptions headings="false" gridLines="false" gridLinesSet="true" horizontalCentered="false" verticalCentered="false"/>
  <pageMargins left="0" right="0" top="0" bottom="0" header="0" footer="0"/>
  <pageSetup paperSize="77" scale="45" fitToWidth="1" fitToHeight="1" pageOrder="overThenDown" orientation="portrait" blackAndWhite="false" draft="false" cellComments="none" firstPageNumber="1" useFirstPageNumber="tru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colBreaks count="1" manualBreakCount="1">
    <brk id="19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52"/>
  <sheetViews>
    <sheetView showFormulas="false" showGridLines="true" showRowColHeaders="true" showZeros="true" rightToLeft="false" tabSelected="true" showOutlineSymbols="true" defaultGridColor="true" view="pageBreakPreview" topLeftCell="A1" colorId="64" zoomScale="85" zoomScaleNormal="60" zoomScalePageLayoutView="85" workbookViewId="0">
      <selection pane="topLeft" activeCell="O26" activeCellId="0" sqref="O26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1" min="1" style="0" width="13.88"/>
    <col collapsed="false" customWidth="true" hidden="false" outlineLevel="0" max="16" min="2" style="0" width="10.5"/>
  </cols>
  <sheetData>
    <row r="1" customFormat="false" ht="14.2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customFormat="false" ht="14.25" hidden="false" customHeight="false" outlineLevel="0" collapsed="false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customFormat="false" ht="14.25" hidden="false" customHeight="false" outlineLevel="0" collapsed="false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customFormat="false" ht="14.25" hidden="false" customHeight="false" outlineLevel="0" collapsed="false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customFormat="false" ht="14.25" hidden="false" customHeight="false" outlineLevel="0" collapsed="false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customFormat="false" ht="14.25" hidden="false" customHeight="false" outlineLevel="0" collapsed="false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customFormat="false" ht="14.25" hidden="false" customHeight="false" outlineLevel="0" collapsed="false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Format="false" ht="14.25" hidden="false" customHeight="false" outlineLevel="0" collapsed="false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customFormat="false" ht="14.25" hidden="false" customHeight="false" outlineLevel="0" collapsed="false">
      <c r="A9" s="12" t="s">
        <v>19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Format="false" ht="14.25" hidden="false" customHeight="false" outlineLevel="0" collapsed="false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customFormat="false" ht="14.25" hidden="false" customHeight="false" outlineLevel="0" collapsed="false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customFormat="false" ht="15" hidden="false" customHeight="true" outlineLevel="0" collapsed="false">
      <c r="A12" s="13" t="s">
        <v>20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customFormat="false" ht="14.25" hidden="false" customHeight="false" outlineLevel="0" collapsed="false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customFormat="false" ht="14.25" hidden="false" customHeight="false" outlineLevel="0" collapsed="false">
      <c r="A14" s="14" t="s">
        <v>21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customFormat="false" ht="14.25" hidden="false" customHeight="false" outlineLevel="0" collapsed="false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customFormat="false" ht="14.25" hidden="false" customHeight="false" outlineLevel="0" collapsed="false">
      <c r="A16" s="15" t="s">
        <v>22</v>
      </c>
      <c r="B16" s="15"/>
      <c r="C16" s="15"/>
      <c r="D16" s="15"/>
      <c r="E16" s="15"/>
      <c r="F16" s="15"/>
      <c r="G16" s="15"/>
      <c r="H16" s="15"/>
      <c r="I16" s="16" t="s">
        <v>23</v>
      </c>
      <c r="J16" s="17" t="n">
        <v>37234</v>
      </c>
      <c r="K16" s="17"/>
      <c r="L16" s="16" t="s">
        <v>24</v>
      </c>
      <c r="M16" s="18" t="n">
        <v>46169</v>
      </c>
      <c r="N16" s="18"/>
      <c r="O16" s="19"/>
      <c r="P16" s="19"/>
    </row>
    <row r="17" customFormat="false" ht="14.25" hidden="false" customHeight="false" outlineLevel="0" collapsed="false">
      <c r="A17" s="15"/>
      <c r="B17" s="15"/>
      <c r="C17" s="15"/>
      <c r="D17" s="15"/>
      <c r="E17" s="15"/>
      <c r="F17" s="15"/>
      <c r="G17" s="15"/>
      <c r="H17" s="15"/>
      <c r="I17" s="16"/>
      <c r="J17" s="16"/>
      <c r="K17" s="17"/>
      <c r="L17" s="16"/>
      <c r="M17" s="16"/>
      <c r="N17" s="18"/>
      <c r="O17" s="19"/>
      <c r="P17" s="19"/>
    </row>
    <row r="18" customFormat="false" ht="14.25" hidden="false" customHeight="false" outlineLevel="0" collapsed="false">
      <c r="A18" s="15" t="s">
        <v>25</v>
      </c>
      <c r="B18" s="15"/>
      <c r="C18" s="15"/>
      <c r="D18" s="15"/>
      <c r="E18" s="15"/>
      <c r="F18" s="15"/>
      <c r="G18" s="15"/>
      <c r="H18" s="15"/>
      <c r="I18" s="20" t="s">
        <v>26</v>
      </c>
      <c r="J18" s="20"/>
      <c r="K18" s="20"/>
      <c r="L18" s="21" t="n">
        <v>0.267</v>
      </c>
      <c r="M18" s="21"/>
      <c r="N18" s="21"/>
      <c r="O18" s="19"/>
      <c r="P18" s="19"/>
    </row>
    <row r="19" customFormat="false" ht="14.25" hidden="false" customHeight="false" outlineLevel="0" collapsed="false">
      <c r="A19" s="15"/>
      <c r="B19" s="15"/>
      <c r="C19" s="15"/>
      <c r="D19" s="15"/>
      <c r="E19" s="15"/>
      <c r="F19" s="15"/>
      <c r="G19" s="15"/>
      <c r="H19" s="15"/>
      <c r="I19" s="20"/>
      <c r="J19" s="20"/>
      <c r="K19" s="20"/>
      <c r="L19" s="21"/>
      <c r="M19" s="21"/>
      <c r="N19" s="21"/>
      <c r="O19" s="19"/>
      <c r="P19" s="19"/>
    </row>
    <row r="20" customFormat="false" ht="14.25" hidden="false" customHeight="false" outlineLevel="0" collapsed="false">
      <c r="A20" s="22"/>
      <c r="B20" s="23"/>
      <c r="C20" s="23"/>
      <c r="D20" s="23"/>
      <c r="E20" s="23"/>
      <c r="F20" s="23"/>
      <c r="G20" s="24"/>
      <c r="H20" s="24"/>
      <c r="I20" s="24"/>
      <c r="J20" s="24"/>
      <c r="K20" s="24"/>
      <c r="L20" s="24"/>
      <c r="M20" s="24"/>
      <c r="N20" s="24"/>
      <c r="O20" s="24"/>
      <c r="P20" s="25"/>
    </row>
    <row r="21" customFormat="false" ht="14.25" hidden="false" customHeight="false" outlineLevel="0" collapsed="false">
      <c r="A21" s="26" t="s">
        <v>27</v>
      </c>
      <c r="B21" s="27" t="s">
        <v>28</v>
      </c>
      <c r="C21" s="27" t="s">
        <v>29</v>
      </c>
      <c r="D21" s="27" t="s">
        <v>30</v>
      </c>
      <c r="E21" s="27"/>
      <c r="F21" s="27"/>
      <c r="G21" s="27"/>
      <c r="H21" s="27"/>
      <c r="I21" s="27" t="s">
        <v>31</v>
      </c>
      <c r="J21" s="27" t="s">
        <v>32</v>
      </c>
      <c r="K21" s="27" t="s">
        <v>33</v>
      </c>
      <c r="L21" s="27"/>
      <c r="M21" s="27"/>
      <c r="N21" s="28" t="s">
        <v>34</v>
      </c>
      <c r="O21" s="28"/>
      <c r="P21" s="28"/>
    </row>
    <row r="22" customFormat="false" ht="14.25" hidden="false" customHeight="false" outlineLevel="0" collapsed="false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 t="s">
        <v>35</v>
      </c>
      <c r="L22" s="27" t="s">
        <v>36</v>
      </c>
      <c r="M22" s="27"/>
      <c r="N22" s="27" t="s">
        <v>35</v>
      </c>
      <c r="O22" s="28" t="s">
        <v>36</v>
      </c>
      <c r="P22" s="28"/>
    </row>
    <row r="23" customFormat="false" ht="14.25" hidden="false" customHeight="false" outlineLevel="0" collapsed="false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8"/>
    </row>
    <row r="24" customFormat="false" ht="14.25" hidden="false" customHeight="false" outlineLevel="0" collapsed="false">
      <c r="A24" s="29"/>
      <c r="B24" s="29"/>
      <c r="C24" s="27" t="n">
        <v>1</v>
      </c>
      <c r="D24" s="30" t="s">
        <v>37</v>
      </c>
      <c r="E24" s="30"/>
      <c r="F24" s="30"/>
      <c r="G24" s="30"/>
      <c r="H24" s="30"/>
      <c r="I24" s="19"/>
      <c r="J24" s="19"/>
      <c r="K24" s="19"/>
      <c r="L24" s="19"/>
      <c r="M24" s="19"/>
      <c r="N24" s="19"/>
      <c r="O24" s="19"/>
      <c r="P24" s="19"/>
    </row>
    <row r="25" customFormat="false" ht="14.25" hidden="false" customHeight="false" outlineLevel="0" collapsed="false">
      <c r="A25" s="29"/>
      <c r="B25" s="29"/>
      <c r="C25" s="27"/>
      <c r="D25" s="27"/>
      <c r="E25" s="30"/>
      <c r="F25" s="30"/>
      <c r="G25" s="30"/>
      <c r="H25" s="30"/>
      <c r="I25" s="19"/>
      <c r="J25" s="19"/>
      <c r="K25" s="19"/>
      <c r="L25" s="19"/>
      <c r="M25" s="19"/>
      <c r="N25" s="19"/>
      <c r="O25" s="19"/>
      <c r="P25" s="19"/>
    </row>
    <row r="26" customFormat="false" ht="13.5" hidden="false" customHeight="true" outlineLevel="0" collapsed="false">
      <c r="A26" s="31" t="s">
        <v>38</v>
      </c>
      <c r="B26" s="32" t="n">
        <v>1</v>
      </c>
      <c r="C26" s="33" t="s">
        <v>39</v>
      </c>
      <c r="D26" s="34" t="s">
        <v>40</v>
      </c>
      <c r="E26" s="34"/>
      <c r="F26" s="34"/>
      <c r="G26" s="34"/>
      <c r="H26" s="34"/>
      <c r="I26" s="33" t="s">
        <v>41</v>
      </c>
      <c r="J26" s="33" t="n">
        <v>4224</v>
      </c>
      <c r="K26" s="35" t="n">
        <f aca="false">PÁ_CARREGADEIRA!P29</f>
        <v>165.42</v>
      </c>
      <c r="L26" s="35" t="n">
        <f aca="false">J26*K26</f>
        <v>698734.08</v>
      </c>
      <c r="M26" s="35"/>
      <c r="N26" s="36" t="n">
        <f aca="false">SUM(K26*1.267)</f>
        <v>209.58714</v>
      </c>
      <c r="O26" s="37" t="n">
        <f aca="false">J26*ROUND(K26*1.267,2)</f>
        <v>885308.16</v>
      </c>
      <c r="P26" s="37"/>
    </row>
    <row r="27" customFormat="false" ht="14.25" hidden="false" customHeight="false" outlineLevel="0" collapsed="false">
      <c r="A27" s="31"/>
      <c r="B27" s="32"/>
      <c r="C27" s="33"/>
      <c r="D27" s="33"/>
      <c r="E27" s="34"/>
      <c r="F27" s="34"/>
      <c r="G27" s="34"/>
      <c r="H27" s="34"/>
      <c r="I27" s="33"/>
      <c r="J27" s="33"/>
      <c r="K27" s="35"/>
      <c r="L27" s="35"/>
      <c r="M27" s="35"/>
      <c r="N27" s="36"/>
      <c r="O27" s="36"/>
      <c r="P27" s="37"/>
    </row>
    <row r="28" customFormat="false" ht="14.25" hidden="false" customHeight="false" outlineLevel="0" collapsed="false">
      <c r="A28" s="31"/>
      <c r="B28" s="32"/>
      <c r="C28" s="33"/>
      <c r="D28" s="33"/>
      <c r="E28" s="34"/>
      <c r="F28" s="34"/>
      <c r="G28" s="34"/>
      <c r="H28" s="34"/>
      <c r="I28" s="33"/>
      <c r="J28" s="33"/>
      <c r="K28" s="35"/>
      <c r="L28" s="35"/>
      <c r="M28" s="35"/>
      <c r="N28" s="36"/>
      <c r="O28" s="36"/>
      <c r="P28" s="37"/>
    </row>
    <row r="29" customFormat="false" ht="14.25" hidden="false" customHeight="false" outlineLevel="0" collapsed="false">
      <c r="A29" s="31"/>
      <c r="B29" s="32"/>
      <c r="C29" s="33"/>
      <c r="D29" s="33"/>
      <c r="E29" s="34"/>
      <c r="F29" s="34"/>
      <c r="G29" s="34"/>
      <c r="H29" s="34"/>
      <c r="I29" s="33"/>
      <c r="J29" s="33"/>
      <c r="K29" s="35"/>
      <c r="L29" s="35"/>
      <c r="M29" s="35"/>
      <c r="N29" s="36"/>
      <c r="O29" s="36"/>
      <c r="P29" s="37"/>
    </row>
    <row r="30" customFormat="false" ht="13.5" hidden="false" customHeight="true" outlineLevel="0" collapsed="false">
      <c r="A30" s="31" t="s">
        <v>38</v>
      </c>
      <c r="B30" s="33" t="n">
        <v>2</v>
      </c>
      <c r="C30" s="33" t="s">
        <v>42</v>
      </c>
      <c r="D30" s="34" t="s">
        <v>43</v>
      </c>
      <c r="E30" s="34"/>
      <c r="F30" s="34"/>
      <c r="G30" s="34"/>
      <c r="H30" s="34"/>
      <c r="I30" s="33" t="s">
        <v>41</v>
      </c>
      <c r="J30" s="33" t="n">
        <v>4224</v>
      </c>
      <c r="K30" s="35" t="n">
        <f aca="false">RETROESCAVADEIRA!P28</f>
        <v>112.38</v>
      </c>
      <c r="L30" s="35" t="n">
        <f aca="false">J30*K30</f>
        <v>474693.12</v>
      </c>
      <c r="M30" s="35"/>
      <c r="N30" s="36" t="n">
        <f aca="false">SUM(K30*1.267)</f>
        <v>142.38546</v>
      </c>
      <c r="O30" s="37" t="n">
        <f aca="false">J30*ROUND(K30*1.267,2)</f>
        <v>601455.36</v>
      </c>
      <c r="P30" s="37"/>
    </row>
    <row r="31" customFormat="false" ht="14.25" hidden="false" customHeight="false" outlineLevel="0" collapsed="false">
      <c r="A31" s="31"/>
      <c r="B31" s="33"/>
      <c r="C31" s="33"/>
      <c r="D31" s="34"/>
      <c r="E31" s="34"/>
      <c r="F31" s="34"/>
      <c r="G31" s="34"/>
      <c r="H31" s="34"/>
      <c r="I31" s="33"/>
      <c r="J31" s="33"/>
      <c r="K31" s="35"/>
      <c r="L31" s="35"/>
      <c r="M31" s="35"/>
      <c r="N31" s="36"/>
      <c r="O31" s="36"/>
      <c r="P31" s="37"/>
    </row>
    <row r="32" customFormat="false" ht="14.25" hidden="false" customHeight="false" outlineLevel="0" collapsed="false">
      <c r="A32" s="31"/>
      <c r="B32" s="33"/>
      <c r="C32" s="33"/>
      <c r="D32" s="34"/>
      <c r="E32" s="34"/>
      <c r="F32" s="34"/>
      <c r="G32" s="34"/>
      <c r="H32" s="34"/>
      <c r="I32" s="33"/>
      <c r="J32" s="33"/>
      <c r="K32" s="35"/>
      <c r="L32" s="35"/>
      <c r="M32" s="35"/>
      <c r="N32" s="36"/>
      <c r="O32" s="36"/>
      <c r="P32" s="37"/>
    </row>
    <row r="33" customFormat="false" ht="14.25" hidden="false" customHeight="false" outlineLevel="0" collapsed="false">
      <c r="A33" s="31"/>
      <c r="B33" s="33"/>
      <c r="C33" s="33"/>
      <c r="D33" s="34"/>
      <c r="E33" s="34"/>
      <c r="F33" s="34"/>
      <c r="G33" s="34"/>
      <c r="H33" s="34"/>
      <c r="I33" s="33"/>
      <c r="J33" s="33"/>
      <c r="K33" s="35"/>
      <c r="L33" s="35"/>
      <c r="M33" s="35"/>
      <c r="N33" s="36"/>
      <c r="O33" s="36"/>
      <c r="P33" s="37"/>
    </row>
    <row r="34" customFormat="false" ht="21.75" hidden="false" customHeight="true" outlineLevel="0" collapsed="false">
      <c r="A34" s="31"/>
      <c r="B34" s="33"/>
      <c r="C34" s="33"/>
      <c r="D34" s="34"/>
      <c r="E34" s="34"/>
      <c r="F34" s="34"/>
      <c r="G34" s="34"/>
      <c r="H34" s="34"/>
      <c r="I34" s="33"/>
      <c r="J34" s="33"/>
      <c r="K34" s="35"/>
      <c r="L34" s="35"/>
      <c r="M34" s="35"/>
      <c r="N34" s="36"/>
      <c r="O34" s="36"/>
      <c r="P34" s="37"/>
    </row>
    <row r="35" customFormat="false" ht="18" hidden="false" customHeight="true" outlineLevel="0" collapsed="false">
      <c r="A35" s="31" t="s">
        <v>38</v>
      </c>
      <c r="B35" s="33" t="n">
        <v>3</v>
      </c>
      <c r="C35" s="33" t="s">
        <v>44</v>
      </c>
      <c r="D35" s="34" t="s">
        <v>45</v>
      </c>
      <c r="E35" s="34"/>
      <c r="F35" s="34"/>
      <c r="G35" s="34"/>
      <c r="H35" s="34"/>
      <c r="I35" s="33" t="s">
        <v>41</v>
      </c>
      <c r="J35" s="33" t="n">
        <v>4224</v>
      </c>
      <c r="K35" s="35" t="n">
        <f aca="false">MINICARREGADEIRA!P28</f>
        <v>94.5</v>
      </c>
      <c r="L35" s="35" t="n">
        <f aca="false">J35*K35</f>
        <v>399168</v>
      </c>
      <c r="M35" s="35"/>
      <c r="N35" s="36" t="n">
        <f aca="false">SUM(K35*1.267)</f>
        <v>119.7315</v>
      </c>
      <c r="O35" s="37" t="n">
        <f aca="false">J35*ROUND(K35*1.267,2)</f>
        <v>505739.52</v>
      </c>
      <c r="P35" s="37"/>
    </row>
    <row r="36" customFormat="false" ht="18" hidden="false" customHeight="true" outlineLevel="0" collapsed="false">
      <c r="A36" s="31"/>
      <c r="B36" s="33"/>
      <c r="C36" s="33"/>
      <c r="D36" s="34"/>
      <c r="E36" s="34"/>
      <c r="F36" s="34"/>
      <c r="G36" s="34"/>
      <c r="H36" s="34"/>
      <c r="I36" s="33"/>
      <c r="J36" s="33"/>
      <c r="K36" s="35"/>
      <c r="L36" s="35"/>
      <c r="M36" s="35"/>
      <c r="N36" s="36"/>
      <c r="O36" s="36"/>
      <c r="P36" s="37"/>
    </row>
    <row r="37" customFormat="false" ht="16.5" hidden="false" customHeight="true" outlineLevel="0" collapsed="false">
      <c r="A37" s="31"/>
      <c r="B37" s="33"/>
      <c r="C37" s="33"/>
      <c r="D37" s="34"/>
      <c r="E37" s="34"/>
      <c r="F37" s="34"/>
      <c r="G37" s="34"/>
      <c r="H37" s="34"/>
      <c r="I37" s="33"/>
      <c r="J37" s="33"/>
      <c r="K37" s="35"/>
      <c r="L37" s="35"/>
      <c r="M37" s="35"/>
      <c r="N37" s="36"/>
      <c r="O37" s="36"/>
      <c r="P37" s="37"/>
    </row>
    <row r="38" customFormat="false" ht="14.25" hidden="true" customHeight="false" outlineLevel="0" collapsed="false">
      <c r="A38" s="38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39"/>
      <c r="P38" s="40"/>
    </row>
    <row r="39" customFormat="false" ht="14.25" hidden="false" customHeight="false" outlineLevel="0" collapsed="false">
      <c r="A39" s="38"/>
      <c r="B39" s="24"/>
      <c r="C39" s="24"/>
      <c r="D39" s="24"/>
      <c r="E39" s="24"/>
      <c r="F39" s="24"/>
      <c r="G39" s="24"/>
      <c r="H39" s="24"/>
      <c r="I39" s="24"/>
      <c r="J39" s="27" t="s">
        <v>46</v>
      </c>
      <c r="K39" s="27"/>
      <c r="L39" s="36" t="n">
        <f aca="false">SUM(L26+L30+L35)</f>
        <v>1572595.2</v>
      </c>
      <c r="M39" s="36"/>
      <c r="N39" s="41"/>
      <c r="O39" s="37" t="n">
        <f aca="false">SUM(O26:P37)</f>
        <v>1992503.04</v>
      </c>
      <c r="P39" s="37"/>
    </row>
    <row r="40" customFormat="false" ht="14.25" hidden="false" customHeight="false" outlineLevel="0" collapsed="false">
      <c r="A40" s="38"/>
      <c r="B40" s="24"/>
      <c r="C40" s="24"/>
      <c r="D40" s="24"/>
      <c r="E40" s="24"/>
      <c r="F40" s="24"/>
      <c r="G40" s="24"/>
      <c r="H40" s="24"/>
      <c r="I40" s="24"/>
      <c r="J40" s="27"/>
      <c r="K40" s="27"/>
      <c r="L40" s="36"/>
      <c r="M40" s="36"/>
      <c r="N40" s="41"/>
      <c r="O40" s="37"/>
      <c r="P40" s="37"/>
    </row>
    <row r="41" customFormat="false" ht="14.25" hidden="false" customHeight="false" outlineLevel="0" collapsed="false">
      <c r="A41" s="38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41"/>
      <c r="M41" s="41"/>
      <c r="N41" s="41"/>
      <c r="O41" s="42"/>
      <c r="P41" s="43"/>
    </row>
    <row r="42" customFormat="false" ht="14.25" hidden="false" customHeight="false" outlineLevel="0" collapsed="false">
      <c r="A42" s="38"/>
      <c r="B42" s="24"/>
      <c r="C42" s="24"/>
      <c r="D42" s="24"/>
      <c r="E42" s="24"/>
      <c r="F42" s="24"/>
      <c r="G42" s="24"/>
      <c r="H42" s="24"/>
      <c r="I42" s="24"/>
      <c r="J42" s="27" t="s">
        <v>47</v>
      </c>
      <c r="K42" s="27"/>
      <c r="L42" s="44" t="n">
        <f aca="false">ROUND(L39,2)</f>
        <v>1572595.2</v>
      </c>
      <c r="M42" s="44"/>
      <c r="N42" s="41"/>
      <c r="O42" s="45" t="n">
        <f aca="false">O39</f>
        <v>1992503.04</v>
      </c>
      <c r="P42" s="45"/>
    </row>
    <row r="43" customFormat="false" ht="14.25" hidden="false" customHeight="false" outlineLevel="0" collapsed="false">
      <c r="A43" s="38"/>
      <c r="B43" s="24"/>
      <c r="C43" s="24"/>
      <c r="D43" s="24"/>
      <c r="E43" s="24"/>
      <c r="F43" s="24"/>
      <c r="G43" s="24"/>
      <c r="H43" s="24"/>
      <c r="I43" s="24"/>
      <c r="J43" s="27"/>
      <c r="K43" s="27"/>
      <c r="L43" s="44"/>
      <c r="M43" s="44"/>
      <c r="N43" s="41"/>
      <c r="O43" s="45"/>
      <c r="P43" s="45"/>
    </row>
    <row r="44" customFormat="false" ht="14.25" hidden="false" customHeight="false" outlineLevel="0" collapsed="false">
      <c r="A44" s="38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5"/>
    </row>
    <row r="45" customFormat="false" ht="14.25" hidden="false" customHeight="false" outlineLevel="0" collapsed="false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8"/>
    </row>
    <row r="46" customFormat="false" ht="14.25" hidden="false" customHeight="false" outlineLevel="0" collapsed="false">
      <c r="A46" s="38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5"/>
    </row>
    <row r="47" customFormat="false" ht="14.25" hidden="false" customHeight="false" outlineLevel="0" collapsed="false">
      <c r="A47" s="38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5"/>
    </row>
    <row r="48" customFormat="false" ht="14.25" hidden="false" customHeight="false" outlineLevel="0" collapsed="false">
      <c r="A48" s="38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5"/>
    </row>
    <row r="49" customFormat="false" ht="14.25" hidden="false" customHeight="false" outlineLevel="0" collapsed="false">
      <c r="A49" s="38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5"/>
    </row>
    <row r="50" customFormat="false" ht="14.25" hidden="false" customHeight="false" outlineLevel="0" collapsed="false">
      <c r="A50" s="38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5"/>
    </row>
    <row r="51" customFormat="false" ht="14.25" hidden="false" customHeight="false" outlineLevel="0" collapsed="false">
      <c r="A51" s="38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5"/>
    </row>
    <row r="52" customFormat="false" ht="14.25" hidden="false" customHeight="false" outlineLevel="0" collapsed="false">
      <c r="A52" s="46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8"/>
    </row>
  </sheetData>
  <mergeCells count="67">
    <mergeCell ref="A1:P8"/>
    <mergeCell ref="A9:P11"/>
    <mergeCell ref="A12:P13"/>
    <mergeCell ref="A14:P15"/>
    <mergeCell ref="A16:H17"/>
    <mergeCell ref="I16:I17"/>
    <mergeCell ref="J16:K17"/>
    <mergeCell ref="L16:L17"/>
    <mergeCell ref="M16:N17"/>
    <mergeCell ref="O16:P19"/>
    <mergeCell ref="A18:H19"/>
    <mergeCell ref="I18:K19"/>
    <mergeCell ref="L18:N19"/>
    <mergeCell ref="B20:C20"/>
    <mergeCell ref="E20:F20"/>
    <mergeCell ref="A21:A23"/>
    <mergeCell ref="B21:B23"/>
    <mergeCell ref="C21:C23"/>
    <mergeCell ref="D21:H23"/>
    <mergeCell ref="I21:I23"/>
    <mergeCell ref="J21:J23"/>
    <mergeCell ref="K21:M21"/>
    <mergeCell ref="N21:P21"/>
    <mergeCell ref="K22:K23"/>
    <mergeCell ref="L22:M23"/>
    <mergeCell ref="N22:N23"/>
    <mergeCell ref="O22:P23"/>
    <mergeCell ref="A24:B25"/>
    <mergeCell ref="C24:C25"/>
    <mergeCell ref="D24:H25"/>
    <mergeCell ref="I24:P25"/>
    <mergeCell ref="A26:A29"/>
    <mergeCell ref="B26:B29"/>
    <mergeCell ref="C26:C29"/>
    <mergeCell ref="D26:H29"/>
    <mergeCell ref="I26:I29"/>
    <mergeCell ref="J26:J29"/>
    <mergeCell ref="K26:K29"/>
    <mergeCell ref="L26:M29"/>
    <mergeCell ref="N26:N29"/>
    <mergeCell ref="O26:P29"/>
    <mergeCell ref="A30:A34"/>
    <mergeCell ref="B30:B34"/>
    <mergeCell ref="C30:C34"/>
    <mergeCell ref="D30:H34"/>
    <mergeCell ref="I30:I34"/>
    <mergeCell ref="J30:J34"/>
    <mergeCell ref="K30:K34"/>
    <mergeCell ref="L30:M34"/>
    <mergeCell ref="N30:N34"/>
    <mergeCell ref="O30:P34"/>
    <mergeCell ref="A35:A37"/>
    <mergeCell ref="B35:B37"/>
    <mergeCell ref="C35:C37"/>
    <mergeCell ref="D35:H37"/>
    <mergeCell ref="I35:I37"/>
    <mergeCell ref="J35:J37"/>
    <mergeCell ref="K35:K37"/>
    <mergeCell ref="L35:M37"/>
    <mergeCell ref="N35:N37"/>
    <mergeCell ref="O35:P37"/>
    <mergeCell ref="J39:K40"/>
    <mergeCell ref="L39:M40"/>
    <mergeCell ref="O39:P40"/>
    <mergeCell ref="J42:K43"/>
    <mergeCell ref="L42:M43"/>
    <mergeCell ref="O42:P43"/>
  </mergeCells>
  <printOptions headings="false" gridLines="false" gridLinesSet="true" horizontalCentered="false" verticalCentered="false"/>
  <pageMargins left="0.25" right="0.25" top="0.611111111111111" bottom="0.611111111111111" header="0.3" footer="0.3"/>
  <pageSetup paperSize="9" scale="100" fitToWidth="1" fitToHeight="0" pageOrder="overThenDown" orientation="landscape" blackAndWhite="false" draft="false" cellComments="non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rowBreaks count="1" manualBreakCount="1">
    <brk id="45" man="true" max="16383" min="0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62"/>
  <sheetViews>
    <sheetView showFormulas="false" showGridLines="true" showRowColHeaders="true" showZeros="true" rightToLeft="false" tabSelected="false" showOutlineSymbols="true" defaultGridColor="true" view="pageBreakPreview" topLeftCell="A10" colorId="64" zoomScale="65" zoomScaleNormal="60" zoomScalePageLayoutView="65" workbookViewId="0">
      <selection pane="topLeft" activeCell="K46" activeCellId="0" sqref="K46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1" min="1" style="0" width="12.12"/>
    <col collapsed="false" customWidth="true" hidden="false" outlineLevel="0" max="16" min="2" style="0" width="10.5"/>
  </cols>
  <sheetData>
    <row r="1" customFormat="false" ht="14.2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customFormat="false" ht="14.25" hidden="false" customHeight="false" outlineLevel="0" collapsed="false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customFormat="false" ht="14.25" hidden="false" customHeight="false" outlineLevel="0" collapsed="false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customFormat="false" ht="14.25" hidden="false" customHeight="false" outlineLevel="0" collapsed="false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customFormat="false" ht="14.25" hidden="false" customHeight="false" outlineLevel="0" collapsed="false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customFormat="false" ht="14.25" hidden="false" customHeight="false" outlineLevel="0" collapsed="false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customFormat="false" ht="14.25" hidden="false" customHeight="false" outlineLevel="0" collapsed="false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Format="false" ht="14.25" hidden="false" customHeight="false" outlineLevel="0" collapsed="false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customFormat="false" ht="14.25" hidden="false" customHeight="false" outlineLevel="0" collapsed="false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customFormat="false" ht="14.25" hidden="false" customHeight="false" outlineLevel="0" collapsed="false">
      <c r="A10" s="12" t="s">
        <v>48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customFormat="false" ht="14.25" hidden="false" customHeight="false" outlineLevel="0" collapsed="false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customFormat="false" ht="14.25" hidden="false" customHeight="false" outlineLevel="0" collapsed="false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customFormat="false" ht="14.25" hidden="false" customHeight="false" outlineLevel="0" collapsed="false">
      <c r="A13" s="49" t="s">
        <v>49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</row>
    <row r="14" customFormat="false" ht="14.25" hidden="false" customHeight="false" outlineLevel="0" collapsed="false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</row>
    <row r="15" customFormat="false" ht="14.25" hidden="false" customHeight="false" outlineLevel="0" collapsed="false">
      <c r="A15" s="14" t="s">
        <v>21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customFormat="false" ht="14.25" hidden="false" customHeight="false" outlineLevel="0" collapsed="false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customFormat="false" ht="14.25" hidden="false" customHeight="true" outlineLevel="0" collapsed="false">
      <c r="A17" s="15" t="s">
        <v>22</v>
      </c>
      <c r="B17" s="15"/>
      <c r="C17" s="15"/>
      <c r="D17" s="15"/>
      <c r="E17" s="15"/>
      <c r="F17" s="15"/>
      <c r="G17" s="15"/>
      <c r="H17" s="15"/>
      <c r="I17" s="16" t="s">
        <v>23</v>
      </c>
      <c r="J17" s="17" t="n">
        <v>37234</v>
      </c>
      <c r="K17" s="17"/>
      <c r="L17" s="16" t="s">
        <v>24</v>
      </c>
      <c r="M17" s="18" t="n">
        <f aca="false">DADOS!M16</f>
        <v>46169</v>
      </c>
      <c r="N17" s="18"/>
      <c r="O17" s="19"/>
      <c r="P17" s="19"/>
    </row>
    <row r="18" customFormat="false" ht="14.25" hidden="false" customHeight="true" outlineLevel="0" collapsed="false">
      <c r="A18" s="15"/>
      <c r="B18" s="15"/>
      <c r="C18" s="15"/>
      <c r="D18" s="15"/>
      <c r="E18" s="15"/>
      <c r="F18" s="15"/>
      <c r="G18" s="15"/>
      <c r="H18" s="15"/>
      <c r="I18" s="16"/>
      <c r="J18" s="16"/>
      <c r="K18" s="17"/>
      <c r="L18" s="16"/>
      <c r="M18" s="16"/>
      <c r="N18" s="18"/>
      <c r="O18" s="19"/>
      <c r="P18" s="19"/>
    </row>
    <row r="19" customFormat="false" ht="14.25" hidden="false" customHeight="false" outlineLevel="0" collapsed="false">
      <c r="A19" s="15" t="s">
        <v>25</v>
      </c>
      <c r="B19" s="15"/>
      <c r="C19" s="15"/>
      <c r="D19" s="15"/>
      <c r="E19" s="15"/>
      <c r="F19" s="15"/>
      <c r="G19" s="15"/>
      <c r="H19" s="15"/>
      <c r="I19" s="20" t="s">
        <v>26</v>
      </c>
      <c r="J19" s="20"/>
      <c r="K19" s="20"/>
      <c r="L19" s="21" t="n">
        <f aca="false">D60</f>
        <v>0.267</v>
      </c>
      <c r="M19" s="21"/>
      <c r="N19" s="21"/>
      <c r="O19" s="19"/>
      <c r="P19" s="19"/>
    </row>
    <row r="20" customFormat="false" ht="14.25" hidden="false" customHeight="false" outlineLevel="0" collapsed="false">
      <c r="A20" s="15"/>
      <c r="B20" s="15"/>
      <c r="C20" s="15"/>
      <c r="D20" s="15"/>
      <c r="E20" s="15"/>
      <c r="F20" s="15"/>
      <c r="G20" s="15"/>
      <c r="H20" s="15"/>
      <c r="I20" s="20"/>
      <c r="J20" s="20"/>
      <c r="K20" s="20"/>
      <c r="L20" s="21"/>
      <c r="M20" s="21"/>
      <c r="N20" s="21"/>
      <c r="O20" s="19"/>
      <c r="P20" s="19"/>
    </row>
    <row r="21" customFormat="false" ht="14.25" hidden="false" customHeight="true" outlineLevel="0" collapsed="false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customFormat="false" ht="15" hidden="false" customHeight="false" outlineLevel="0" collapsed="false">
      <c r="A22" s="51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3"/>
      <c r="L22" s="53"/>
      <c r="M22" s="54"/>
      <c r="N22" s="53"/>
      <c r="O22" s="55"/>
      <c r="P22" s="56"/>
    </row>
    <row r="23" customFormat="false" ht="15" hidden="false" customHeight="false" outlineLevel="0" collapsed="false">
      <c r="A23" s="51"/>
      <c r="B23" s="52"/>
      <c r="C23" s="52"/>
      <c r="D23" s="52"/>
      <c r="E23" s="52"/>
      <c r="F23" s="52"/>
      <c r="G23" s="52"/>
      <c r="H23" s="52"/>
      <c r="I23" s="52"/>
      <c r="J23" s="52"/>
      <c r="K23" s="54"/>
      <c r="L23" s="54"/>
      <c r="M23" s="54"/>
      <c r="N23" s="54"/>
      <c r="O23" s="57"/>
      <c r="P23" s="56"/>
    </row>
    <row r="24" customFormat="false" ht="15" hidden="false" customHeight="false" outlineLevel="0" collapsed="false">
      <c r="A24" s="51"/>
      <c r="B24" s="58" t="n">
        <v>0.04</v>
      </c>
      <c r="C24" s="52"/>
      <c r="D24" s="52"/>
      <c r="E24" s="52"/>
      <c r="F24" s="52"/>
      <c r="G24" s="52"/>
      <c r="H24" s="52"/>
      <c r="I24" s="52"/>
      <c r="J24" s="52"/>
      <c r="K24" s="52"/>
      <c r="L24" s="59"/>
      <c r="M24" s="60"/>
      <c r="N24" s="59"/>
      <c r="O24" s="41"/>
      <c r="P24" s="25"/>
    </row>
    <row r="25" customFormat="false" ht="15" hidden="false" customHeight="false" outlineLevel="0" collapsed="false">
      <c r="A25" s="51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61" t="s">
        <v>51</v>
      </c>
      <c r="M25" s="61"/>
      <c r="N25" s="61"/>
      <c r="O25" s="62"/>
      <c r="P25" s="63" t="n">
        <f aca="false">1+B24+B28+B33</f>
        <v>1.0577</v>
      </c>
    </row>
    <row r="26" customFormat="false" ht="15" hidden="false" customHeight="false" outlineLevel="0" collapsed="false">
      <c r="A26" s="51" t="s">
        <v>52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61" t="s">
        <v>53</v>
      </c>
      <c r="M26" s="64"/>
      <c r="N26" s="65"/>
      <c r="O26" s="66"/>
      <c r="P26" s="63" t="n">
        <f aca="false">1+B37</f>
        <v>1.0059</v>
      </c>
    </row>
    <row r="27" customFormat="false" ht="15" hidden="false" customHeight="false" outlineLevel="0" collapsed="false">
      <c r="A27" s="51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61" t="s">
        <v>54</v>
      </c>
      <c r="M27" s="64"/>
      <c r="N27" s="65"/>
      <c r="O27" s="66"/>
      <c r="P27" s="63" t="n">
        <f aca="false">1+B41</f>
        <v>1.07</v>
      </c>
    </row>
    <row r="28" customFormat="false" ht="15" hidden="false" customHeight="false" outlineLevel="0" collapsed="false">
      <c r="A28" s="51"/>
      <c r="B28" s="58" t="n">
        <v>0.008</v>
      </c>
      <c r="C28" s="52"/>
      <c r="D28" s="52"/>
      <c r="E28" s="52"/>
      <c r="F28" s="52"/>
      <c r="G28" s="52"/>
      <c r="H28" s="52"/>
      <c r="I28" s="52"/>
      <c r="J28" s="52"/>
      <c r="K28" s="52"/>
      <c r="L28" s="67" t="s">
        <v>55</v>
      </c>
      <c r="M28" s="67"/>
      <c r="N28" s="67"/>
      <c r="O28" s="67"/>
      <c r="P28" s="63" t="n">
        <f aca="false">1-C47-E47-G47-C49</f>
        <v>0.8985</v>
      </c>
    </row>
    <row r="29" customFormat="false" ht="15" hidden="false" customHeight="false" outlineLevel="0" collapsed="false">
      <c r="A29" s="51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61" t="s">
        <v>56</v>
      </c>
      <c r="M29" s="61"/>
      <c r="N29" s="61"/>
      <c r="O29" s="61"/>
      <c r="P29" s="63" t="n">
        <f aca="false">1-C47-E47-G47</f>
        <v>0.9435</v>
      </c>
    </row>
    <row r="30" customFormat="false" ht="15" hidden="false" customHeight="false" outlineLevel="0" collapsed="false">
      <c r="A30" s="51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60"/>
      <c r="M30" s="60"/>
      <c r="N30" s="68"/>
      <c r="O30" s="69"/>
      <c r="P30" s="69"/>
    </row>
    <row r="31" customFormat="false" ht="15" hidden="false" customHeight="false" outlineLevel="0" collapsed="false">
      <c r="A31" s="51" t="s">
        <v>57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60"/>
      <c r="M31" s="60"/>
      <c r="N31" s="68"/>
      <c r="O31" s="69"/>
      <c r="P31" s="69"/>
    </row>
    <row r="32" customFormat="false" ht="15" hidden="false" customHeight="false" outlineLevel="0" collapsed="false">
      <c r="A32" s="51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60"/>
      <c r="M32" s="60"/>
      <c r="N32" s="68"/>
      <c r="O32" s="69"/>
      <c r="P32" s="69"/>
    </row>
    <row r="33" customFormat="false" ht="15" hidden="false" customHeight="false" outlineLevel="0" collapsed="false">
      <c r="A33" s="51"/>
      <c r="B33" s="58" t="n">
        <v>0.0097</v>
      </c>
      <c r="C33" s="52"/>
      <c r="D33" s="52"/>
      <c r="E33" s="52"/>
      <c r="F33" s="52"/>
      <c r="G33" s="52"/>
      <c r="H33" s="52"/>
      <c r="I33" s="52"/>
      <c r="J33" s="52"/>
      <c r="K33" s="54"/>
      <c r="L33" s="53"/>
      <c r="M33" s="54"/>
      <c r="N33" s="60"/>
      <c r="O33" s="55"/>
      <c r="P33" s="25"/>
    </row>
    <row r="34" customFormat="false" ht="15" hidden="false" customHeight="false" outlineLevel="0" collapsed="false">
      <c r="A34" s="51"/>
      <c r="B34" s="52"/>
      <c r="C34" s="52"/>
      <c r="D34" s="52"/>
      <c r="E34" s="52"/>
      <c r="F34" s="52"/>
      <c r="G34" s="52"/>
      <c r="H34" s="52"/>
      <c r="I34" s="52"/>
      <c r="J34" s="52"/>
      <c r="K34" s="54"/>
      <c r="L34" s="54"/>
      <c r="M34" s="54"/>
      <c r="N34" s="60"/>
      <c r="O34" s="24"/>
      <c r="P34" s="25"/>
    </row>
    <row r="35" customFormat="false" ht="15" hidden="false" customHeight="false" outlineLevel="0" collapsed="false">
      <c r="A35" s="51" t="s">
        <v>58</v>
      </c>
      <c r="B35" s="52"/>
      <c r="C35" s="52"/>
      <c r="D35" s="52"/>
      <c r="E35" s="52"/>
      <c r="F35" s="52"/>
      <c r="G35" s="52"/>
      <c r="H35" s="52"/>
      <c r="I35" s="52"/>
      <c r="J35" s="52"/>
      <c r="K35" s="60"/>
      <c r="L35" s="60"/>
      <c r="M35" s="60"/>
      <c r="N35" s="60"/>
      <c r="O35" s="24"/>
      <c r="P35" s="25"/>
    </row>
    <row r="36" customFormat="false" ht="15" hidden="false" customHeight="false" outlineLevel="0" collapsed="false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4"/>
      <c r="L36" s="53"/>
      <c r="M36" s="54"/>
      <c r="N36" s="60"/>
      <c r="O36" s="55"/>
      <c r="P36" s="25"/>
    </row>
    <row r="37" customFormat="false" ht="15" hidden="false" customHeight="false" outlineLevel="0" collapsed="false">
      <c r="A37" s="51"/>
      <c r="B37" s="58" t="n">
        <v>0.0059</v>
      </c>
      <c r="C37" s="52"/>
      <c r="D37" s="52"/>
      <c r="E37" s="52"/>
      <c r="F37" s="52"/>
      <c r="G37" s="52"/>
      <c r="H37" s="52"/>
      <c r="I37" s="52"/>
      <c r="J37" s="52"/>
      <c r="K37" s="54"/>
      <c r="L37" s="54"/>
      <c r="M37" s="54"/>
      <c r="N37" s="60"/>
      <c r="O37" s="24"/>
      <c r="P37" s="25"/>
    </row>
    <row r="38" customFormat="false" ht="15" hidden="false" customHeight="false" outlineLevel="0" collapsed="false">
      <c r="A38" s="51"/>
      <c r="B38" s="52"/>
      <c r="C38" s="52"/>
      <c r="D38" s="52"/>
      <c r="E38" s="52"/>
      <c r="F38" s="52"/>
      <c r="G38" s="52"/>
      <c r="H38" s="52"/>
      <c r="I38" s="52"/>
      <c r="J38" s="52"/>
      <c r="K38" s="60"/>
      <c r="L38" s="60"/>
      <c r="M38" s="60"/>
      <c r="N38" s="60"/>
      <c r="O38" s="24"/>
      <c r="P38" s="25"/>
    </row>
    <row r="39" customFormat="false" ht="15" hidden="false" customHeight="false" outlineLevel="0" collapsed="false">
      <c r="A39" s="51" t="s">
        <v>59</v>
      </c>
      <c r="B39" s="52"/>
      <c r="C39" s="52"/>
      <c r="D39" s="52"/>
      <c r="E39" s="52"/>
      <c r="F39" s="52"/>
      <c r="G39" s="52"/>
      <c r="H39" s="52"/>
      <c r="I39" s="52"/>
      <c r="J39" s="52"/>
      <c r="K39" s="60"/>
      <c r="L39" s="60"/>
      <c r="M39" s="60"/>
      <c r="N39" s="60"/>
      <c r="O39" s="24"/>
      <c r="P39" s="25"/>
    </row>
    <row r="40" customFormat="false" ht="15" hidden="false" customHeight="false" outlineLevel="0" collapsed="false">
      <c r="A40" s="51"/>
      <c r="B40" s="52"/>
      <c r="C40" s="52"/>
      <c r="D40" s="52"/>
      <c r="E40" s="52"/>
      <c r="F40" s="52"/>
      <c r="G40" s="52"/>
      <c r="H40" s="52"/>
      <c r="I40" s="52"/>
      <c r="J40" s="52"/>
      <c r="K40" s="60"/>
      <c r="L40" s="60"/>
      <c r="M40" s="60"/>
      <c r="N40" s="60"/>
      <c r="O40" s="24"/>
      <c r="P40" s="25"/>
    </row>
    <row r="41" customFormat="false" ht="15" hidden="false" customHeight="false" outlineLevel="0" collapsed="false">
      <c r="A41" s="51"/>
      <c r="B41" s="58" t="n">
        <v>0.07</v>
      </c>
      <c r="C41" s="52"/>
      <c r="D41" s="52"/>
      <c r="E41" s="52"/>
      <c r="F41" s="52"/>
      <c r="G41" s="52"/>
      <c r="H41" s="52"/>
      <c r="I41" s="52"/>
      <c r="J41" s="52"/>
      <c r="K41" s="60"/>
      <c r="L41" s="60"/>
      <c r="M41" s="60"/>
      <c r="N41" s="60"/>
      <c r="O41" s="24"/>
      <c r="P41" s="25"/>
    </row>
    <row r="42" customFormat="false" ht="15" hidden="false" customHeight="false" outlineLevel="0" collapsed="false">
      <c r="A42" s="51"/>
      <c r="B42" s="70"/>
      <c r="C42" s="52"/>
      <c r="D42" s="52"/>
      <c r="E42" s="52"/>
      <c r="F42" s="52"/>
      <c r="G42" s="52"/>
      <c r="H42" s="52"/>
      <c r="I42" s="52"/>
      <c r="J42" s="52"/>
      <c r="K42" s="60"/>
      <c r="L42" s="60"/>
      <c r="M42" s="60"/>
      <c r="N42" s="60"/>
      <c r="O42" s="24"/>
      <c r="P42" s="25"/>
    </row>
    <row r="43" customFormat="false" ht="15" hidden="false" customHeight="false" outlineLevel="0" collapsed="false">
      <c r="A43" s="51" t="s">
        <v>60</v>
      </c>
      <c r="B43" s="52"/>
      <c r="C43" s="52"/>
      <c r="D43" s="52"/>
      <c r="E43" s="52"/>
      <c r="F43" s="52"/>
      <c r="G43" s="52"/>
      <c r="H43" s="52"/>
      <c r="I43" s="52"/>
      <c r="J43" s="52"/>
      <c r="K43" s="60"/>
      <c r="L43" s="60"/>
      <c r="M43" s="60"/>
      <c r="N43" s="60"/>
      <c r="O43" s="24"/>
      <c r="P43" s="25"/>
    </row>
    <row r="44" customFormat="false" ht="26.25" hidden="false" customHeight="true" outlineLevel="0" collapsed="false">
      <c r="A44" s="71" t="s">
        <v>61</v>
      </c>
      <c r="B44" s="71"/>
      <c r="C44" s="71"/>
      <c r="D44" s="71"/>
      <c r="E44" s="71"/>
      <c r="F44" s="71"/>
      <c r="G44" s="71"/>
      <c r="H44" s="71"/>
      <c r="I44" s="71"/>
      <c r="J44" s="71"/>
      <c r="K44" s="60"/>
      <c r="L44" s="60"/>
      <c r="M44" s="60"/>
      <c r="N44" s="60"/>
      <c r="O44" s="24"/>
      <c r="P44" s="25"/>
    </row>
    <row r="45" customFormat="false" ht="15" hidden="false" customHeight="false" outlineLevel="0" collapsed="false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4"/>
      <c r="L45" s="74"/>
      <c r="M45" s="74"/>
      <c r="N45" s="74"/>
      <c r="O45" s="47"/>
      <c r="P45" s="48"/>
    </row>
    <row r="46" customFormat="false" ht="15" hidden="false" customHeight="false" outlineLevel="0" collapsed="false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75"/>
      <c r="L46" s="75"/>
      <c r="M46" s="75"/>
      <c r="N46" s="75"/>
      <c r="O46" s="75"/>
      <c r="P46" s="75"/>
    </row>
    <row r="47" customFormat="false" ht="15" hidden="false" customHeight="false" outlineLevel="0" collapsed="false">
      <c r="A47" s="51"/>
      <c r="B47" s="76" t="s">
        <v>62</v>
      </c>
      <c r="C47" s="58" t="n">
        <v>0.03</v>
      </c>
      <c r="D47" s="76" t="s">
        <v>63</v>
      </c>
      <c r="E47" s="58" t="n">
        <v>0.0065</v>
      </c>
      <c r="F47" s="76" t="s">
        <v>64</v>
      </c>
      <c r="G47" s="58" t="n">
        <f aca="false">J51</f>
        <v>0.02</v>
      </c>
      <c r="H47" s="52"/>
      <c r="I47" s="52"/>
      <c r="J47" s="52"/>
      <c r="K47" s="75"/>
      <c r="L47" s="75"/>
      <c r="M47" s="75"/>
      <c r="N47" s="75"/>
      <c r="O47" s="75"/>
      <c r="P47" s="75"/>
    </row>
    <row r="48" customFormat="false" ht="15" hidden="false" customHeight="false" outlineLevel="0" collapsed="false">
      <c r="A48" s="51"/>
      <c r="B48" s="52"/>
      <c r="C48" s="52"/>
      <c r="D48" s="52"/>
      <c r="E48" s="52"/>
      <c r="F48" s="52"/>
      <c r="G48" s="52"/>
      <c r="H48" s="52"/>
      <c r="I48" s="52"/>
      <c r="J48" s="52"/>
      <c r="K48" s="75"/>
      <c r="L48" s="75"/>
      <c r="M48" s="75"/>
      <c r="N48" s="75"/>
      <c r="O48" s="75"/>
      <c r="P48" s="75"/>
    </row>
    <row r="49" customFormat="false" ht="15" hidden="false" customHeight="false" outlineLevel="0" collapsed="false">
      <c r="A49" s="77" t="s">
        <v>65</v>
      </c>
      <c r="B49" s="77"/>
      <c r="C49" s="58" t="n">
        <v>0.045</v>
      </c>
      <c r="D49" s="52"/>
      <c r="E49" s="52"/>
      <c r="F49" s="52"/>
      <c r="G49" s="52"/>
      <c r="H49" s="52"/>
      <c r="I49" s="52"/>
      <c r="J49" s="52"/>
      <c r="K49" s="75"/>
      <c r="L49" s="75"/>
      <c r="M49" s="75"/>
      <c r="N49" s="75"/>
      <c r="O49" s="75"/>
      <c r="P49" s="75"/>
    </row>
    <row r="50" customFormat="false" ht="15" hidden="false" customHeight="false" outlineLevel="0" collapsed="false">
      <c r="A50" s="51"/>
      <c r="B50" s="52"/>
      <c r="C50" s="52"/>
      <c r="D50" s="52"/>
      <c r="E50" s="52"/>
      <c r="F50" s="52"/>
      <c r="G50" s="52"/>
      <c r="H50" s="52"/>
      <c r="I50" s="52"/>
      <c r="J50" s="52"/>
      <c r="K50" s="75"/>
      <c r="L50" s="75"/>
      <c r="M50" s="75"/>
      <c r="N50" s="75"/>
      <c r="O50" s="75"/>
      <c r="P50" s="75"/>
    </row>
    <row r="51" customFormat="false" ht="15" hidden="false" customHeight="false" outlineLevel="0" collapsed="false">
      <c r="A51" s="78" t="s">
        <v>66</v>
      </c>
      <c r="B51" s="52"/>
      <c r="C51" s="52"/>
      <c r="D51" s="52"/>
      <c r="E51" s="52"/>
      <c r="F51" s="52"/>
      <c r="G51" s="52"/>
      <c r="H51" s="52"/>
      <c r="I51" s="52"/>
      <c r="J51" s="79" t="n">
        <v>0.02</v>
      </c>
      <c r="K51" s="75"/>
      <c r="L51" s="75"/>
      <c r="M51" s="75"/>
      <c r="N51" s="75"/>
      <c r="O51" s="75"/>
      <c r="P51" s="75"/>
    </row>
    <row r="52" customFormat="false" ht="15" hidden="false" customHeight="false" outlineLevel="0" collapsed="false">
      <c r="A52" s="78"/>
      <c r="B52" s="52"/>
      <c r="C52" s="52"/>
      <c r="D52" s="52"/>
      <c r="E52" s="52"/>
      <c r="F52" s="52"/>
      <c r="G52" s="52"/>
      <c r="H52" s="52"/>
      <c r="I52" s="52"/>
      <c r="J52" s="80"/>
      <c r="K52" s="75"/>
      <c r="L52" s="75"/>
      <c r="M52" s="75"/>
      <c r="N52" s="75"/>
      <c r="O52" s="75"/>
      <c r="P52" s="75"/>
    </row>
    <row r="53" customFormat="false" ht="15" hidden="false" customHeight="false" outlineLevel="0" collapsed="false">
      <c r="A53" s="51" t="s">
        <v>67</v>
      </c>
      <c r="B53" s="52"/>
      <c r="C53" s="52"/>
      <c r="D53" s="52"/>
      <c r="E53" s="52"/>
      <c r="F53" s="52"/>
      <c r="G53" s="52"/>
      <c r="H53" s="52"/>
      <c r="I53" s="52"/>
      <c r="J53" s="52"/>
      <c r="K53" s="75"/>
      <c r="L53" s="75"/>
      <c r="M53" s="75"/>
      <c r="N53" s="75"/>
      <c r="O53" s="75"/>
      <c r="P53" s="75"/>
    </row>
    <row r="54" customFormat="false" ht="15" hidden="false" customHeight="false" outlineLevel="0" collapsed="false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75"/>
      <c r="L54" s="75"/>
      <c r="M54" s="75"/>
      <c r="N54" s="75"/>
      <c r="O54" s="75"/>
      <c r="P54" s="75"/>
    </row>
    <row r="55" customFormat="false" ht="14.25" hidden="false" customHeight="true" outlineLevel="0" collapsed="false">
      <c r="A55" s="51"/>
      <c r="B55" s="81" t="s">
        <v>68</v>
      </c>
      <c r="C55" s="81"/>
      <c r="D55" s="82" t="n">
        <f aca="false">TRUNC((P25*P26*P27/P29)-1,4)</f>
        <v>0.2065</v>
      </c>
      <c r="E55" s="82"/>
      <c r="F55" s="16" t="s">
        <v>69</v>
      </c>
      <c r="G55" s="16"/>
      <c r="H55" s="16" t="s">
        <v>70</v>
      </c>
      <c r="I55" s="16" t="s">
        <v>71</v>
      </c>
      <c r="J55" s="16" t="s">
        <v>72</v>
      </c>
      <c r="K55" s="75"/>
      <c r="L55" s="75"/>
      <c r="M55" s="75"/>
      <c r="N55" s="75"/>
      <c r="O55" s="75"/>
      <c r="P55" s="75"/>
    </row>
    <row r="56" customFormat="false" ht="14.25" hidden="false" customHeight="true" outlineLevel="0" collapsed="false">
      <c r="A56" s="51"/>
      <c r="B56" s="81"/>
      <c r="C56" s="81"/>
      <c r="D56" s="82"/>
      <c r="E56" s="82"/>
      <c r="F56" s="16"/>
      <c r="G56" s="16"/>
      <c r="H56" s="83" t="n">
        <v>0.2034</v>
      </c>
      <c r="I56" s="83" t="n">
        <v>0.2212</v>
      </c>
      <c r="J56" s="83" t="n">
        <v>0.25</v>
      </c>
      <c r="K56" s="75"/>
      <c r="L56" s="75"/>
      <c r="M56" s="75"/>
      <c r="N56" s="75"/>
      <c r="O56" s="75"/>
      <c r="P56" s="75"/>
    </row>
    <row r="57" customFormat="false" ht="15" hidden="false" customHeight="false" outlineLevel="0" collapsed="false">
      <c r="A57" s="51"/>
      <c r="B57" s="52"/>
      <c r="C57" s="52"/>
      <c r="D57" s="52"/>
      <c r="E57" s="52"/>
      <c r="F57" s="52"/>
      <c r="G57" s="52"/>
      <c r="H57" s="52"/>
      <c r="I57" s="52"/>
      <c r="J57" s="52"/>
      <c r="K57" s="75"/>
      <c r="L57" s="75"/>
      <c r="M57" s="75"/>
      <c r="N57" s="75"/>
      <c r="O57" s="75"/>
      <c r="P57" s="75"/>
    </row>
    <row r="58" customFormat="false" ht="15" hidden="false" customHeight="false" outlineLevel="0" collapsed="false">
      <c r="A58" s="51" t="s">
        <v>73</v>
      </c>
      <c r="B58" s="52"/>
      <c r="C58" s="52"/>
      <c r="D58" s="52"/>
      <c r="E58" s="52"/>
      <c r="F58" s="52"/>
      <c r="G58" s="52"/>
      <c r="H58" s="52"/>
      <c r="I58" s="52"/>
      <c r="J58" s="52"/>
      <c r="K58" s="75"/>
      <c r="L58" s="75"/>
      <c r="M58" s="75"/>
      <c r="N58" s="75"/>
      <c r="O58" s="75"/>
      <c r="P58" s="75"/>
    </row>
    <row r="59" customFormat="false" ht="15" hidden="false" customHeight="false" outlineLevel="0" collapsed="false">
      <c r="A59" s="51"/>
      <c r="B59" s="52"/>
      <c r="C59" s="52"/>
      <c r="D59" s="52"/>
      <c r="E59" s="52"/>
      <c r="F59" s="52"/>
      <c r="G59" s="52"/>
      <c r="H59" s="52"/>
      <c r="I59" s="52"/>
      <c r="J59" s="52"/>
      <c r="K59" s="75"/>
      <c r="L59" s="75"/>
      <c r="M59" s="75"/>
      <c r="N59" s="75"/>
      <c r="O59" s="75"/>
      <c r="P59" s="75"/>
    </row>
    <row r="60" customFormat="false" ht="15" hidden="false" customHeight="false" outlineLevel="0" collapsed="false">
      <c r="A60" s="51"/>
      <c r="B60" s="84" t="s">
        <v>68</v>
      </c>
      <c r="C60" s="84"/>
      <c r="D60" s="85" t="n">
        <f aca="false">TRUNC((P25*P26*P27/P28)-1,4)</f>
        <v>0.267</v>
      </c>
      <c r="E60" s="85"/>
      <c r="F60" s="52"/>
      <c r="G60" s="52"/>
      <c r="H60" s="52"/>
      <c r="I60" s="52"/>
      <c r="J60" s="52"/>
      <c r="K60" s="75"/>
      <c r="L60" s="75"/>
      <c r="M60" s="75"/>
      <c r="N60" s="75"/>
      <c r="O60" s="75"/>
      <c r="P60" s="75"/>
    </row>
    <row r="61" customFormat="false" ht="15" hidden="false" customHeight="false" outlineLevel="0" collapsed="false">
      <c r="A61" s="51"/>
      <c r="B61" s="84"/>
      <c r="C61" s="84"/>
      <c r="D61" s="85"/>
      <c r="E61" s="85"/>
      <c r="F61" s="52"/>
      <c r="G61" s="52"/>
      <c r="H61" s="52"/>
      <c r="I61" s="52"/>
      <c r="J61" s="52"/>
      <c r="K61" s="75"/>
      <c r="L61" s="75"/>
      <c r="M61" s="75"/>
      <c r="N61" s="75"/>
      <c r="O61" s="75"/>
      <c r="P61" s="75"/>
    </row>
    <row r="62" customFormat="false" ht="15" hidden="false" customHeight="false" outlineLevel="0" collapsed="false">
      <c r="A62" s="72"/>
      <c r="B62" s="73"/>
      <c r="C62" s="73"/>
      <c r="D62" s="73"/>
      <c r="E62" s="73"/>
      <c r="F62" s="73"/>
      <c r="G62" s="73"/>
      <c r="H62" s="73"/>
      <c r="I62" s="73"/>
      <c r="J62" s="73"/>
      <c r="K62" s="75"/>
      <c r="L62" s="75"/>
      <c r="M62" s="75"/>
      <c r="N62" s="75"/>
      <c r="O62" s="75"/>
      <c r="P62" s="75"/>
    </row>
  </sheetData>
  <mergeCells count="27">
    <mergeCell ref="A1:P9"/>
    <mergeCell ref="A10:P12"/>
    <mergeCell ref="A13:P14"/>
    <mergeCell ref="A15:P16"/>
    <mergeCell ref="A17:H18"/>
    <mergeCell ref="I17:I18"/>
    <mergeCell ref="J17:K18"/>
    <mergeCell ref="L17:L18"/>
    <mergeCell ref="M17:N18"/>
    <mergeCell ref="O17:P20"/>
    <mergeCell ref="A19:H20"/>
    <mergeCell ref="I19:K20"/>
    <mergeCell ref="L19:N20"/>
    <mergeCell ref="A21:P21"/>
    <mergeCell ref="E24:K32"/>
    <mergeCell ref="L28:O28"/>
    <mergeCell ref="O30:P30"/>
    <mergeCell ref="O31:P31"/>
    <mergeCell ref="O32:P32"/>
    <mergeCell ref="A44:J44"/>
    <mergeCell ref="K46:P62"/>
    <mergeCell ref="A49:B49"/>
    <mergeCell ref="B55:C56"/>
    <mergeCell ref="D55:E56"/>
    <mergeCell ref="F55:G56"/>
    <mergeCell ref="B60:C61"/>
    <mergeCell ref="D60:E61"/>
  </mergeCells>
  <printOptions headings="false" gridLines="false" gridLinesSet="true" horizontalCentered="true" verticalCentered="true"/>
  <pageMargins left="0.236111111111111" right="0.236111111111111" top="0.609027777777778" bottom="0.609027777777778" header="0.315277777777778" footer="0.315277777777778"/>
  <pageSetup paperSize="9" scale="100" fitToWidth="0" fitToHeight="1" pageOrder="overThenDown" orientation="landscape" blackAndWhite="false" draft="false" cellComments="non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96"/>
  <sheetViews>
    <sheetView showFormulas="false" showGridLines="true" showRowColHeaders="true" showZeros="true" rightToLeft="false" tabSelected="false" showOutlineSymbols="true" defaultGridColor="true" view="pageBreakPreview" topLeftCell="A7" colorId="64" zoomScale="65" zoomScaleNormal="60" zoomScalePageLayoutView="65" workbookViewId="0">
      <selection pane="topLeft" activeCell="T29" activeCellId="0" sqref="T29"/>
    </sheetView>
  </sheetViews>
  <sheetFormatPr defaultColWidth="10.50390625" defaultRowHeight="14.25" customHeight="false" zeroHeight="false" outlineLevelRow="0" outlineLevelCol="0"/>
  <cols>
    <col collapsed="false" customWidth="true" hidden="false" outlineLevel="0" max="1" min="1" style="86" width="5.38"/>
    <col collapsed="false" customWidth="false" hidden="false" outlineLevel="0" max="9" min="2" style="86" width="10.5"/>
    <col collapsed="false" customWidth="true" hidden="false" outlineLevel="0" max="10" min="10" style="86" width="8.12"/>
    <col collapsed="false" customWidth="false" hidden="false" outlineLevel="0" max="11" min="11" style="86" width="10.5"/>
    <col collapsed="false" customWidth="true" hidden="false" outlineLevel="0" max="12" min="12" style="86" width="16.38"/>
    <col collapsed="false" customWidth="true" hidden="false" outlineLevel="0" max="13" min="13" style="86" width="18.25"/>
    <col collapsed="false" customWidth="true" hidden="false" outlineLevel="0" max="14" min="14" style="86" width="13.5"/>
    <col collapsed="false" customWidth="true" hidden="false" outlineLevel="0" max="15" min="15" style="86" width="17.62"/>
    <col collapsed="false" customWidth="true" hidden="false" outlineLevel="0" max="16" min="16" style="86" width="20.38"/>
    <col collapsed="false" customWidth="false" hidden="false" outlineLevel="0" max="16384" min="17" style="86" width="10.5"/>
  </cols>
  <sheetData>
    <row r="1" customFormat="false" ht="14.2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customFormat="false" ht="14.25" hidden="false" customHeight="false" outlineLevel="0" collapsed="false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customFormat="false" ht="14.25" hidden="false" customHeight="false" outlineLevel="0" collapsed="false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customFormat="false" ht="14.25" hidden="false" customHeight="false" outlineLevel="0" collapsed="false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customFormat="false" ht="14.25" hidden="false" customHeight="false" outlineLevel="0" collapsed="false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customFormat="false" ht="14.25" hidden="false" customHeight="false" outlineLevel="0" collapsed="false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customFormat="false" ht="14.25" hidden="false" customHeight="false" outlineLevel="0" collapsed="false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Format="false" ht="14.25" hidden="false" customHeight="false" outlineLevel="0" collapsed="false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customFormat="false" ht="14.25" hidden="false" customHeight="false" outlineLevel="0" collapsed="false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customFormat="false" ht="14.25" hidden="false" customHeight="true" outlineLevel="0" collapsed="false">
      <c r="A10" s="87" t="s">
        <v>74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</row>
    <row r="11" customFormat="false" ht="14.25" hidden="false" customHeight="false" outlineLevel="0" collapsed="false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</row>
    <row r="12" customFormat="false" ht="14.25" hidden="false" customHeight="false" outlineLevel="0" collapsed="false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</row>
    <row r="13" customFormat="false" ht="14.25" hidden="false" customHeight="true" outlineLevel="0" collapsed="false">
      <c r="A13" s="13" t="s">
        <v>49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customFormat="false" ht="14.25" hidden="false" customHeight="fals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customFormat="false" ht="14.25" hidden="false" customHeight="true" outlineLevel="0" collapsed="false">
      <c r="A15" s="88" t="s">
        <v>21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</row>
    <row r="16" customFormat="false" ht="14.25" hidden="false" customHeight="false" outlineLevel="0" collapsed="false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</row>
    <row r="17" customFormat="false" ht="14.25" hidden="false" customHeight="true" outlineLevel="0" collapsed="false">
      <c r="A17" s="15" t="s">
        <v>22</v>
      </c>
      <c r="B17" s="15"/>
      <c r="C17" s="15"/>
      <c r="D17" s="15"/>
      <c r="E17" s="15"/>
      <c r="F17" s="15"/>
      <c r="G17" s="15"/>
      <c r="H17" s="15"/>
      <c r="I17" s="16" t="s">
        <v>23</v>
      </c>
      <c r="J17" s="17" t="n">
        <v>37234</v>
      </c>
      <c r="K17" s="17"/>
      <c r="L17" s="16" t="s">
        <v>24</v>
      </c>
      <c r="M17" s="18" t="n">
        <f aca="false">BDI!M17</f>
        <v>46169</v>
      </c>
      <c r="N17" s="18"/>
      <c r="O17" s="89" t="s">
        <v>75</v>
      </c>
      <c r="P17" s="89"/>
    </row>
    <row r="18" customFormat="false" ht="14.25" hidden="false" customHeight="true" outlineLevel="0" collapsed="false">
      <c r="A18" s="15"/>
      <c r="B18" s="15"/>
      <c r="C18" s="15"/>
      <c r="D18" s="15"/>
      <c r="E18" s="15"/>
      <c r="F18" s="15"/>
      <c r="G18" s="15"/>
      <c r="H18" s="15"/>
      <c r="I18" s="16"/>
      <c r="J18" s="16"/>
      <c r="K18" s="17"/>
      <c r="L18" s="16"/>
      <c r="M18" s="16"/>
      <c r="N18" s="18"/>
      <c r="O18" s="89"/>
      <c r="P18" s="89"/>
    </row>
    <row r="19" customFormat="false" ht="14.25" hidden="false" customHeight="false" outlineLevel="0" collapsed="false">
      <c r="A19" s="9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2"/>
    </row>
    <row r="20" customFormat="false" ht="14.25" hidden="false" customHeight="true" outlineLevel="0" collapsed="false">
      <c r="A20" s="93" t="s">
        <v>76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</row>
    <row r="21" customFormat="false" ht="14.25" hidden="false" customHeight="false" outlineLevel="0" collapsed="false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</row>
    <row r="22" customFormat="false" ht="37.5" hidden="false" customHeight="true" outlineLevel="0" collapsed="false">
      <c r="A22" s="94"/>
      <c r="B22" s="95" t="s">
        <v>28</v>
      </c>
      <c r="C22" s="95" t="s">
        <v>30</v>
      </c>
      <c r="D22" s="95"/>
      <c r="E22" s="95"/>
      <c r="F22" s="95"/>
      <c r="G22" s="95"/>
      <c r="H22" s="95"/>
      <c r="I22" s="95" t="s">
        <v>77</v>
      </c>
      <c r="J22" s="95"/>
      <c r="K22" s="95" t="s">
        <v>78</v>
      </c>
      <c r="L22" s="95" t="s">
        <v>79</v>
      </c>
      <c r="M22" s="95" t="s">
        <v>80</v>
      </c>
      <c r="N22" s="95" t="s">
        <v>81</v>
      </c>
      <c r="O22" s="95" t="s">
        <v>82</v>
      </c>
      <c r="P22" s="96" t="s">
        <v>83</v>
      </c>
    </row>
    <row r="23" customFormat="false" ht="30.75" hidden="false" customHeight="true" outlineLevel="0" collapsed="false">
      <c r="A23" s="97" t="s">
        <v>84</v>
      </c>
      <c r="B23" s="98" t="n">
        <v>88301</v>
      </c>
      <c r="C23" s="99" t="s">
        <v>85</v>
      </c>
      <c r="D23" s="99"/>
      <c r="E23" s="99"/>
      <c r="F23" s="99"/>
      <c r="G23" s="99"/>
      <c r="H23" s="99"/>
      <c r="I23" s="98" t="s">
        <v>86</v>
      </c>
      <c r="J23" s="98"/>
      <c r="K23" s="98" t="s">
        <v>41</v>
      </c>
      <c r="L23" s="98" t="n">
        <v>38.13</v>
      </c>
      <c r="M23" s="98" t="n">
        <v>35.76</v>
      </c>
      <c r="N23" s="100" t="n">
        <v>1</v>
      </c>
      <c r="O23" s="100" t="n">
        <v>38.13</v>
      </c>
      <c r="P23" s="101" t="n">
        <v>35.76</v>
      </c>
    </row>
    <row r="24" customFormat="false" ht="50.25" hidden="false" customHeight="true" outlineLevel="0" collapsed="false">
      <c r="A24" s="97" t="s">
        <v>84</v>
      </c>
      <c r="B24" s="98" t="n">
        <v>89130</v>
      </c>
      <c r="C24" s="99" t="s">
        <v>87</v>
      </c>
      <c r="D24" s="99"/>
      <c r="E24" s="99"/>
      <c r="F24" s="99"/>
      <c r="G24" s="99"/>
      <c r="H24" s="99"/>
      <c r="I24" s="98" t="s">
        <v>88</v>
      </c>
      <c r="J24" s="98"/>
      <c r="K24" s="98" t="s">
        <v>41</v>
      </c>
      <c r="L24" s="98" t="n">
        <v>51.57</v>
      </c>
      <c r="M24" s="98" t="n">
        <v>51.57</v>
      </c>
      <c r="N24" s="100" t="n">
        <v>1</v>
      </c>
      <c r="O24" s="100" t="n">
        <v>51.57</v>
      </c>
      <c r="P24" s="101" t="n">
        <v>51.57</v>
      </c>
    </row>
    <row r="25" customFormat="false" ht="54" hidden="false" customHeight="true" outlineLevel="0" collapsed="false">
      <c r="A25" s="97" t="s">
        <v>84</v>
      </c>
      <c r="B25" s="98" t="n">
        <v>89131</v>
      </c>
      <c r="C25" s="99" t="s">
        <v>89</v>
      </c>
      <c r="D25" s="99"/>
      <c r="E25" s="99"/>
      <c r="F25" s="99"/>
      <c r="G25" s="99"/>
      <c r="H25" s="99"/>
      <c r="I25" s="98" t="s">
        <v>88</v>
      </c>
      <c r="J25" s="98"/>
      <c r="K25" s="98" t="s">
        <v>41</v>
      </c>
      <c r="L25" s="98" t="n">
        <v>13.63</v>
      </c>
      <c r="M25" s="98" t="n">
        <v>13.63</v>
      </c>
      <c r="N25" s="100" t="n">
        <v>1</v>
      </c>
      <c r="O25" s="100" t="n">
        <v>13.63</v>
      </c>
      <c r="P25" s="101" t="n">
        <v>13.63</v>
      </c>
    </row>
    <row r="26" customFormat="false" ht="54" hidden="false" customHeight="true" outlineLevel="0" collapsed="false">
      <c r="A26" s="97" t="s">
        <v>84</v>
      </c>
      <c r="B26" s="98" t="n">
        <v>53861</v>
      </c>
      <c r="C26" s="99" t="s">
        <v>90</v>
      </c>
      <c r="D26" s="99"/>
      <c r="E26" s="99"/>
      <c r="F26" s="99"/>
      <c r="G26" s="99"/>
      <c r="H26" s="99"/>
      <c r="I26" s="98" t="s">
        <v>88</v>
      </c>
      <c r="J26" s="98"/>
      <c r="K26" s="98" t="s">
        <v>41</v>
      </c>
      <c r="L26" s="98" t="n">
        <v>64.46</v>
      </c>
      <c r="M26" s="98" t="n">
        <v>64.46</v>
      </c>
      <c r="N26" s="100" t="n">
        <v>1</v>
      </c>
      <c r="O26" s="100" t="n">
        <v>64.46</v>
      </c>
      <c r="P26" s="101" t="n">
        <v>64.46</v>
      </c>
    </row>
    <row r="27" customFormat="false" ht="14.25" hidden="false" customHeight="false" outlineLevel="0" collapsed="false">
      <c r="A27" s="102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103"/>
      <c r="O27" s="41"/>
      <c r="P27" s="69"/>
    </row>
    <row r="28" customFormat="false" ht="14.25" hidden="false" customHeight="false" outlineLevel="0" collapsed="false">
      <c r="A28" s="102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103"/>
      <c r="O28" s="41"/>
      <c r="P28" s="69"/>
    </row>
    <row r="29" customFormat="false" ht="13.5" hidden="false" customHeight="true" outlineLevel="0" collapsed="false">
      <c r="A29" s="102"/>
      <c r="B29" s="41"/>
      <c r="C29" s="41"/>
      <c r="D29" s="41"/>
      <c r="E29" s="41"/>
      <c r="F29" s="41"/>
      <c r="G29" s="104" t="s">
        <v>91</v>
      </c>
      <c r="H29" s="104"/>
      <c r="I29" s="104"/>
      <c r="J29" s="104"/>
      <c r="K29" s="104"/>
      <c r="L29" s="104"/>
      <c r="M29" s="104"/>
      <c r="N29" s="104"/>
      <c r="O29" s="104"/>
      <c r="P29" s="105" t="n">
        <f aca="false">P23+P24+P25+P26</f>
        <v>165.42</v>
      </c>
    </row>
    <row r="30" customFormat="false" ht="14.25" hidden="false" customHeight="false" outlineLevel="0" collapsed="false">
      <c r="A30" s="102"/>
      <c r="B30" s="41"/>
      <c r="C30" s="41"/>
      <c r="D30" s="41"/>
      <c r="E30" s="41"/>
      <c r="F30" s="41"/>
      <c r="G30" s="104"/>
      <c r="H30" s="104"/>
      <c r="I30" s="104"/>
      <c r="J30" s="104"/>
      <c r="K30" s="104"/>
      <c r="L30" s="104"/>
      <c r="M30" s="104"/>
      <c r="N30" s="104"/>
      <c r="O30" s="104"/>
      <c r="P30" s="105"/>
    </row>
    <row r="31" customFormat="false" ht="14.25" hidden="false" customHeight="false" outlineLevel="0" collapsed="false">
      <c r="A31" s="102"/>
      <c r="B31" s="41"/>
      <c r="C31" s="41"/>
      <c r="D31" s="41"/>
      <c r="E31" s="41"/>
      <c r="F31" s="41"/>
      <c r="G31" s="104"/>
      <c r="H31" s="104"/>
      <c r="I31" s="104"/>
      <c r="J31" s="104"/>
      <c r="K31" s="104"/>
      <c r="L31" s="104"/>
      <c r="M31" s="104"/>
      <c r="N31" s="104"/>
      <c r="O31" s="104"/>
      <c r="P31" s="105"/>
    </row>
    <row r="32" customFormat="false" ht="14.25" hidden="false" customHeight="false" outlineLevel="0" collapsed="false">
      <c r="A32" s="106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8"/>
      <c r="O32" s="107"/>
      <c r="P32" s="109"/>
    </row>
    <row r="33" customFormat="false" ht="14.25" hidden="false" customHeight="false" outlineLevel="0" collapsed="false">
      <c r="A33" s="102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103"/>
      <c r="O33" s="41"/>
      <c r="P33" s="69"/>
    </row>
    <row r="34" customFormat="false" ht="14.25" hidden="false" customHeight="true" outlineLevel="0" collapsed="false">
      <c r="A34" s="102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103"/>
      <c r="O34" s="41"/>
      <c r="P34" s="69"/>
    </row>
    <row r="35" customFormat="false" ht="13.5" hidden="false" customHeight="true" outlineLevel="0" collapsed="false">
      <c r="A35" s="110" t="s">
        <v>92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</row>
    <row r="36" customFormat="false" ht="14.25" hidden="false" customHeight="false" outlineLevel="0" collapsed="false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</row>
    <row r="37" customFormat="false" ht="13.5" hidden="false" customHeight="true" outlineLevel="0" collapsed="false">
      <c r="A37" s="111" t="s">
        <v>30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2" t="s">
        <v>78</v>
      </c>
      <c r="M37" s="112" t="s">
        <v>93</v>
      </c>
      <c r="N37" s="113" t="s">
        <v>94</v>
      </c>
      <c r="O37" s="113"/>
      <c r="P37" s="113"/>
    </row>
    <row r="38" customFormat="false" ht="14.25" hidden="false" customHeight="false" outlineLevel="0" collapsed="false">
      <c r="A38" s="11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2"/>
      <c r="M38" s="112"/>
      <c r="N38" s="113"/>
      <c r="O38" s="113"/>
      <c r="P38" s="113"/>
    </row>
    <row r="39" customFormat="false" ht="13.5" hidden="false" customHeight="true" outlineLevel="0" collapsed="false">
      <c r="A39" s="114" t="s">
        <v>95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5" t="s">
        <v>41</v>
      </c>
      <c r="M39" s="115" t="n">
        <v>4224</v>
      </c>
      <c r="N39" s="116" t="s">
        <v>96</v>
      </c>
      <c r="O39" s="116"/>
      <c r="P39" s="116"/>
    </row>
    <row r="40" customFormat="false" ht="14.25" hidden="false" customHeight="false" outlineLevel="0" collapsed="false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5"/>
      <c r="M40" s="115"/>
      <c r="N40" s="115"/>
      <c r="O40" s="116"/>
      <c r="P40" s="116"/>
    </row>
    <row r="41" customFormat="false" ht="14.25" hidden="false" customHeight="false" outlineLevel="0" collapsed="false">
      <c r="A41" s="114"/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5"/>
      <c r="M41" s="115"/>
      <c r="N41" s="115"/>
      <c r="O41" s="116"/>
      <c r="P41" s="116"/>
    </row>
    <row r="42" customFormat="false" ht="14.25" hidden="false" customHeight="false" outlineLevel="0" collapsed="false">
      <c r="A42" s="114"/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5"/>
      <c r="M42" s="115"/>
      <c r="N42" s="115"/>
      <c r="O42" s="116"/>
      <c r="P42" s="116"/>
    </row>
    <row r="43" customFormat="false" ht="14.25" hidden="false" customHeight="false" outlineLevel="0" collapsed="false">
      <c r="A43" s="102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69"/>
    </row>
    <row r="44" customFormat="false" ht="14.25" hidden="false" customHeight="false" outlineLevel="0" collapsed="false">
      <c r="A44" s="102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69"/>
    </row>
    <row r="45" customFormat="false" ht="13.5" hidden="false" customHeight="true" outlineLevel="0" collapsed="false">
      <c r="A45" s="110" t="s">
        <v>97</v>
      </c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</row>
    <row r="46" customFormat="false" ht="14.25" hidden="false" customHeight="false" outlineLevel="0" collapsed="false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</row>
    <row r="47" customFormat="false" ht="13.5" hidden="false" customHeight="true" outlineLevel="0" collapsed="false">
      <c r="A47" s="102"/>
      <c r="B47" s="41"/>
      <c r="C47" s="41"/>
      <c r="D47" s="41"/>
      <c r="E47" s="41"/>
      <c r="F47" s="117" t="s">
        <v>98</v>
      </c>
      <c r="G47" s="117"/>
      <c r="H47" s="117"/>
      <c r="I47" s="117"/>
      <c r="J47" s="117"/>
      <c r="K47" s="117"/>
      <c r="L47" s="118" t="n">
        <v>8</v>
      </c>
      <c r="M47" s="117" t="s">
        <v>99</v>
      </c>
      <c r="N47" s="41"/>
      <c r="O47" s="41"/>
      <c r="P47" s="69"/>
    </row>
    <row r="48" customFormat="false" ht="14.25" hidden="false" customHeight="false" outlineLevel="0" collapsed="false">
      <c r="A48" s="102"/>
      <c r="B48" s="41"/>
      <c r="C48" s="41"/>
      <c r="D48" s="41"/>
      <c r="E48" s="41"/>
      <c r="F48" s="117"/>
      <c r="G48" s="117"/>
      <c r="H48" s="117"/>
      <c r="I48" s="117"/>
      <c r="J48" s="117"/>
      <c r="K48" s="117"/>
      <c r="L48" s="118"/>
      <c r="M48" s="118"/>
      <c r="N48" s="41"/>
      <c r="O48" s="41"/>
      <c r="P48" s="69"/>
    </row>
    <row r="49" customFormat="false" ht="14.25" hidden="false" customHeight="false" outlineLevel="0" collapsed="false">
      <c r="A49" s="90"/>
      <c r="B49" s="91"/>
      <c r="C49" s="91"/>
      <c r="D49" s="91"/>
      <c r="E49" s="91"/>
      <c r="F49" s="117"/>
      <c r="G49" s="117"/>
      <c r="H49" s="117"/>
      <c r="I49" s="117"/>
      <c r="J49" s="117"/>
      <c r="K49" s="117"/>
      <c r="L49" s="118"/>
      <c r="M49" s="118"/>
      <c r="N49" s="41"/>
      <c r="O49" s="41"/>
      <c r="P49" s="69"/>
    </row>
    <row r="50" customFormat="false" ht="13.5" hidden="false" customHeight="true" outlineLevel="0" collapsed="false">
      <c r="A50" s="90"/>
      <c r="B50" s="91"/>
      <c r="C50" s="91"/>
      <c r="D50" s="91"/>
      <c r="E50" s="91"/>
      <c r="F50" s="117" t="s">
        <v>100</v>
      </c>
      <c r="G50" s="117"/>
      <c r="H50" s="117"/>
      <c r="I50" s="117"/>
      <c r="J50" s="117"/>
      <c r="K50" s="117"/>
      <c r="L50" s="118" t="n">
        <v>22</v>
      </c>
      <c r="M50" s="117" t="s">
        <v>101</v>
      </c>
      <c r="N50" s="41"/>
      <c r="O50" s="41"/>
      <c r="P50" s="69"/>
    </row>
    <row r="51" customFormat="false" ht="14.25" hidden="false" customHeight="false" outlineLevel="0" collapsed="false">
      <c r="A51" s="90"/>
      <c r="B51" s="91"/>
      <c r="C51" s="91"/>
      <c r="D51" s="91"/>
      <c r="E51" s="91"/>
      <c r="F51" s="117"/>
      <c r="G51" s="117"/>
      <c r="H51" s="117"/>
      <c r="I51" s="117"/>
      <c r="J51" s="117"/>
      <c r="K51" s="117"/>
      <c r="L51" s="118"/>
      <c r="M51" s="118"/>
      <c r="N51" s="41"/>
      <c r="O51" s="41"/>
      <c r="P51" s="69"/>
    </row>
    <row r="52" customFormat="false" ht="14.25" hidden="false" customHeight="false" outlineLevel="0" collapsed="false">
      <c r="A52" s="90"/>
      <c r="B52" s="91"/>
      <c r="C52" s="91"/>
      <c r="D52" s="91"/>
      <c r="E52" s="91"/>
      <c r="F52" s="117"/>
      <c r="G52" s="117"/>
      <c r="H52" s="117"/>
      <c r="I52" s="117"/>
      <c r="J52" s="117"/>
      <c r="K52" s="117"/>
      <c r="L52" s="118"/>
      <c r="M52" s="118"/>
      <c r="N52" s="41"/>
      <c r="O52" s="41"/>
      <c r="P52" s="69"/>
    </row>
    <row r="53" customFormat="false" ht="13.5" hidden="false" customHeight="true" outlineLevel="0" collapsed="false">
      <c r="A53" s="90"/>
      <c r="B53" s="91"/>
      <c r="C53" s="91"/>
      <c r="D53" s="91"/>
      <c r="E53" s="91"/>
      <c r="F53" s="117" t="s">
        <v>102</v>
      </c>
      <c r="G53" s="117"/>
      <c r="H53" s="117"/>
      <c r="I53" s="117"/>
      <c r="J53" s="117"/>
      <c r="K53" s="117"/>
      <c r="L53" s="118" t="n">
        <f aca="false">SUM(L47*L50)</f>
        <v>176</v>
      </c>
      <c r="M53" s="117" t="s">
        <v>99</v>
      </c>
      <c r="N53" s="41"/>
      <c r="O53" s="41"/>
      <c r="P53" s="69"/>
    </row>
    <row r="54" customFormat="false" ht="14.25" hidden="false" customHeight="false" outlineLevel="0" collapsed="false">
      <c r="A54" s="90"/>
      <c r="B54" s="91"/>
      <c r="C54" s="91"/>
      <c r="D54" s="91"/>
      <c r="E54" s="91"/>
      <c r="F54" s="117"/>
      <c r="G54" s="117"/>
      <c r="H54" s="117"/>
      <c r="I54" s="117"/>
      <c r="J54" s="117"/>
      <c r="K54" s="117"/>
      <c r="L54" s="118"/>
      <c r="M54" s="118"/>
      <c r="N54" s="41"/>
      <c r="O54" s="41"/>
      <c r="P54" s="69"/>
    </row>
    <row r="55" customFormat="false" ht="14.25" hidden="false" customHeight="false" outlineLevel="0" collapsed="false">
      <c r="A55" s="90"/>
      <c r="B55" s="91"/>
      <c r="C55" s="91"/>
      <c r="D55" s="91"/>
      <c r="E55" s="91"/>
      <c r="F55" s="117"/>
      <c r="G55" s="117"/>
      <c r="H55" s="117"/>
      <c r="I55" s="117"/>
      <c r="J55" s="117"/>
      <c r="K55" s="117"/>
      <c r="L55" s="118"/>
      <c r="M55" s="118"/>
      <c r="N55" s="91"/>
      <c r="O55" s="91"/>
      <c r="P55" s="92"/>
    </row>
    <row r="56" customFormat="false" ht="13.5" hidden="false" customHeight="true" outlineLevel="0" collapsed="false">
      <c r="A56" s="90"/>
      <c r="B56" s="91"/>
      <c r="C56" s="91"/>
      <c r="D56" s="91"/>
      <c r="E56" s="91"/>
      <c r="F56" s="119" t="s">
        <v>103</v>
      </c>
      <c r="G56" s="119"/>
      <c r="H56" s="119"/>
      <c r="I56" s="119"/>
      <c r="J56" s="119"/>
      <c r="K56" s="119"/>
      <c r="L56" s="120" t="n">
        <v>4224</v>
      </c>
      <c r="M56" s="119" t="s">
        <v>99</v>
      </c>
      <c r="N56" s="91"/>
      <c r="O56" s="91"/>
      <c r="P56" s="92"/>
    </row>
    <row r="57" customFormat="false" ht="14.25" hidden="false" customHeight="false" outlineLevel="0" collapsed="false">
      <c r="A57" s="90"/>
      <c r="B57" s="91"/>
      <c r="C57" s="91"/>
      <c r="D57" s="91"/>
      <c r="E57" s="91"/>
      <c r="F57" s="119"/>
      <c r="G57" s="119"/>
      <c r="H57" s="119"/>
      <c r="I57" s="119"/>
      <c r="J57" s="119"/>
      <c r="K57" s="119"/>
      <c r="L57" s="120"/>
      <c r="M57" s="120"/>
      <c r="N57" s="91"/>
      <c r="O57" s="91"/>
      <c r="P57" s="92"/>
    </row>
    <row r="58" customFormat="false" ht="14.25" hidden="false" customHeight="false" outlineLevel="0" collapsed="false">
      <c r="A58" s="121"/>
      <c r="B58" s="122"/>
      <c r="C58" s="122"/>
      <c r="D58" s="122"/>
      <c r="E58" s="122"/>
      <c r="F58" s="119"/>
      <c r="G58" s="119"/>
      <c r="H58" s="119"/>
      <c r="I58" s="119"/>
      <c r="J58" s="119"/>
      <c r="K58" s="119"/>
      <c r="L58" s="120"/>
      <c r="M58" s="120"/>
      <c r="N58" s="122"/>
      <c r="O58" s="122"/>
      <c r="P58" s="123"/>
    </row>
    <row r="59" customFormat="false" ht="14.25" hidden="false" customHeight="false" outlineLevel="0" collapsed="false">
      <c r="A59" s="90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2"/>
    </row>
    <row r="60" customFormat="false" ht="14.25" hidden="false" customHeight="false" outlineLevel="0" collapsed="false">
      <c r="A60" s="90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2"/>
    </row>
    <row r="61" customFormat="false" ht="14.25" hidden="false" customHeight="false" outlineLevel="0" collapsed="false">
      <c r="A61" s="121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3"/>
    </row>
    <row r="62" customFormat="false" ht="14.25" hidden="false" customHeight="false" outlineLevel="0" collapsed="false">
      <c r="A62" s="124"/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</row>
    <row r="63" customFormat="false" ht="14.25" hidden="false" customHeight="false" outlineLevel="0" collapsed="false">
      <c r="A63" s="124"/>
      <c r="B63" s="124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</row>
    <row r="64" customFormat="false" ht="14.25" hidden="false" customHeight="false" outlineLevel="0" collapsed="false">
      <c r="A64" s="124"/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</row>
    <row r="65" customFormat="false" ht="14.25" hidden="false" customHeight="false" outlineLevel="0" collapsed="false">
      <c r="A65" s="124"/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</row>
    <row r="66" customFormat="false" ht="14.25" hidden="false" customHeight="false" outlineLevel="0" collapsed="false">
      <c r="A66" s="124"/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</row>
    <row r="67" customFormat="false" ht="14.25" hidden="false" customHeight="false" outlineLevel="0" collapsed="false">
      <c r="A67" s="124"/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</row>
    <row r="68" customFormat="false" ht="14.25" hidden="false" customHeight="false" outlineLevel="0" collapsed="false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</row>
    <row r="69" customFormat="false" ht="14.25" hidden="false" customHeight="false" outlineLevel="0" collapsed="false">
      <c r="A69" s="124"/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</row>
    <row r="70" customFormat="false" ht="14.25" hidden="false" customHeight="false" outlineLevel="0" collapsed="false">
      <c r="A70" s="124"/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</row>
    <row r="71" customFormat="false" ht="14.25" hidden="false" customHeight="false" outlineLevel="0" collapsed="false">
      <c r="A71" s="124"/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</row>
    <row r="72" customFormat="false" ht="14.25" hidden="false" customHeight="false" outlineLevel="0" collapsed="false">
      <c r="A72" s="124"/>
      <c r="B72" s="124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</row>
    <row r="73" customFormat="false" ht="14.25" hidden="false" customHeight="false" outlineLevel="0" collapsed="false">
      <c r="A73" s="124"/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</row>
    <row r="74" customFormat="false" ht="14.25" hidden="false" customHeight="false" outlineLevel="0" collapsed="false">
      <c r="A74" s="124"/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</row>
    <row r="75" customFormat="false" ht="14.25" hidden="false" customHeight="false" outlineLevel="0" collapsed="false">
      <c r="A75" s="124"/>
      <c r="B75" s="124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</row>
    <row r="76" customFormat="false" ht="14.25" hidden="false" customHeight="false" outlineLevel="0" collapsed="false">
      <c r="A76" s="124"/>
      <c r="B76" s="124"/>
      <c r="C76" s="124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</row>
    <row r="77" customFormat="false" ht="14.25" hidden="false" customHeight="false" outlineLevel="0" collapsed="false">
      <c r="A77" s="124"/>
      <c r="B77" s="124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</row>
    <row r="78" customFormat="false" ht="14.25" hidden="false" customHeight="false" outlineLevel="0" collapsed="false">
      <c r="A78" s="124"/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</row>
    <row r="79" customFormat="false" ht="14.25" hidden="false" customHeight="false" outlineLevel="0" collapsed="false">
      <c r="A79" s="124"/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</row>
    <row r="80" customFormat="false" ht="14.25" hidden="false" customHeight="false" outlineLevel="0" collapsed="false">
      <c r="A80" s="12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</row>
    <row r="81" customFormat="false" ht="14.25" hidden="false" customHeight="false" outlineLevel="0" collapsed="false">
      <c r="A81" s="124"/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</row>
    <row r="82" customFormat="false" ht="14.25" hidden="false" customHeight="false" outlineLevel="0" collapsed="false">
      <c r="A82" s="124"/>
      <c r="B82" s="124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</row>
    <row r="83" customFormat="false" ht="14.25" hidden="false" customHeight="false" outlineLevel="0" collapsed="false">
      <c r="A83" s="124"/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</row>
    <row r="84" customFormat="false" ht="14.25" hidden="false" customHeight="false" outlineLevel="0" collapsed="false">
      <c r="A84" s="124"/>
      <c r="B84" s="124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</row>
    <row r="85" customFormat="false" ht="14.25" hidden="false" customHeight="false" outlineLevel="0" collapsed="false">
      <c r="A85" s="124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</row>
    <row r="86" customFormat="false" ht="14.25" hidden="false" customHeight="false" outlineLevel="0" collapsed="false">
      <c r="A86" s="124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</row>
    <row r="87" customFormat="false" ht="14.25" hidden="false" customHeight="false" outlineLevel="0" collapsed="false">
      <c r="A87" s="124"/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</row>
    <row r="88" customFormat="false" ht="14.25" hidden="false" customHeight="false" outlineLevel="0" collapsed="false">
      <c r="A88" s="124"/>
      <c r="B88" s="124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</row>
    <row r="89" customFormat="false" ht="14.25" hidden="false" customHeight="false" outlineLevel="0" collapsed="false">
      <c r="A89" s="124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</row>
    <row r="90" customFormat="false" ht="14.25" hidden="false" customHeight="false" outlineLevel="0" collapsed="false">
      <c r="A90" s="124"/>
      <c r="B90" s="124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</row>
    <row r="91" customFormat="false" ht="14.25" hidden="false" customHeight="false" outlineLevel="0" collapsed="false">
      <c r="A91" s="124"/>
      <c r="B91" s="124"/>
      <c r="C91" s="124"/>
      <c r="D91" s="124"/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</row>
    <row r="92" customFormat="false" ht="14.25" hidden="false" customHeight="false" outlineLevel="0" collapsed="false">
      <c r="A92" s="124"/>
      <c r="B92" s="124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</row>
    <row r="93" customFormat="false" ht="14.25" hidden="false" customHeight="false" outlineLevel="0" collapsed="false">
      <c r="A93" s="124"/>
      <c r="B93" s="124"/>
      <c r="C93" s="124"/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</row>
    <row r="94" customFormat="false" ht="14.25" hidden="false" customHeight="false" outlineLevel="0" collapsed="false">
      <c r="A94" s="124"/>
      <c r="B94" s="124"/>
      <c r="C94" s="124"/>
      <c r="D94" s="124"/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</row>
    <row r="95" customFormat="false" ht="14.25" hidden="false" customHeight="false" outlineLevel="0" collapsed="false">
      <c r="A95" s="124"/>
      <c r="B95" s="124"/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</row>
    <row r="96" customFormat="false" ht="14.25" hidden="false" customHeight="false" outlineLevel="0" collapsed="false">
      <c r="A96" s="124"/>
      <c r="B96" s="124"/>
      <c r="C96" s="124"/>
      <c r="D96" s="124"/>
      <c r="E96" s="124"/>
      <c r="F96" s="124"/>
      <c r="G96" s="124"/>
      <c r="H96" s="124"/>
      <c r="I96" s="124"/>
      <c r="J96" s="124"/>
      <c r="K96" s="124"/>
      <c r="L96" s="124"/>
      <c r="M96" s="124"/>
      <c r="N96" s="124"/>
      <c r="O96" s="124"/>
      <c r="P96" s="124"/>
    </row>
  </sheetData>
  <mergeCells count="45">
    <mergeCell ref="A1:P9"/>
    <mergeCell ref="A10:P12"/>
    <mergeCell ref="A13:P14"/>
    <mergeCell ref="A15:P16"/>
    <mergeCell ref="A17:H18"/>
    <mergeCell ref="I17:I18"/>
    <mergeCell ref="J17:K18"/>
    <mergeCell ref="L17:L18"/>
    <mergeCell ref="M17:N18"/>
    <mergeCell ref="O17:P18"/>
    <mergeCell ref="A20:P21"/>
    <mergeCell ref="C22:H22"/>
    <mergeCell ref="I22:J22"/>
    <mergeCell ref="C23:H23"/>
    <mergeCell ref="I23:J23"/>
    <mergeCell ref="C24:H24"/>
    <mergeCell ref="I24:J24"/>
    <mergeCell ref="C25:H25"/>
    <mergeCell ref="I25:J25"/>
    <mergeCell ref="C26:H26"/>
    <mergeCell ref="I26:J26"/>
    <mergeCell ref="G29:O31"/>
    <mergeCell ref="P29:P31"/>
    <mergeCell ref="A35:P36"/>
    <mergeCell ref="A37:K38"/>
    <mergeCell ref="L37:L38"/>
    <mergeCell ref="M37:M38"/>
    <mergeCell ref="N37:P38"/>
    <mergeCell ref="A39:K42"/>
    <mergeCell ref="L39:L42"/>
    <mergeCell ref="M39:M42"/>
    <mergeCell ref="N39:P42"/>
    <mergeCell ref="A45:P46"/>
    <mergeCell ref="F47:K49"/>
    <mergeCell ref="L47:L49"/>
    <mergeCell ref="M47:M49"/>
    <mergeCell ref="F50:K52"/>
    <mergeCell ref="L50:L52"/>
    <mergeCell ref="M50:M52"/>
    <mergeCell ref="F53:K55"/>
    <mergeCell ref="L53:L55"/>
    <mergeCell ref="M53:M55"/>
    <mergeCell ref="F56:K58"/>
    <mergeCell ref="L56:L58"/>
    <mergeCell ref="M56:M58"/>
  </mergeCells>
  <printOptions headings="false" gridLines="false" gridLinesSet="true" horizontalCentered="true" verticalCentered="true"/>
  <pageMargins left="0.39375" right="0.39375" top="0.39375" bottom="0.39375" header="0.315277777777778" footer="0.315277777777778"/>
  <pageSetup paperSize="9" scale="100" fitToWidth="1" fitToHeight="0" pageOrder="overThenDown" orientation="landscape" blackAndWhite="false" draft="false" cellComments="non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rowBreaks count="1" manualBreakCount="1">
    <brk id="44" man="true" max="16383" min="0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90"/>
  <sheetViews>
    <sheetView showFormulas="false" showGridLines="true" showRowColHeaders="true" showZeros="true" rightToLeft="false" tabSelected="false" showOutlineSymbols="true" defaultGridColor="true" view="pageBreakPreview" topLeftCell="A4" colorId="64" zoomScale="65" zoomScaleNormal="60" zoomScalePageLayoutView="65" workbookViewId="0">
      <selection pane="topLeft" activeCell="M23" activeCellId="0" sqref="M23"/>
    </sheetView>
  </sheetViews>
  <sheetFormatPr defaultColWidth="10.50390625" defaultRowHeight="14.25" customHeight="false" zeroHeight="false" outlineLevelRow="0" outlineLevelCol="0"/>
  <cols>
    <col collapsed="false" customWidth="true" hidden="false" outlineLevel="0" max="1" min="1" style="86" width="5.38"/>
    <col collapsed="false" customWidth="false" hidden="false" outlineLevel="0" max="9" min="2" style="86" width="10.5"/>
    <col collapsed="false" customWidth="true" hidden="false" outlineLevel="0" max="10" min="10" style="86" width="8.12"/>
    <col collapsed="false" customWidth="false" hidden="false" outlineLevel="0" max="11" min="11" style="86" width="10.5"/>
    <col collapsed="false" customWidth="true" hidden="false" outlineLevel="0" max="12" min="12" style="86" width="16.38"/>
    <col collapsed="false" customWidth="true" hidden="false" outlineLevel="0" max="13" min="13" style="86" width="18.25"/>
    <col collapsed="false" customWidth="true" hidden="false" outlineLevel="0" max="14" min="14" style="86" width="13.5"/>
    <col collapsed="false" customWidth="true" hidden="false" outlineLevel="0" max="15" min="15" style="86" width="17.62"/>
    <col collapsed="false" customWidth="true" hidden="false" outlineLevel="0" max="16" min="16" style="86" width="20.38"/>
  </cols>
  <sheetData>
    <row r="1" customFormat="false" ht="14.2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customFormat="false" ht="14.25" hidden="false" customHeight="false" outlineLevel="0" collapsed="false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customFormat="false" ht="14.25" hidden="false" customHeight="false" outlineLevel="0" collapsed="false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customFormat="false" ht="14.25" hidden="false" customHeight="false" outlineLevel="0" collapsed="false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customFormat="false" ht="14.25" hidden="false" customHeight="false" outlineLevel="0" collapsed="false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customFormat="false" ht="14.25" hidden="false" customHeight="false" outlineLevel="0" collapsed="false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customFormat="false" ht="14.25" hidden="false" customHeight="false" outlineLevel="0" collapsed="false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Format="false" ht="14.25" hidden="false" customHeight="false" outlineLevel="0" collapsed="false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customFormat="false" ht="14.25" hidden="false" customHeight="false" outlineLevel="0" collapsed="false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customFormat="false" ht="14.25" hidden="false" customHeight="true" outlineLevel="0" collapsed="false">
      <c r="A10" s="87" t="s">
        <v>74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</row>
    <row r="11" customFormat="false" ht="14.25" hidden="false" customHeight="false" outlineLevel="0" collapsed="false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</row>
    <row r="12" customFormat="false" ht="14.25" hidden="false" customHeight="false" outlineLevel="0" collapsed="false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</row>
    <row r="13" customFormat="false" ht="14.25" hidden="false" customHeight="true" outlineLevel="0" collapsed="false">
      <c r="A13" s="13" t="s">
        <v>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customFormat="false" ht="14.25" hidden="false" customHeight="fals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customFormat="false" ht="14.25" hidden="false" customHeight="true" outlineLevel="0" collapsed="false">
      <c r="A15" s="88" t="s">
        <v>21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</row>
    <row r="16" customFormat="false" ht="14.25" hidden="false" customHeight="false" outlineLevel="0" collapsed="false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</row>
    <row r="17" customFormat="false" ht="14.25" hidden="false" customHeight="true" outlineLevel="0" collapsed="false">
      <c r="A17" s="15" t="s">
        <v>22</v>
      </c>
      <c r="B17" s="15"/>
      <c r="C17" s="15"/>
      <c r="D17" s="15"/>
      <c r="E17" s="15"/>
      <c r="F17" s="15"/>
      <c r="G17" s="15"/>
      <c r="H17" s="15"/>
      <c r="I17" s="16" t="s">
        <v>23</v>
      </c>
      <c r="J17" s="17" t="n">
        <v>37234</v>
      </c>
      <c r="K17" s="17"/>
      <c r="L17" s="16" t="s">
        <v>24</v>
      </c>
      <c r="M17" s="18" t="n">
        <f aca="false">PÁ_CARREGADEIRA!M17</f>
        <v>46169</v>
      </c>
      <c r="N17" s="18"/>
      <c r="O17" s="89" t="s">
        <v>104</v>
      </c>
      <c r="P17" s="89"/>
    </row>
    <row r="18" customFormat="false" ht="14.25" hidden="false" customHeight="true" outlineLevel="0" collapsed="false">
      <c r="A18" s="15"/>
      <c r="B18" s="15"/>
      <c r="C18" s="15"/>
      <c r="D18" s="15"/>
      <c r="E18" s="15"/>
      <c r="F18" s="15"/>
      <c r="G18" s="15"/>
      <c r="H18" s="15"/>
      <c r="I18" s="16"/>
      <c r="J18" s="16"/>
      <c r="K18" s="17"/>
      <c r="L18" s="16"/>
      <c r="M18" s="16"/>
      <c r="N18" s="18"/>
      <c r="O18" s="89"/>
      <c r="P18" s="89"/>
    </row>
    <row r="19" customFormat="false" ht="14.25" hidden="false" customHeight="false" outlineLevel="0" collapsed="false">
      <c r="A19" s="9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2"/>
    </row>
    <row r="20" customFormat="false" ht="14.25" hidden="false" customHeight="true" outlineLevel="0" collapsed="false">
      <c r="A20" s="93" t="s">
        <v>105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</row>
    <row r="21" customFormat="false" ht="14.25" hidden="false" customHeight="false" outlineLevel="0" collapsed="false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</row>
    <row r="22" customFormat="false" ht="37.5" hidden="false" customHeight="true" outlineLevel="0" collapsed="false">
      <c r="A22" s="94"/>
      <c r="B22" s="95" t="s">
        <v>28</v>
      </c>
      <c r="C22" s="95" t="s">
        <v>30</v>
      </c>
      <c r="D22" s="95"/>
      <c r="E22" s="95"/>
      <c r="F22" s="95"/>
      <c r="G22" s="95"/>
      <c r="H22" s="95"/>
      <c r="I22" s="95" t="s">
        <v>77</v>
      </c>
      <c r="J22" s="95"/>
      <c r="K22" s="95" t="s">
        <v>78</v>
      </c>
      <c r="L22" s="95" t="s">
        <v>79</v>
      </c>
      <c r="M22" s="95" t="s">
        <v>80</v>
      </c>
      <c r="N22" s="95" t="s">
        <v>81</v>
      </c>
      <c r="O22" s="95" t="s">
        <v>82</v>
      </c>
      <c r="P22" s="96" t="s">
        <v>83</v>
      </c>
    </row>
    <row r="23" customFormat="false" ht="37.5" hidden="false" customHeight="true" outlineLevel="0" collapsed="false">
      <c r="A23" s="97" t="s">
        <v>84</v>
      </c>
      <c r="B23" s="98" t="n">
        <v>88294</v>
      </c>
      <c r="C23" s="99" t="s">
        <v>106</v>
      </c>
      <c r="D23" s="99"/>
      <c r="E23" s="99"/>
      <c r="F23" s="99"/>
      <c r="G23" s="99"/>
      <c r="H23" s="99"/>
      <c r="I23" s="98" t="s">
        <v>86</v>
      </c>
      <c r="J23" s="98" t="s">
        <v>41</v>
      </c>
      <c r="K23" s="98" t="s">
        <v>41</v>
      </c>
      <c r="L23" s="98" t="n">
        <v>46.79</v>
      </c>
      <c r="M23" s="98" t="n">
        <v>40.74</v>
      </c>
      <c r="N23" s="98" t="n">
        <v>1</v>
      </c>
      <c r="O23" s="100" t="n">
        <v>43.5</v>
      </c>
      <c r="P23" s="101" t="n">
        <v>43.79</v>
      </c>
    </row>
    <row r="24" customFormat="false" ht="75" hidden="false" customHeight="true" outlineLevel="0" collapsed="false">
      <c r="A24" s="97" t="s">
        <v>84</v>
      </c>
      <c r="B24" s="98" t="n">
        <v>88857</v>
      </c>
      <c r="C24" s="99" t="s">
        <v>107</v>
      </c>
      <c r="D24" s="99" t="s">
        <v>88</v>
      </c>
      <c r="E24" s="99" t="s">
        <v>41</v>
      </c>
      <c r="F24" s="99"/>
      <c r="G24" s="99"/>
      <c r="H24" s="99"/>
      <c r="I24" s="98" t="s">
        <v>88</v>
      </c>
      <c r="J24" s="98"/>
      <c r="K24" s="98" t="s">
        <v>41</v>
      </c>
      <c r="L24" s="98" t="n">
        <v>27.28</v>
      </c>
      <c r="M24" s="98" t="n">
        <v>27.28</v>
      </c>
      <c r="N24" s="98" t="n">
        <v>1</v>
      </c>
      <c r="O24" s="100" t="n">
        <v>27.28</v>
      </c>
      <c r="P24" s="101" t="n">
        <v>27.28</v>
      </c>
    </row>
    <row r="25" customFormat="false" ht="78" hidden="false" customHeight="true" outlineLevel="0" collapsed="false">
      <c r="A25" s="97" t="s">
        <v>84</v>
      </c>
      <c r="B25" s="98" t="n">
        <v>88858</v>
      </c>
      <c r="C25" s="99" t="s">
        <v>108</v>
      </c>
      <c r="D25" s="99"/>
      <c r="E25" s="99"/>
      <c r="F25" s="99"/>
      <c r="G25" s="99"/>
      <c r="H25" s="99"/>
      <c r="I25" s="98" t="s">
        <v>88</v>
      </c>
      <c r="J25" s="98"/>
      <c r="K25" s="98" t="s">
        <v>41</v>
      </c>
      <c r="L25" s="98" t="n">
        <v>7.21</v>
      </c>
      <c r="M25" s="98" t="n">
        <v>7.21</v>
      </c>
      <c r="N25" s="125" t="n">
        <v>1</v>
      </c>
      <c r="O25" s="100" t="n">
        <v>7.21</v>
      </c>
      <c r="P25" s="101" t="n">
        <v>7.21</v>
      </c>
    </row>
    <row r="26" customFormat="false" ht="75.75" hidden="false" customHeight="true" outlineLevel="0" collapsed="false">
      <c r="A26" s="97" t="s">
        <v>84</v>
      </c>
      <c r="B26" s="98" t="n">
        <v>5664</v>
      </c>
      <c r="C26" s="99" t="s">
        <v>109</v>
      </c>
      <c r="D26" s="99"/>
      <c r="E26" s="99"/>
      <c r="F26" s="99"/>
      <c r="G26" s="99"/>
      <c r="H26" s="99"/>
      <c r="I26" s="98" t="s">
        <v>88</v>
      </c>
      <c r="J26" s="98"/>
      <c r="K26" s="98" t="s">
        <v>41</v>
      </c>
      <c r="L26" s="98" t="n">
        <v>34.1</v>
      </c>
      <c r="M26" s="98" t="n">
        <v>34.1</v>
      </c>
      <c r="N26" s="125" t="n">
        <v>1</v>
      </c>
      <c r="O26" s="100" t="n">
        <v>34.1</v>
      </c>
      <c r="P26" s="101" t="n">
        <v>34.1</v>
      </c>
    </row>
    <row r="27" customFormat="false" ht="14.25" hidden="false" customHeight="false" outlineLevel="0" collapsed="false">
      <c r="A27" s="102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103"/>
      <c r="O27" s="41"/>
      <c r="P27" s="69"/>
    </row>
    <row r="28" customFormat="false" ht="24" hidden="false" customHeight="true" outlineLevel="0" collapsed="false">
      <c r="A28" s="102"/>
      <c r="B28" s="41"/>
      <c r="C28" s="41"/>
      <c r="D28" s="41"/>
      <c r="E28" s="41"/>
      <c r="F28" s="41"/>
      <c r="G28" s="104" t="s">
        <v>110</v>
      </c>
      <c r="H28" s="104"/>
      <c r="I28" s="104"/>
      <c r="J28" s="104"/>
      <c r="K28" s="104"/>
      <c r="L28" s="104"/>
      <c r="M28" s="104"/>
      <c r="N28" s="104"/>
      <c r="O28" s="104"/>
      <c r="P28" s="105" t="n">
        <f aca="false">SUM(P23:P26)</f>
        <v>112.38</v>
      </c>
    </row>
    <row r="29" customFormat="false" ht="24" hidden="false" customHeight="true" outlineLevel="0" collapsed="false">
      <c r="A29" s="102"/>
      <c r="B29" s="41"/>
      <c r="C29" s="41"/>
      <c r="D29" s="41"/>
      <c r="E29" s="41"/>
      <c r="F29" s="41"/>
      <c r="G29" s="104"/>
      <c r="H29" s="104"/>
      <c r="I29" s="104"/>
      <c r="J29" s="104"/>
      <c r="K29" s="104"/>
      <c r="L29" s="104"/>
      <c r="M29" s="104"/>
      <c r="N29" s="104"/>
      <c r="O29" s="104"/>
      <c r="P29" s="105"/>
    </row>
    <row r="30" customFormat="false" ht="33" hidden="false" customHeight="true" outlineLevel="0" collapsed="false">
      <c r="A30" s="102"/>
      <c r="B30" s="41"/>
      <c r="C30" s="41"/>
      <c r="D30" s="41"/>
      <c r="E30" s="41"/>
      <c r="F30" s="41"/>
      <c r="G30" s="104"/>
      <c r="H30" s="104"/>
      <c r="I30" s="104"/>
      <c r="J30" s="104"/>
      <c r="K30" s="104"/>
      <c r="L30" s="104"/>
      <c r="M30" s="104"/>
      <c r="N30" s="104"/>
      <c r="O30" s="104"/>
      <c r="P30" s="105"/>
    </row>
    <row r="31" customFormat="false" ht="13.5" hidden="false" customHeight="true" outlineLevel="0" collapsed="false">
      <c r="A31" s="110" t="s">
        <v>92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</row>
    <row r="32" customFormat="false" ht="14.25" hidden="false" customHeight="false" outlineLevel="0" collapsed="false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</row>
    <row r="33" customFormat="false" ht="13.5" hidden="false" customHeight="true" outlineLevel="0" collapsed="false">
      <c r="A33" s="111" t="s">
        <v>30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2" t="s">
        <v>78</v>
      </c>
      <c r="M33" s="112" t="s">
        <v>93</v>
      </c>
      <c r="N33" s="113" t="s">
        <v>94</v>
      </c>
      <c r="O33" s="113"/>
      <c r="P33" s="113"/>
    </row>
    <row r="34" customFormat="false" ht="14.25" hidden="false" customHeight="false" outlineLevel="0" collapsed="false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2"/>
      <c r="M34" s="112"/>
      <c r="N34" s="113"/>
      <c r="O34" s="113"/>
      <c r="P34" s="113"/>
    </row>
    <row r="35" customFormat="false" ht="13.5" hidden="false" customHeight="true" outlineLevel="0" collapsed="false">
      <c r="A35" s="114" t="s">
        <v>43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5" t="s">
        <v>41</v>
      </c>
      <c r="M35" s="115" t="n">
        <v>4224</v>
      </c>
      <c r="N35" s="116" t="s">
        <v>96</v>
      </c>
      <c r="O35" s="116"/>
      <c r="P35" s="116"/>
    </row>
    <row r="36" customFormat="false" ht="14.25" hidden="false" customHeight="false" outlineLevel="0" collapsed="false">
      <c r="A36" s="114"/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5"/>
      <c r="M36" s="115"/>
      <c r="N36" s="115"/>
      <c r="O36" s="116"/>
      <c r="P36" s="116"/>
    </row>
    <row r="37" customFormat="false" ht="14.25" hidden="false" customHeight="false" outlineLevel="0" collapsed="false">
      <c r="A37" s="114"/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5"/>
      <c r="M37" s="115"/>
      <c r="N37" s="115"/>
      <c r="O37" s="116"/>
      <c r="P37" s="116"/>
    </row>
    <row r="38" customFormat="false" ht="18" hidden="false" customHeight="true" outlineLevel="0" collapsed="false">
      <c r="A38" s="114"/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5"/>
      <c r="M38" s="115"/>
      <c r="N38" s="115"/>
      <c r="O38" s="116"/>
      <c r="P38" s="116"/>
    </row>
    <row r="39" customFormat="false" ht="13.5" hidden="false" customHeight="true" outlineLevel="0" collapsed="false">
      <c r="A39" s="110" t="s">
        <v>97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</row>
    <row r="40" customFormat="false" ht="14.25" hidden="false" customHeight="false" outlineLevel="0" collapsed="false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</row>
    <row r="41" customFormat="false" ht="13.5" hidden="false" customHeight="true" outlineLevel="0" collapsed="false">
      <c r="A41" s="102"/>
      <c r="B41" s="41"/>
      <c r="C41" s="41"/>
      <c r="D41" s="41"/>
      <c r="E41" s="41"/>
      <c r="F41" s="117" t="s">
        <v>98</v>
      </c>
      <c r="G41" s="117"/>
      <c r="H41" s="117"/>
      <c r="I41" s="117"/>
      <c r="J41" s="117"/>
      <c r="K41" s="117"/>
      <c r="L41" s="118" t="n">
        <v>8</v>
      </c>
      <c r="M41" s="117" t="s">
        <v>99</v>
      </c>
      <c r="N41" s="41"/>
      <c r="O41" s="41"/>
      <c r="P41" s="69"/>
    </row>
    <row r="42" customFormat="false" ht="14.25" hidden="false" customHeight="false" outlineLevel="0" collapsed="false">
      <c r="A42" s="102"/>
      <c r="B42" s="41"/>
      <c r="C42" s="41"/>
      <c r="D42" s="41"/>
      <c r="E42" s="41"/>
      <c r="F42" s="117"/>
      <c r="G42" s="117"/>
      <c r="H42" s="117"/>
      <c r="I42" s="117"/>
      <c r="J42" s="117"/>
      <c r="K42" s="117"/>
      <c r="L42" s="118"/>
      <c r="M42" s="118"/>
      <c r="N42" s="41"/>
      <c r="O42" s="41"/>
      <c r="P42" s="69"/>
    </row>
    <row r="43" customFormat="false" ht="14.25" hidden="false" customHeight="false" outlineLevel="0" collapsed="false">
      <c r="A43" s="90"/>
      <c r="B43" s="91"/>
      <c r="C43" s="91"/>
      <c r="D43" s="91"/>
      <c r="E43" s="91"/>
      <c r="F43" s="117"/>
      <c r="G43" s="117"/>
      <c r="H43" s="117"/>
      <c r="I43" s="117"/>
      <c r="J43" s="117"/>
      <c r="K43" s="117"/>
      <c r="L43" s="118"/>
      <c r="M43" s="118"/>
      <c r="N43" s="41"/>
      <c r="O43" s="41"/>
      <c r="P43" s="69"/>
    </row>
    <row r="44" customFormat="false" ht="13.5" hidden="false" customHeight="true" outlineLevel="0" collapsed="false">
      <c r="A44" s="90"/>
      <c r="B44" s="91"/>
      <c r="C44" s="91"/>
      <c r="D44" s="91"/>
      <c r="E44" s="91"/>
      <c r="F44" s="117" t="s">
        <v>100</v>
      </c>
      <c r="G44" s="117"/>
      <c r="H44" s="117"/>
      <c r="I44" s="117"/>
      <c r="J44" s="117"/>
      <c r="K44" s="117"/>
      <c r="L44" s="118" t="n">
        <v>22</v>
      </c>
      <c r="M44" s="117" t="s">
        <v>101</v>
      </c>
      <c r="N44" s="41"/>
      <c r="O44" s="41"/>
      <c r="P44" s="69"/>
    </row>
    <row r="45" customFormat="false" ht="14.25" hidden="false" customHeight="false" outlineLevel="0" collapsed="false">
      <c r="A45" s="90"/>
      <c r="B45" s="91"/>
      <c r="C45" s="91"/>
      <c r="D45" s="91"/>
      <c r="E45" s="91"/>
      <c r="F45" s="117"/>
      <c r="G45" s="117"/>
      <c r="H45" s="117"/>
      <c r="I45" s="117"/>
      <c r="J45" s="117"/>
      <c r="K45" s="117"/>
      <c r="L45" s="118"/>
      <c r="M45" s="118"/>
      <c r="N45" s="41"/>
      <c r="O45" s="41"/>
      <c r="P45" s="69"/>
    </row>
    <row r="46" customFormat="false" ht="14.25" hidden="false" customHeight="false" outlineLevel="0" collapsed="false">
      <c r="A46" s="90"/>
      <c r="B46" s="91"/>
      <c r="C46" s="91"/>
      <c r="D46" s="91"/>
      <c r="E46" s="91"/>
      <c r="F46" s="117"/>
      <c r="G46" s="117"/>
      <c r="H46" s="117"/>
      <c r="I46" s="117"/>
      <c r="J46" s="117"/>
      <c r="K46" s="117"/>
      <c r="L46" s="118"/>
      <c r="M46" s="118"/>
      <c r="N46" s="41"/>
      <c r="O46" s="41"/>
      <c r="P46" s="69"/>
    </row>
    <row r="47" customFormat="false" ht="13.5" hidden="false" customHeight="true" outlineLevel="0" collapsed="false">
      <c r="A47" s="90"/>
      <c r="B47" s="91"/>
      <c r="C47" s="91"/>
      <c r="D47" s="91"/>
      <c r="E47" s="91"/>
      <c r="F47" s="117" t="s">
        <v>102</v>
      </c>
      <c r="G47" s="117"/>
      <c r="H47" s="117"/>
      <c r="I47" s="117"/>
      <c r="J47" s="117"/>
      <c r="K47" s="117"/>
      <c r="L47" s="118" t="n">
        <f aca="false">SUM(L41*L44)</f>
        <v>176</v>
      </c>
      <c r="M47" s="117" t="s">
        <v>99</v>
      </c>
      <c r="N47" s="41"/>
      <c r="O47" s="41"/>
      <c r="P47" s="69"/>
    </row>
    <row r="48" customFormat="false" ht="14.25" hidden="false" customHeight="false" outlineLevel="0" collapsed="false">
      <c r="A48" s="90"/>
      <c r="B48" s="91"/>
      <c r="C48" s="91"/>
      <c r="D48" s="91"/>
      <c r="E48" s="91"/>
      <c r="F48" s="117"/>
      <c r="G48" s="117"/>
      <c r="H48" s="117"/>
      <c r="I48" s="117"/>
      <c r="J48" s="117"/>
      <c r="K48" s="117"/>
      <c r="L48" s="118"/>
      <c r="M48" s="118"/>
      <c r="N48" s="41"/>
      <c r="O48" s="41"/>
      <c r="P48" s="69"/>
    </row>
    <row r="49" customFormat="false" ht="14.25" hidden="false" customHeight="false" outlineLevel="0" collapsed="false">
      <c r="A49" s="90"/>
      <c r="B49" s="91"/>
      <c r="C49" s="91"/>
      <c r="D49" s="91"/>
      <c r="E49" s="91"/>
      <c r="F49" s="117"/>
      <c r="G49" s="117"/>
      <c r="H49" s="117"/>
      <c r="I49" s="117"/>
      <c r="J49" s="117"/>
      <c r="K49" s="117"/>
      <c r="L49" s="118"/>
      <c r="M49" s="118"/>
      <c r="N49" s="91"/>
      <c r="O49" s="91"/>
      <c r="P49" s="92"/>
    </row>
    <row r="50" customFormat="false" ht="13.5" hidden="false" customHeight="true" outlineLevel="0" collapsed="false">
      <c r="A50" s="90"/>
      <c r="B50" s="91"/>
      <c r="C50" s="91"/>
      <c r="D50" s="91"/>
      <c r="E50" s="91"/>
      <c r="F50" s="119" t="s">
        <v>103</v>
      </c>
      <c r="G50" s="119"/>
      <c r="H50" s="119"/>
      <c r="I50" s="119"/>
      <c r="J50" s="119"/>
      <c r="K50" s="119"/>
      <c r="L50" s="119" t="n">
        <v>4224</v>
      </c>
      <c r="M50" s="119" t="s">
        <v>99</v>
      </c>
      <c r="N50" s="91"/>
      <c r="O50" s="91"/>
      <c r="P50" s="92"/>
    </row>
    <row r="51" customFormat="false" ht="14.25" hidden="false" customHeight="false" outlineLevel="0" collapsed="false">
      <c r="A51" s="90"/>
      <c r="B51" s="91"/>
      <c r="C51" s="91"/>
      <c r="D51" s="91"/>
      <c r="E51" s="91"/>
      <c r="F51" s="119"/>
      <c r="G51" s="119"/>
      <c r="H51" s="119"/>
      <c r="I51" s="119"/>
      <c r="J51" s="119"/>
      <c r="K51" s="119"/>
      <c r="L51" s="119"/>
      <c r="M51" s="119"/>
      <c r="N51" s="91"/>
      <c r="O51" s="91"/>
      <c r="P51" s="92"/>
    </row>
    <row r="52" customFormat="false" ht="14.25" hidden="false" customHeight="false" outlineLevel="0" collapsed="false">
      <c r="A52" s="121"/>
      <c r="B52" s="122"/>
      <c r="C52" s="122"/>
      <c r="D52" s="122"/>
      <c r="E52" s="122"/>
      <c r="F52" s="119"/>
      <c r="G52" s="119"/>
      <c r="H52" s="119"/>
      <c r="I52" s="119"/>
      <c r="J52" s="119"/>
      <c r="K52" s="119"/>
      <c r="L52" s="119"/>
      <c r="M52" s="119"/>
      <c r="N52" s="122"/>
      <c r="O52" s="122"/>
      <c r="P52" s="123"/>
    </row>
    <row r="53" customFormat="false" ht="14.25" hidden="false" customHeight="false" outlineLevel="0" collapsed="false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</row>
    <row r="54" customFormat="false" ht="14.25" hidden="false" customHeight="false" outlineLevel="0" collapsed="false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2"/>
    </row>
    <row r="55" customFormat="false" ht="14.25" hidden="false" customHeight="false" outlineLevel="0" collapsed="false">
      <c r="A55" s="121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3"/>
    </row>
    <row r="56" customFormat="false" ht="14.25" hidden="false" customHeight="false" outlineLevel="0" collapsed="false">
      <c r="A56" s="124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</row>
    <row r="57" customFormat="false" ht="14.25" hidden="false" customHeight="false" outlineLevel="0" collapsed="false">
      <c r="A57" s="124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</row>
    <row r="58" customFormat="false" ht="14.25" hidden="false" customHeight="false" outlineLevel="0" collapsed="false">
      <c r="A58" s="124"/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</row>
    <row r="59" customFormat="false" ht="14.25" hidden="false" customHeight="false" outlineLevel="0" collapsed="false">
      <c r="A59" s="124"/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</row>
    <row r="60" customFormat="false" ht="14.25" hidden="false" customHeight="false" outlineLevel="0" collapsed="false">
      <c r="A60" s="124"/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</row>
    <row r="61" customFormat="false" ht="14.25" hidden="false" customHeight="false" outlineLevel="0" collapsed="false">
      <c r="A61" s="124"/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</row>
    <row r="62" customFormat="false" ht="14.25" hidden="false" customHeight="false" outlineLevel="0" collapsed="false">
      <c r="A62" s="124"/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</row>
    <row r="63" customFormat="false" ht="14.25" hidden="false" customHeight="false" outlineLevel="0" collapsed="false">
      <c r="A63" s="124"/>
      <c r="B63" s="124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</row>
    <row r="64" customFormat="false" ht="14.25" hidden="false" customHeight="false" outlineLevel="0" collapsed="false">
      <c r="A64" s="124"/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</row>
    <row r="65" customFormat="false" ht="14.25" hidden="false" customHeight="false" outlineLevel="0" collapsed="false">
      <c r="A65" s="124"/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</row>
    <row r="66" customFormat="false" ht="14.25" hidden="false" customHeight="false" outlineLevel="0" collapsed="false">
      <c r="A66" s="124"/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</row>
    <row r="67" customFormat="false" ht="14.25" hidden="false" customHeight="false" outlineLevel="0" collapsed="false">
      <c r="A67" s="124"/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</row>
    <row r="68" customFormat="false" ht="14.25" hidden="false" customHeight="false" outlineLevel="0" collapsed="false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</row>
    <row r="69" customFormat="false" ht="14.25" hidden="false" customHeight="false" outlineLevel="0" collapsed="false">
      <c r="A69" s="124"/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</row>
    <row r="70" customFormat="false" ht="14.25" hidden="false" customHeight="false" outlineLevel="0" collapsed="false">
      <c r="A70" s="124"/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</row>
    <row r="71" customFormat="false" ht="14.25" hidden="false" customHeight="false" outlineLevel="0" collapsed="false">
      <c r="A71" s="124"/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</row>
    <row r="72" customFormat="false" ht="14.25" hidden="false" customHeight="false" outlineLevel="0" collapsed="false">
      <c r="A72" s="124"/>
      <c r="B72" s="124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</row>
    <row r="73" customFormat="false" ht="14.25" hidden="false" customHeight="false" outlineLevel="0" collapsed="false">
      <c r="A73" s="124"/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</row>
    <row r="74" customFormat="false" ht="14.25" hidden="false" customHeight="false" outlineLevel="0" collapsed="false">
      <c r="A74" s="124"/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</row>
    <row r="75" customFormat="false" ht="14.25" hidden="false" customHeight="false" outlineLevel="0" collapsed="false">
      <c r="A75" s="124"/>
      <c r="B75" s="124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</row>
    <row r="76" customFormat="false" ht="14.25" hidden="false" customHeight="false" outlineLevel="0" collapsed="false">
      <c r="A76" s="124"/>
      <c r="B76" s="124"/>
      <c r="C76" s="124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</row>
    <row r="77" customFormat="false" ht="14.25" hidden="false" customHeight="false" outlineLevel="0" collapsed="false">
      <c r="A77" s="124"/>
      <c r="B77" s="124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</row>
    <row r="78" customFormat="false" ht="14.25" hidden="false" customHeight="false" outlineLevel="0" collapsed="false">
      <c r="A78" s="124"/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</row>
    <row r="79" customFormat="false" ht="14.25" hidden="false" customHeight="false" outlineLevel="0" collapsed="false">
      <c r="A79" s="124"/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</row>
    <row r="80" customFormat="false" ht="14.25" hidden="false" customHeight="false" outlineLevel="0" collapsed="false">
      <c r="A80" s="12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</row>
    <row r="81" customFormat="false" ht="14.25" hidden="false" customHeight="false" outlineLevel="0" collapsed="false">
      <c r="A81" s="124"/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</row>
    <row r="82" customFormat="false" ht="14.25" hidden="false" customHeight="false" outlineLevel="0" collapsed="false">
      <c r="A82" s="124"/>
      <c r="B82" s="124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</row>
    <row r="83" customFormat="false" ht="14.25" hidden="false" customHeight="false" outlineLevel="0" collapsed="false">
      <c r="A83" s="124"/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</row>
    <row r="84" customFormat="false" ht="14.25" hidden="false" customHeight="false" outlineLevel="0" collapsed="false">
      <c r="A84" s="124"/>
      <c r="B84" s="124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</row>
    <row r="85" customFormat="false" ht="14.25" hidden="false" customHeight="false" outlineLevel="0" collapsed="false">
      <c r="A85" s="124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</row>
    <row r="86" customFormat="false" ht="14.25" hidden="false" customHeight="false" outlineLevel="0" collapsed="false">
      <c r="A86" s="124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</row>
    <row r="87" customFormat="false" ht="14.25" hidden="false" customHeight="false" outlineLevel="0" collapsed="false">
      <c r="A87" s="124"/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</row>
    <row r="88" customFormat="false" ht="14.25" hidden="false" customHeight="false" outlineLevel="0" collapsed="false">
      <c r="A88" s="124"/>
      <c r="B88" s="124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</row>
    <row r="89" customFormat="false" ht="14.25" hidden="false" customHeight="false" outlineLevel="0" collapsed="false">
      <c r="A89" s="124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</row>
    <row r="90" customFormat="false" ht="14.25" hidden="false" customHeight="false" outlineLevel="0" collapsed="false">
      <c r="A90" s="124"/>
      <c r="B90" s="124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</row>
  </sheetData>
  <mergeCells count="45">
    <mergeCell ref="A1:P9"/>
    <mergeCell ref="A10:P12"/>
    <mergeCell ref="A13:P14"/>
    <mergeCell ref="A15:P16"/>
    <mergeCell ref="A17:H18"/>
    <mergeCell ref="I17:I18"/>
    <mergeCell ref="J17:K18"/>
    <mergeCell ref="L17:L18"/>
    <mergeCell ref="M17:N18"/>
    <mergeCell ref="O17:P18"/>
    <mergeCell ref="A20:P21"/>
    <mergeCell ref="C22:H22"/>
    <mergeCell ref="I22:J22"/>
    <mergeCell ref="C23:H23"/>
    <mergeCell ref="I23:J23"/>
    <mergeCell ref="C24:H24"/>
    <mergeCell ref="I24:J24"/>
    <mergeCell ref="C25:H25"/>
    <mergeCell ref="I25:J25"/>
    <mergeCell ref="C26:H26"/>
    <mergeCell ref="I26:J26"/>
    <mergeCell ref="G28:O30"/>
    <mergeCell ref="P28:P30"/>
    <mergeCell ref="A31:P32"/>
    <mergeCell ref="A33:K34"/>
    <mergeCell ref="L33:L34"/>
    <mergeCell ref="M33:M34"/>
    <mergeCell ref="N33:P34"/>
    <mergeCell ref="A35:K38"/>
    <mergeCell ref="L35:L38"/>
    <mergeCell ref="M35:M38"/>
    <mergeCell ref="N35:P38"/>
    <mergeCell ref="A39:P40"/>
    <mergeCell ref="F41:K43"/>
    <mergeCell ref="L41:L43"/>
    <mergeCell ref="M41:M43"/>
    <mergeCell ref="F44:K46"/>
    <mergeCell ref="L44:L46"/>
    <mergeCell ref="M44:M46"/>
    <mergeCell ref="F47:K49"/>
    <mergeCell ref="L47:L49"/>
    <mergeCell ref="M47:M49"/>
    <mergeCell ref="F50:K52"/>
    <mergeCell ref="L50:L52"/>
    <mergeCell ref="M50:M52"/>
  </mergeCells>
  <printOptions headings="false" gridLines="false" gridLinesSet="true" horizontalCentered="true" verticalCentered="true"/>
  <pageMargins left="0.39375" right="0.39375" top="0.39375" bottom="0.39375" header="0.315277777777778" footer="0.315277777777778"/>
  <pageSetup paperSize="9" scale="100" fitToWidth="1" fitToHeight="0" pageOrder="overThenDown" orientation="landscape" blackAndWhite="false" draft="false" cellComments="non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rowBreaks count="1" manualBreakCount="1">
    <brk id="38" man="true" max="16383" min="0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90"/>
  <sheetViews>
    <sheetView showFormulas="false" showGridLines="true" showRowColHeaders="true" showZeros="true" rightToLeft="false" tabSelected="false" showOutlineSymbols="true" defaultGridColor="true" view="pageBreakPreview" topLeftCell="A4" colorId="64" zoomScale="65" zoomScaleNormal="60" zoomScalePageLayoutView="65" workbookViewId="0">
      <selection pane="topLeft" activeCell="J19" activeCellId="0" sqref="J19"/>
    </sheetView>
  </sheetViews>
  <sheetFormatPr defaultColWidth="10.50390625" defaultRowHeight="14.25" customHeight="false" zeroHeight="false" outlineLevelRow="0" outlineLevelCol="0"/>
  <cols>
    <col collapsed="false" customWidth="true" hidden="false" outlineLevel="0" max="1" min="1" style="86" width="5.38"/>
    <col collapsed="false" customWidth="false" hidden="false" outlineLevel="0" max="9" min="2" style="86" width="10.5"/>
    <col collapsed="false" customWidth="true" hidden="false" outlineLevel="0" max="10" min="10" style="86" width="8.12"/>
    <col collapsed="false" customWidth="false" hidden="false" outlineLevel="0" max="11" min="11" style="86" width="10.5"/>
    <col collapsed="false" customWidth="true" hidden="false" outlineLevel="0" max="12" min="12" style="86" width="16.38"/>
    <col collapsed="false" customWidth="true" hidden="false" outlineLevel="0" max="13" min="13" style="86" width="18.25"/>
    <col collapsed="false" customWidth="true" hidden="false" outlineLevel="0" max="14" min="14" style="86" width="13.5"/>
    <col collapsed="false" customWidth="true" hidden="false" outlineLevel="0" max="15" min="15" style="86" width="17.62"/>
    <col collapsed="false" customWidth="true" hidden="false" outlineLevel="0" max="16" min="16" style="86" width="20.38"/>
  </cols>
  <sheetData>
    <row r="1" customFormat="false" ht="14.2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customFormat="false" ht="14.25" hidden="false" customHeight="false" outlineLevel="0" collapsed="false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customFormat="false" ht="14.25" hidden="false" customHeight="false" outlineLevel="0" collapsed="false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customFormat="false" ht="14.25" hidden="false" customHeight="false" outlineLevel="0" collapsed="false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customFormat="false" ht="14.25" hidden="false" customHeight="false" outlineLevel="0" collapsed="false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customFormat="false" ht="14.25" hidden="false" customHeight="false" outlineLevel="0" collapsed="false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customFormat="false" ht="14.25" hidden="false" customHeight="false" outlineLevel="0" collapsed="false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customFormat="false" ht="14.25" hidden="false" customHeight="false" outlineLevel="0" collapsed="false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customFormat="false" ht="14.25" hidden="false" customHeight="false" outlineLevel="0" collapsed="false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customFormat="false" ht="14.25" hidden="false" customHeight="true" outlineLevel="0" collapsed="false">
      <c r="A10" s="87" t="s">
        <v>74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</row>
    <row r="11" customFormat="false" ht="14.25" hidden="false" customHeight="false" outlineLevel="0" collapsed="false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</row>
    <row r="12" customFormat="false" ht="14.25" hidden="false" customHeight="false" outlineLevel="0" collapsed="false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</row>
    <row r="13" customFormat="false" ht="14.25" hidden="false" customHeight="true" outlineLevel="0" collapsed="false">
      <c r="A13" s="13" t="s">
        <v>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customFormat="false" ht="14.25" hidden="false" customHeight="fals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customFormat="false" ht="14.25" hidden="false" customHeight="true" outlineLevel="0" collapsed="false">
      <c r="A15" s="88" t="s">
        <v>21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</row>
    <row r="16" customFormat="false" ht="14.25" hidden="false" customHeight="false" outlineLevel="0" collapsed="false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</row>
    <row r="17" customFormat="false" ht="14.25" hidden="false" customHeight="true" outlineLevel="0" collapsed="false">
      <c r="A17" s="15" t="s">
        <v>22</v>
      </c>
      <c r="B17" s="15"/>
      <c r="C17" s="15"/>
      <c r="D17" s="15"/>
      <c r="E17" s="15"/>
      <c r="F17" s="15"/>
      <c r="G17" s="15"/>
      <c r="H17" s="15"/>
      <c r="I17" s="16" t="s">
        <v>23</v>
      </c>
      <c r="J17" s="17" t="n">
        <v>37234</v>
      </c>
      <c r="K17" s="17"/>
      <c r="L17" s="16" t="s">
        <v>24</v>
      </c>
      <c r="M17" s="18" t="n">
        <f aca="false">PÁ_CARREGADEIRA!M17</f>
        <v>46169</v>
      </c>
      <c r="N17" s="18"/>
      <c r="O17" s="89" t="s">
        <v>111</v>
      </c>
      <c r="P17" s="89"/>
    </row>
    <row r="18" customFormat="false" ht="14.25" hidden="false" customHeight="true" outlineLevel="0" collapsed="false">
      <c r="A18" s="15"/>
      <c r="B18" s="15"/>
      <c r="C18" s="15"/>
      <c r="D18" s="15"/>
      <c r="E18" s="15"/>
      <c r="F18" s="15"/>
      <c r="G18" s="15"/>
      <c r="H18" s="15"/>
      <c r="I18" s="16"/>
      <c r="J18" s="16"/>
      <c r="K18" s="17"/>
      <c r="L18" s="16"/>
      <c r="M18" s="16"/>
      <c r="N18" s="18"/>
      <c r="O18" s="89"/>
      <c r="P18" s="89"/>
    </row>
    <row r="19" customFormat="false" ht="14.25" hidden="false" customHeight="false" outlineLevel="0" collapsed="false">
      <c r="A19" s="90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2"/>
    </row>
    <row r="20" customFormat="false" ht="14.25" hidden="false" customHeight="true" outlineLevel="0" collapsed="false">
      <c r="A20" s="93" t="s">
        <v>112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</row>
    <row r="21" customFormat="false" ht="14.25" hidden="false" customHeight="false" outlineLevel="0" collapsed="false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</row>
    <row r="22" customFormat="false" ht="37.5" hidden="false" customHeight="true" outlineLevel="0" collapsed="false">
      <c r="A22" s="94"/>
      <c r="B22" s="95" t="s">
        <v>28</v>
      </c>
      <c r="C22" s="95" t="s">
        <v>30</v>
      </c>
      <c r="D22" s="95"/>
      <c r="E22" s="95"/>
      <c r="F22" s="95"/>
      <c r="G22" s="95"/>
      <c r="H22" s="95"/>
      <c r="I22" s="95" t="s">
        <v>77</v>
      </c>
      <c r="J22" s="95"/>
      <c r="K22" s="95" t="s">
        <v>78</v>
      </c>
      <c r="L22" s="95" t="s">
        <v>79</v>
      </c>
      <c r="M22" s="95" t="s">
        <v>80</v>
      </c>
      <c r="N22" s="95" t="s">
        <v>81</v>
      </c>
      <c r="O22" s="95" t="s">
        <v>82</v>
      </c>
      <c r="P22" s="96" t="s">
        <v>83</v>
      </c>
    </row>
    <row r="23" customFormat="false" ht="37.5" hidden="false" customHeight="true" outlineLevel="0" collapsed="false">
      <c r="A23" s="97" t="s">
        <v>84</v>
      </c>
      <c r="B23" s="98" t="n">
        <v>88294</v>
      </c>
      <c r="C23" s="99" t="s">
        <v>106</v>
      </c>
      <c r="D23" s="99"/>
      <c r="E23" s="99"/>
      <c r="F23" s="99"/>
      <c r="G23" s="99"/>
      <c r="H23" s="99"/>
      <c r="I23" s="98" t="s">
        <v>86</v>
      </c>
      <c r="J23" s="98" t="s">
        <v>41</v>
      </c>
      <c r="K23" s="126" t="s">
        <v>41</v>
      </c>
      <c r="L23" s="126" t="n">
        <v>38.13</v>
      </c>
      <c r="M23" s="126" t="n">
        <v>35.76</v>
      </c>
      <c r="N23" s="98" t="n">
        <v>1</v>
      </c>
      <c r="O23" s="100" t="n">
        <v>38.13</v>
      </c>
      <c r="P23" s="101" t="n">
        <v>35.76</v>
      </c>
    </row>
    <row r="24" customFormat="false" ht="75" hidden="false" customHeight="true" outlineLevel="0" collapsed="false">
      <c r="A24" s="97" t="s">
        <v>84</v>
      </c>
      <c r="B24" s="98" t="n">
        <v>88857</v>
      </c>
      <c r="C24" s="99" t="s">
        <v>107</v>
      </c>
      <c r="D24" s="99" t="s">
        <v>88</v>
      </c>
      <c r="E24" s="99" t="s">
        <v>41</v>
      </c>
      <c r="F24" s="99"/>
      <c r="G24" s="99"/>
      <c r="H24" s="99"/>
      <c r="I24" s="98" t="s">
        <v>88</v>
      </c>
      <c r="J24" s="98"/>
      <c r="K24" s="98" t="s">
        <v>41</v>
      </c>
      <c r="L24" s="127" t="n">
        <v>24</v>
      </c>
      <c r="M24" s="127" t="n">
        <v>24</v>
      </c>
      <c r="N24" s="127" t="n">
        <v>1</v>
      </c>
      <c r="O24" s="100" t="n">
        <v>24</v>
      </c>
      <c r="P24" s="101" t="n">
        <v>24</v>
      </c>
    </row>
    <row r="25" customFormat="false" ht="78" hidden="false" customHeight="true" outlineLevel="0" collapsed="false">
      <c r="A25" s="97" t="s">
        <v>84</v>
      </c>
      <c r="B25" s="98" t="n">
        <v>88858</v>
      </c>
      <c r="C25" s="99" t="s">
        <v>108</v>
      </c>
      <c r="D25" s="99"/>
      <c r="E25" s="99"/>
      <c r="F25" s="99"/>
      <c r="G25" s="99"/>
      <c r="H25" s="99"/>
      <c r="I25" s="98" t="s">
        <v>88</v>
      </c>
      <c r="J25" s="98"/>
      <c r="K25" s="98" t="s">
        <v>41</v>
      </c>
      <c r="L25" s="127" t="n">
        <v>4.74</v>
      </c>
      <c r="M25" s="127" t="n">
        <v>4.74</v>
      </c>
      <c r="N25" s="127" t="n">
        <v>1</v>
      </c>
      <c r="O25" s="100" t="n">
        <v>4.74</v>
      </c>
      <c r="P25" s="101" t="n">
        <v>4.74</v>
      </c>
    </row>
    <row r="26" customFormat="false" ht="75.75" hidden="false" customHeight="true" outlineLevel="0" collapsed="false">
      <c r="A26" s="97" t="s">
        <v>84</v>
      </c>
      <c r="B26" s="98" t="n">
        <v>5664</v>
      </c>
      <c r="C26" s="99" t="s">
        <v>109</v>
      </c>
      <c r="D26" s="99"/>
      <c r="E26" s="99"/>
      <c r="F26" s="99"/>
      <c r="G26" s="99"/>
      <c r="H26" s="99"/>
      <c r="I26" s="98" t="s">
        <v>88</v>
      </c>
      <c r="J26" s="98"/>
      <c r="K26" s="98" t="s">
        <v>41</v>
      </c>
      <c r="L26" s="127" t="n">
        <v>30</v>
      </c>
      <c r="M26" s="127" t="n">
        <v>30</v>
      </c>
      <c r="N26" s="127" t="n">
        <v>1</v>
      </c>
      <c r="O26" s="100" t="n">
        <v>30</v>
      </c>
      <c r="P26" s="101" t="n">
        <v>30</v>
      </c>
    </row>
    <row r="27" customFormat="false" ht="14.25" hidden="false" customHeight="false" outlineLevel="0" collapsed="false">
      <c r="A27" s="102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103"/>
      <c r="O27" s="41"/>
      <c r="P27" s="69"/>
    </row>
    <row r="28" customFormat="false" ht="24" hidden="false" customHeight="true" outlineLevel="0" collapsed="false">
      <c r="A28" s="102"/>
      <c r="B28" s="41"/>
      <c r="C28" s="41"/>
      <c r="D28" s="41"/>
      <c r="E28" s="41"/>
      <c r="F28" s="41"/>
      <c r="G28" s="128" t="s">
        <v>113</v>
      </c>
      <c r="H28" s="128"/>
      <c r="I28" s="128"/>
      <c r="J28" s="128"/>
      <c r="K28" s="128"/>
      <c r="L28" s="128"/>
      <c r="M28" s="128"/>
      <c r="N28" s="128"/>
      <c r="O28" s="128"/>
      <c r="P28" s="105" t="n">
        <f aca="false">SUM(P23:P26)</f>
        <v>94.5</v>
      </c>
    </row>
    <row r="29" customFormat="false" ht="24" hidden="false" customHeight="true" outlineLevel="0" collapsed="false">
      <c r="A29" s="102"/>
      <c r="B29" s="41"/>
      <c r="C29" s="41"/>
      <c r="D29" s="41"/>
      <c r="E29" s="41"/>
      <c r="F29" s="41"/>
      <c r="G29" s="128"/>
      <c r="H29" s="128"/>
      <c r="I29" s="128"/>
      <c r="J29" s="128"/>
      <c r="K29" s="128"/>
      <c r="L29" s="128"/>
      <c r="M29" s="128"/>
      <c r="N29" s="128"/>
      <c r="O29" s="128"/>
      <c r="P29" s="105"/>
    </row>
    <row r="30" customFormat="false" ht="33" hidden="false" customHeight="true" outlineLevel="0" collapsed="false">
      <c r="A30" s="102"/>
      <c r="B30" s="41"/>
      <c r="C30" s="41"/>
      <c r="D30" s="41"/>
      <c r="E30" s="41"/>
      <c r="F30" s="41"/>
      <c r="G30" s="128"/>
      <c r="H30" s="128"/>
      <c r="I30" s="128"/>
      <c r="J30" s="128"/>
      <c r="K30" s="128"/>
      <c r="L30" s="128"/>
      <c r="M30" s="128"/>
      <c r="N30" s="128"/>
      <c r="O30" s="128"/>
      <c r="P30" s="105"/>
    </row>
    <row r="31" customFormat="false" ht="13.5" hidden="false" customHeight="true" outlineLevel="0" collapsed="false">
      <c r="A31" s="129" t="s">
        <v>92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customFormat="false" ht="14.25" hidden="false" customHeight="false" outlineLevel="0" collapsed="false">
      <c r="A32" s="129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</row>
    <row r="33" customFormat="false" ht="13.5" hidden="false" customHeight="true" outlineLevel="0" collapsed="false">
      <c r="A33" s="111" t="s">
        <v>30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2" t="s">
        <v>78</v>
      </c>
      <c r="M33" s="112" t="s">
        <v>93</v>
      </c>
      <c r="N33" s="113" t="s">
        <v>94</v>
      </c>
      <c r="O33" s="113"/>
      <c r="P33" s="113"/>
    </row>
    <row r="34" customFormat="false" ht="14.25" hidden="false" customHeight="false" outlineLevel="0" collapsed="false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2"/>
      <c r="M34" s="112"/>
      <c r="N34" s="113"/>
      <c r="O34" s="113"/>
      <c r="P34" s="113"/>
    </row>
    <row r="35" customFormat="false" ht="13.5" hidden="false" customHeight="true" outlineLevel="0" collapsed="false">
      <c r="A35" s="130" t="s">
        <v>45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15" t="s">
        <v>41</v>
      </c>
      <c r="M35" s="115" t="n">
        <v>4224</v>
      </c>
      <c r="N35" s="116" t="s">
        <v>96</v>
      </c>
      <c r="O35" s="116"/>
      <c r="P35" s="116"/>
    </row>
    <row r="36" customFormat="false" ht="14.25" hidden="false" customHeight="false" outlineLevel="0" collapsed="false">
      <c r="A36" s="130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15"/>
      <c r="M36" s="115"/>
      <c r="N36" s="115"/>
      <c r="O36" s="116"/>
      <c r="P36" s="116"/>
    </row>
    <row r="37" customFormat="false" ht="14.25" hidden="false" customHeight="false" outlineLevel="0" collapsed="false">
      <c r="A37" s="130"/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15"/>
      <c r="M37" s="115"/>
      <c r="N37" s="115"/>
      <c r="O37" s="116"/>
      <c r="P37" s="116"/>
    </row>
    <row r="38" customFormat="false" ht="18" hidden="false" customHeight="true" outlineLevel="0" collapsed="false">
      <c r="A38" s="130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15"/>
      <c r="M38" s="115"/>
      <c r="N38" s="115"/>
      <c r="O38" s="116"/>
      <c r="P38" s="116"/>
    </row>
    <row r="39" customFormat="false" ht="13.5" hidden="false" customHeight="true" outlineLevel="0" collapsed="false">
      <c r="A39" s="110" t="s">
        <v>97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</row>
    <row r="40" customFormat="false" ht="14.25" hidden="false" customHeight="false" outlineLevel="0" collapsed="false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</row>
    <row r="41" customFormat="false" ht="13.5" hidden="false" customHeight="true" outlineLevel="0" collapsed="false">
      <c r="A41" s="102"/>
      <c r="B41" s="41"/>
      <c r="C41" s="41"/>
      <c r="D41" s="41"/>
      <c r="E41" s="41"/>
      <c r="F41" s="117" t="s">
        <v>98</v>
      </c>
      <c r="G41" s="117"/>
      <c r="H41" s="117"/>
      <c r="I41" s="117"/>
      <c r="J41" s="117"/>
      <c r="K41" s="117"/>
      <c r="L41" s="118" t="n">
        <v>8</v>
      </c>
      <c r="M41" s="117" t="s">
        <v>99</v>
      </c>
      <c r="N41" s="41"/>
      <c r="O41" s="41"/>
      <c r="P41" s="69"/>
    </row>
    <row r="42" customFormat="false" ht="14.25" hidden="false" customHeight="false" outlineLevel="0" collapsed="false">
      <c r="A42" s="102"/>
      <c r="B42" s="41"/>
      <c r="C42" s="41"/>
      <c r="D42" s="41"/>
      <c r="E42" s="41"/>
      <c r="F42" s="117"/>
      <c r="G42" s="117"/>
      <c r="H42" s="117"/>
      <c r="I42" s="117"/>
      <c r="J42" s="117"/>
      <c r="K42" s="117"/>
      <c r="L42" s="118"/>
      <c r="M42" s="118"/>
      <c r="N42" s="41"/>
      <c r="O42" s="41"/>
      <c r="P42" s="69"/>
    </row>
    <row r="43" customFormat="false" ht="14.25" hidden="false" customHeight="false" outlineLevel="0" collapsed="false">
      <c r="A43" s="90"/>
      <c r="B43" s="91"/>
      <c r="C43" s="91"/>
      <c r="D43" s="91"/>
      <c r="E43" s="91"/>
      <c r="F43" s="117"/>
      <c r="G43" s="117"/>
      <c r="H43" s="117"/>
      <c r="I43" s="117"/>
      <c r="J43" s="117"/>
      <c r="K43" s="117"/>
      <c r="L43" s="118"/>
      <c r="M43" s="118"/>
      <c r="N43" s="41"/>
      <c r="O43" s="41"/>
      <c r="P43" s="69"/>
    </row>
    <row r="44" customFormat="false" ht="13.5" hidden="false" customHeight="true" outlineLevel="0" collapsed="false">
      <c r="A44" s="90"/>
      <c r="B44" s="91"/>
      <c r="C44" s="91"/>
      <c r="D44" s="91"/>
      <c r="E44" s="91"/>
      <c r="F44" s="117" t="s">
        <v>100</v>
      </c>
      <c r="G44" s="117"/>
      <c r="H44" s="117"/>
      <c r="I44" s="117"/>
      <c r="J44" s="117"/>
      <c r="K44" s="117"/>
      <c r="L44" s="118" t="n">
        <v>22</v>
      </c>
      <c r="M44" s="117" t="s">
        <v>101</v>
      </c>
      <c r="N44" s="41"/>
      <c r="O44" s="41"/>
      <c r="P44" s="69"/>
    </row>
    <row r="45" customFormat="false" ht="14.25" hidden="false" customHeight="false" outlineLevel="0" collapsed="false">
      <c r="A45" s="90"/>
      <c r="B45" s="91"/>
      <c r="C45" s="91"/>
      <c r="D45" s="91"/>
      <c r="E45" s="91"/>
      <c r="F45" s="117"/>
      <c r="G45" s="117"/>
      <c r="H45" s="117"/>
      <c r="I45" s="117"/>
      <c r="J45" s="117"/>
      <c r="K45" s="117"/>
      <c r="L45" s="118"/>
      <c r="M45" s="118"/>
      <c r="N45" s="41"/>
      <c r="O45" s="41"/>
      <c r="P45" s="69"/>
    </row>
    <row r="46" customFormat="false" ht="14.25" hidden="false" customHeight="false" outlineLevel="0" collapsed="false">
      <c r="A46" s="90"/>
      <c r="B46" s="91"/>
      <c r="C46" s="91"/>
      <c r="D46" s="91"/>
      <c r="E46" s="91"/>
      <c r="F46" s="117"/>
      <c r="G46" s="117"/>
      <c r="H46" s="117"/>
      <c r="I46" s="117"/>
      <c r="J46" s="117"/>
      <c r="K46" s="117"/>
      <c r="L46" s="118"/>
      <c r="M46" s="118"/>
      <c r="N46" s="41"/>
      <c r="O46" s="41"/>
      <c r="P46" s="69"/>
    </row>
    <row r="47" customFormat="false" ht="13.5" hidden="false" customHeight="true" outlineLevel="0" collapsed="false">
      <c r="A47" s="90"/>
      <c r="B47" s="91"/>
      <c r="C47" s="91"/>
      <c r="D47" s="91"/>
      <c r="E47" s="91"/>
      <c r="F47" s="117" t="s">
        <v>102</v>
      </c>
      <c r="G47" s="117"/>
      <c r="H47" s="117"/>
      <c r="I47" s="117"/>
      <c r="J47" s="117"/>
      <c r="K47" s="117"/>
      <c r="L47" s="118" t="n">
        <f aca="false">SUM(L41*L44)</f>
        <v>176</v>
      </c>
      <c r="M47" s="117" t="s">
        <v>99</v>
      </c>
      <c r="N47" s="41"/>
      <c r="O47" s="41"/>
      <c r="P47" s="69"/>
    </row>
    <row r="48" customFormat="false" ht="14.25" hidden="false" customHeight="false" outlineLevel="0" collapsed="false">
      <c r="A48" s="90"/>
      <c r="B48" s="91"/>
      <c r="C48" s="91"/>
      <c r="D48" s="91"/>
      <c r="E48" s="91"/>
      <c r="F48" s="117"/>
      <c r="G48" s="117"/>
      <c r="H48" s="117"/>
      <c r="I48" s="117"/>
      <c r="J48" s="117"/>
      <c r="K48" s="117"/>
      <c r="L48" s="118"/>
      <c r="M48" s="118"/>
      <c r="N48" s="41"/>
      <c r="O48" s="41"/>
      <c r="P48" s="69"/>
    </row>
    <row r="49" customFormat="false" ht="14.25" hidden="false" customHeight="false" outlineLevel="0" collapsed="false">
      <c r="A49" s="90"/>
      <c r="B49" s="91"/>
      <c r="C49" s="91"/>
      <c r="D49" s="91"/>
      <c r="E49" s="91"/>
      <c r="F49" s="117"/>
      <c r="G49" s="117"/>
      <c r="H49" s="117"/>
      <c r="I49" s="117"/>
      <c r="J49" s="117"/>
      <c r="K49" s="117"/>
      <c r="L49" s="118"/>
      <c r="M49" s="118"/>
      <c r="N49" s="91"/>
      <c r="O49" s="91"/>
      <c r="P49" s="92"/>
    </row>
    <row r="50" customFormat="false" ht="13.5" hidden="false" customHeight="true" outlineLevel="0" collapsed="false">
      <c r="A50" s="90"/>
      <c r="B50" s="91"/>
      <c r="C50" s="91"/>
      <c r="D50" s="91"/>
      <c r="E50" s="91"/>
      <c r="F50" s="119" t="s">
        <v>103</v>
      </c>
      <c r="G50" s="119"/>
      <c r="H50" s="119"/>
      <c r="I50" s="119"/>
      <c r="J50" s="119"/>
      <c r="K50" s="119"/>
      <c r="L50" s="119" t="n">
        <v>4224</v>
      </c>
      <c r="M50" s="119" t="s">
        <v>99</v>
      </c>
      <c r="N50" s="91"/>
      <c r="O50" s="91"/>
      <c r="P50" s="92"/>
    </row>
    <row r="51" customFormat="false" ht="14.25" hidden="false" customHeight="false" outlineLevel="0" collapsed="false">
      <c r="A51" s="90"/>
      <c r="B51" s="91"/>
      <c r="C51" s="91"/>
      <c r="D51" s="91"/>
      <c r="E51" s="91"/>
      <c r="F51" s="119"/>
      <c r="G51" s="119"/>
      <c r="H51" s="119"/>
      <c r="I51" s="119"/>
      <c r="J51" s="119"/>
      <c r="K51" s="119"/>
      <c r="L51" s="119"/>
      <c r="M51" s="119"/>
      <c r="N51" s="91"/>
      <c r="O51" s="91"/>
      <c r="P51" s="92"/>
    </row>
    <row r="52" customFormat="false" ht="14.25" hidden="false" customHeight="false" outlineLevel="0" collapsed="false">
      <c r="A52" s="121"/>
      <c r="B52" s="122"/>
      <c r="C52" s="122"/>
      <c r="D52" s="122"/>
      <c r="E52" s="122"/>
      <c r="F52" s="119"/>
      <c r="G52" s="119"/>
      <c r="H52" s="119"/>
      <c r="I52" s="119"/>
      <c r="J52" s="119"/>
      <c r="K52" s="119"/>
      <c r="L52" s="119"/>
      <c r="M52" s="119"/>
      <c r="N52" s="122"/>
      <c r="O52" s="122"/>
      <c r="P52" s="123"/>
    </row>
    <row r="53" customFormat="false" ht="14.25" hidden="false" customHeight="false" outlineLevel="0" collapsed="false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</row>
    <row r="54" customFormat="false" ht="14.25" hidden="false" customHeight="false" outlineLevel="0" collapsed="false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2"/>
    </row>
    <row r="55" customFormat="false" ht="14.25" hidden="false" customHeight="false" outlineLevel="0" collapsed="false">
      <c r="A55" s="121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3"/>
    </row>
    <row r="56" customFormat="false" ht="14.25" hidden="false" customHeight="false" outlineLevel="0" collapsed="false">
      <c r="A56" s="124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</row>
    <row r="57" customFormat="false" ht="14.25" hidden="false" customHeight="false" outlineLevel="0" collapsed="false">
      <c r="A57" s="124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</row>
    <row r="58" customFormat="false" ht="14.25" hidden="false" customHeight="false" outlineLevel="0" collapsed="false">
      <c r="A58" s="124"/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</row>
    <row r="59" customFormat="false" ht="14.25" hidden="false" customHeight="false" outlineLevel="0" collapsed="false">
      <c r="A59" s="124"/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</row>
    <row r="60" customFormat="false" ht="14.25" hidden="false" customHeight="false" outlineLevel="0" collapsed="false">
      <c r="A60" s="124"/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</row>
    <row r="61" customFormat="false" ht="14.25" hidden="false" customHeight="false" outlineLevel="0" collapsed="false">
      <c r="A61" s="124"/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</row>
    <row r="62" customFormat="false" ht="14.25" hidden="false" customHeight="false" outlineLevel="0" collapsed="false">
      <c r="A62" s="124"/>
      <c r="B62" s="124"/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</row>
    <row r="63" customFormat="false" ht="14.25" hidden="false" customHeight="false" outlineLevel="0" collapsed="false">
      <c r="A63" s="124"/>
      <c r="B63" s="124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</row>
    <row r="64" customFormat="false" ht="14.25" hidden="false" customHeight="false" outlineLevel="0" collapsed="false">
      <c r="A64" s="124"/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</row>
    <row r="65" customFormat="false" ht="14.25" hidden="false" customHeight="false" outlineLevel="0" collapsed="false">
      <c r="A65" s="124"/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</row>
    <row r="66" customFormat="false" ht="14.25" hidden="false" customHeight="false" outlineLevel="0" collapsed="false">
      <c r="A66" s="124"/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</row>
    <row r="67" customFormat="false" ht="14.25" hidden="false" customHeight="false" outlineLevel="0" collapsed="false">
      <c r="A67" s="124"/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</row>
    <row r="68" customFormat="false" ht="14.25" hidden="false" customHeight="false" outlineLevel="0" collapsed="false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</row>
    <row r="69" customFormat="false" ht="14.25" hidden="false" customHeight="false" outlineLevel="0" collapsed="false">
      <c r="A69" s="124"/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</row>
    <row r="70" customFormat="false" ht="14.25" hidden="false" customHeight="false" outlineLevel="0" collapsed="false">
      <c r="A70" s="124"/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</row>
    <row r="71" customFormat="false" ht="14.25" hidden="false" customHeight="false" outlineLevel="0" collapsed="false">
      <c r="A71" s="124"/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</row>
    <row r="72" customFormat="false" ht="14.25" hidden="false" customHeight="false" outlineLevel="0" collapsed="false">
      <c r="A72" s="124"/>
      <c r="B72" s="124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</row>
    <row r="73" customFormat="false" ht="14.25" hidden="false" customHeight="false" outlineLevel="0" collapsed="false">
      <c r="A73" s="124"/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</row>
    <row r="74" customFormat="false" ht="14.25" hidden="false" customHeight="false" outlineLevel="0" collapsed="false">
      <c r="A74" s="124"/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</row>
    <row r="75" customFormat="false" ht="14.25" hidden="false" customHeight="false" outlineLevel="0" collapsed="false">
      <c r="A75" s="124"/>
      <c r="B75" s="124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</row>
    <row r="76" customFormat="false" ht="14.25" hidden="false" customHeight="false" outlineLevel="0" collapsed="false">
      <c r="A76" s="124"/>
      <c r="B76" s="124"/>
      <c r="C76" s="124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</row>
    <row r="77" customFormat="false" ht="14.25" hidden="false" customHeight="false" outlineLevel="0" collapsed="false">
      <c r="A77" s="124"/>
      <c r="B77" s="124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</row>
    <row r="78" customFormat="false" ht="14.25" hidden="false" customHeight="false" outlineLevel="0" collapsed="false">
      <c r="A78" s="124"/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</row>
    <row r="79" customFormat="false" ht="14.25" hidden="false" customHeight="false" outlineLevel="0" collapsed="false">
      <c r="A79" s="124"/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</row>
    <row r="80" customFormat="false" ht="14.25" hidden="false" customHeight="false" outlineLevel="0" collapsed="false">
      <c r="A80" s="12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</row>
    <row r="81" customFormat="false" ht="14.25" hidden="false" customHeight="false" outlineLevel="0" collapsed="false">
      <c r="A81" s="124"/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</row>
    <row r="82" customFormat="false" ht="14.25" hidden="false" customHeight="false" outlineLevel="0" collapsed="false">
      <c r="A82" s="124"/>
      <c r="B82" s="124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</row>
    <row r="83" customFormat="false" ht="14.25" hidden="false" customHeight="false" outlineLevel="0" collapsed="false">
      <c r="A83" s="124"/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</row>
    <row r="84" customFormat="false" ht="14.25" hidden="false" customHeight="false" outlineLevel="0" collapsed="false">
      <c r="A84" s="124"/>
      <c r="B84" s="124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</row>
    <row r="85" customFormat="false" ht="14.25" hidden="false" customHeight="false" outlineLevel="0" collapsed="false">
      <c r="A85" s="124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</row>
    <row r="86" customFormat="false" ht="14.25" hidden="false" customHeight="false" outlineLevel="0" collapsed="false">
      <c r="A86" s="124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</row>
    <row r="87" customFormat="false" ht="14.25" hidden="false" customHeight="false" outlineLevel="0" collapsed="false">
      <c r="A87" s="124"/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</row>
    <row r="88" customFormat="false" ht="14.25" hidden="false" customHeight="false" outlineLevel="0" collapsed="false">
      <c r="A88" s="124"/>
      <c r="B88" s="124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</row>
    <row r="89" customFormat="false" ht="14.25" hidden="false" customHeight="false" outlineLevel="0" collapsed="false">
      <c r="A89" s="124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</row>
    <row r="90" customFormat="false" ht="14.25" hidden="false" customHeight="false" outlineLevel="0" collapsed="false">
      <c r="A90" s="124"/>
      <c r="B90" s="124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</row>
  </sheetData>
  <mergeCells count="45">
    <mergeCell ref="A1:P9"/>
    <mergeCell ref="A10:P12"/>
    <mergeCell ref="A13:P14"/>
    <mergeCell ref="A15:P16"/>
    <mergeCell ref="A17:H18"/>
    <mergeCell ref="I17:I18"/>
    <mergeCell ref="J17:K18"/>
    <mergeCell ref="L17:L18"/>
    <mergeCell ref="M17:N18"/>
    <mergeCell ref="O17:P18"/>
    <mergeCell ref="A20:P21"/>
    <mergeCell ref="C22:H22"/>
    <mergeCell ref="I22:J22"/>
    <mergeCell ref="C23:H23"/>
    <mergeCell ref="I23:J23"/>
    <mergeCell ref="C24:H24"/>
    <mergeCell ref="I24:J24"/>
    <mergeCell ref="C25:H25"/>
    <mergeCell ref="I25:J25"/>
    <mergeCell ref="C26:H26"/>
    <mergeCell ref="I26:J26"/>
    <mergeCell ref="G28:O30"/>
    <mergeCell ref="P28:P30"/>
    <mergeCell ref="A31:P32"/>
    <mergeCell ref="A33:K34"/>
    <mergeCell ref="L33:L34"/>
    <mergeCell ref="M33:M34"/>
    <mergeCell ref="N33:P34"/>
    <mergeCell ref="A35:K38"/>
    <mergeCell ref="L35:L38"/>
    <mergeCell ref="M35:M38"/>
    <mergeCell ref="N35:P38"/>
    <mergeCell ref="A39:P40"/>
    <mergeCell ref="F41:K43"/>
    <mergeCell ref="L41:L43"/>
    <mergeCell ref="M41:M43"/>
    <mergeCell ref="F44:K46"/>
    <mergeCell ref="L44:L46"/>
    <mergeCell ref="M44:M46"/>
    <mergeCell ref="F47:K49"/>
    <mergeCell ref="L47:L49"/>
    <mergeCell ref="M47:M49"/>
    <mergeCell ref="F50:K52"/>
    <mergeCell ref="L50:L52"/>
    <mergeCell ref="M50:M52"/>
  </mergeCells>
  <printOptions headings="false" gridLines="false" gridLinesSet="true" horizontalCentered="true" verticalCentered="true"/>
  <pageMargins left="0.39375" right="0.39375" top="0.39375" bottom="0.39375" header="0.315277777777778" footer="0.315277777777778"/>
  <pageSetup paperSize="9" scale="100" fitToWidth="1" fitToHeight="0" pageOrder="overThenDown" orientation="landscape" blackAndWhite="false" draft="false" cellComments="non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rowBreaks count="1" manualBreakCount="1">
    <brk id="38" man="true" max="16383" min="0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63"/>
  <sheetViews>
    <sheetView showFormulas="false" showGridLines="true" showRowColHeaders="true" showZeros="true" rightToLeft="false" tabSelected="false" showOutlineSymbols="true" defaultGridColor="true" view="pageBreakPreview" topLeftCell="A1" colorId="64" zoomScale="85" zoomScaleNormal="60" zoomScalePageLayoutView="85" workbookViewId="0">
      <selection pane="topLeft" activeCell="E17" activeCellId="0" sqref="E17"/>
    </sheetView>
  </sheetViews>
  <sheetFormatPr defaultColWidth="8.87890625" defaultRowHeight="14.25" customHeight="false" zeroHeight="false" outlineLevelRow="0" outlineLevelCol="0"/>
  <cols>
    <col collapsed="false" customWidth="true" hidden="false" outlineLevel="0" max="1" min="1" style="0" width="15.12"/>
    <col collapsed="false" customWidth="true" hidden="false" outlineLevel="0" max="5" min="2" style="0" width="10.5"/>
    <col collapsed="false" customWidth="true" hidden="false" outlineLevel="0" max="6" min="6" style="0" width="10.88"/>
    <col collapsed="false" customWidth="true" hidden="false" outlineLevel="0" max="7" min="7" style="0" width="10.5"/>
    <col collapsed="false" customWidth="true" hidden="false" outlineLevel="0" max="12" min="8" style="0" width="12"/>
    <col collapsed="false" customWidth="true" hidden="false" outlineLevel="0" max="13" min="13" style="0" width="12.37"/>
    <col collapsed="false" customWidth="true" hidden="false" outlineLevel="0" max="16384" min="16382" style="0" width="10.5"/>
  </cols>
  <sheetData>
    <row r="1" customFormat="false" ht="14.25" hidden="false" customHeight="false" outlineLevel="0" collapsed="false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2"/>
      <c r="O1" s="132"/>
      <c r="P1" s="133"/>
    </row>
    <row r="2" customFormat="false" ht="14.25" hidden="false" customHeight="false" outlineLevel="0" collapsed="false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4"/>
      <c r="O2" s="134"/>
      <c r="P2" s="135"/>
    </row>
    <row r="3" customFormat="false" ht="14.25" hidden="false" customHeight="false" outlineLevel="0" collapsed="false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4"/>
      <c r="O3" s="134"/>
      <c r="P3" s="135"/>
    </row>
    <row r="4" customFormat="false" ht="14.25" hidden="false" customHeight="false" outlineLevel="0" collapsed="false">
      <c r="A4" s="131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4"/>
      <c r="O4" s="134"/>
      <c r="P4" s="135"/>
    </row>
    <row r="5" customFormat="false" ht="14.25" hidden="false" customHeight="false" outlineLevel="0" collapsed="false">
      <c r="A5" s="131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4"/>
      <c r="O5" s="134"/>
      <c r="P5" s="135"/>
    </row>
    <row r="6" customFormat="false" ht="14.25" hidden="false" customHeight="false" outlineLevel="0" collapsed="false">
      <c r="A6" s="131"/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4"/>
      <c r="O6" s="134"/>
      <c r="P6" s="135"/>
    </row>
    <row r="7" customFormat="false" ht="14.25" hidden="false" customHeight="false" outlineLevel="0" collapsed="false">
      <c r="A7" s="131"/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4"/>
      <c r="O7" s="134"/>
      <c r="P7" s="135"/>
    </row>
    <row r="8" customFormat="false" ht="14.25" hidden="false" customHeight="false" outlineLevel="0" collapsed="false">
      <c r="A8" s="131"/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4"/>
      <c r="O8" s="134"/>
      <c r="P8" s="135"/>
    </row>
    <row r="9" customFormat="false" ht="14.25" hidden="false" customHeight="false" outlineLevel="0" collapsed="false">
      <c r="A9" s="131"/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4"/>
      <c r="O9" s="134"/>
      <c r="P9" s="135"/>
    </row>
    <row r="10" customFormat="false" ht="14.25" hidden="false" customHeight="false" outlineLevel="0" collapsed="false">
      <c r="A10" s="12" t="s">
        <v>114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34"/>
      <c r="O10" s="134"/>
      <c r="P10" s="135"/>
    </row>
    <row r="11" customFormat="false" ht="14.25" hidden="false" customHeight="false" outlineLevel="0" collapsed="false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34"/>
      <c r="O11" s="134"/>
      <c r="P11" s="135"/>
    </row>
    <row r="12" customFormat="false" ht="14.25" hidden="false" customHeight="false" outlineLevel="0" collapsed="false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4"/>
      <c r="O12" s="134"/>
      <c r="P12" s="135"/>
    </row>
    <row r="13" customFormat="false" ht="14.25" hidden="false" customHeight="false" outlineLevel="0" collapsed="false">
      <c r="A13" s="136" t="s">
        <v>115</v>
      </c>
      <c r="B13" s="137" t="s">
        <v>116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4"/>
      <c r="O13" s="134"/>
      <c r="P13" s="135"/>
    </row>
    <row r="14" customFormat="false" ht="14.25" hidden="false" customHeight="false" outlineLevel="0" collapsed="false">
      <c r="A14" s="136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4"/>
      <c r="O14" s="134"/>
      <c r="P14" s="135"/>
    </row>
    <row r="15" customFormat="false" ht="14.25" hidden="false" customHeight="false" outlineLevel="0" collapsed="false">
      <c r="A15" s="138" t="s">
        <v>3</v>
      </c>
      <c r="B15" s="139" t="s">
        <v>117</v>
      </c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4"/>
      <c r="O15" s="134"/>
      <c r="P15" s="135"/>
    </row>
    <row r="16" customFormat="false" ht="14.25" hidden="false" customHeight="false" outlineLevel="0" collapsed="false">
      <c r="A16" s="138" t="s">
        <v>118</v>
      </c>
      <c r="B16" s="140" t="s">
        <v>119</v>
      </c>
      <c r="C16" s="140"/>
      <c r="D16" s="140"/>
      <c r="E16" s="141" t="s">
        <v>120</v>
      </c>
      <c r="F16" s="141"/>
      <c r="G16" s="141"/>
      <c r="H16" s="141"/>
      <c r="I16" s="142" t="s">
        <v>121</v>
      </c>
      <c r="J16" s="143" t="n">
        <f aca="false">DADOS!O42</f>
        <v>1992503.04</v>
      </c>
      <c r="K16" s="143"/>
      <c r="L16" s="143"/>
      <c r="M16" s="143"/>
      <c r="N16" s="134"/>
      <c r="O16" s="134"/>
      <c r="P16" s="135"/>
    </row>
    <row r="17" customFormat="false" ht="14.25" hidden="false" customHeight="false" outlineLevel="0" collapsed="false">
      <c r="A17" s="144" t="s">
        <v>122</v>
      </c>
      <c r="B17" s="144"/>
      <c r="C17" s="144"/>
      <c r="D17" s="144"/>
      <c r="E17" s="139" t="s">
        <v>123</v>
      </c>
      <c r="F17" s="139"/>
      <c r="G17" s="139"/>
      <c r="H17" s="139"/>
      <c r="I17" s="139"/>
      <c r="J17" s="139"/>
      <c r="K17" s="139"/>
      <c r="L17" s="139"/>
      <c r="M17" s="139"/>
      <c r="N17" s="134"/>
      <c r="O17" s="134"/>
      <c r="P17" s="135"/>
    </row>
    <row r="18" customFormat="false" ht="14.25" hidden="false" customHeight="false" outlineLevel="0" collapsed="false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34"/>
      <c r="O18" s="134"/>
      <c r="P18" s="135"/>
    </row>
    <row r="19" customFormat="false" ht="15" hidden="false" customHeight="false" outlineLevel="0" collapsed="false">
      <c r="A19" s="146"/>
      <c r="B19" s="146"/>
      <c r="C19" s="146"/>
      <c r="D19" s="146"/>
      <c r="E19" s="146"/>
      <c r="F19" s="146"/>
      <c r="G19" s="146"/>
      <c r="H19" s="147" t="s">
        <v>124</v>
      </c>
      <c r="I19" s="147"/>
      <c r="J19" s="147"/>
      <c r="K19" s="147"/>
      <c r="L19" s="147"/>
      <c r="M19" s="147"/>
      <c r="N19" s="134"/>
      <c r="O19" s="134"/>
      <c r="P19" s="135"/>
    </row>
    <row r="20" customFormat="false" ht="13.5" hidden="false" customHeight="true" outlineLevel="0" collapsed="false">
      <c r="A20" s="148" t="s">
        <v>29</v>
      </c>
      <c r="B20" s="149" t="s">
        <v>125</v>
      </c>
      <c r="C20" s="149"/>
      <c r="D20" s="149"/>
      <c r="E20" s="150" t="s">
        <v>126</v>
      </c>
      <c r="F20" s="150"/>
      <c r="G20" s="149" t="s">
        <v>127</v>
      </c>
      <c r="H20" s="151" t="s">
        <v>128</v>
      </c>
      <c r="I20" s="151" t="s">
        <v>129</v>
      </c>
      <c r="J20" s="151" t="s">
        <v>130</v>
      </c>
      <c r="K20" s="151" t="s">
        <v>131</v>
      </c>
      <c r="L20" s="151" t="s">
        <v>132</v>
      </c>
      <c r="M20" s="152" t="s">
        <v>133</v>
      </c>
      <c r="N20" s="134"/>
      <c r="O20" s="134"/>
      <c r="P20" s="135"/>
    </row>
    <row r="21" customFormat="false" ht="14.25" hidden="false" customHeight="false" outlineLevel="0" collapsed="false">
      <c r="A21" s="148"/>
      <c r="B21" s="149"/>
      <c r="C21" s="149"/>
      <c r="D21" s="149"/>
      <c r="E21" s="150"/>
      <c r="F21" s="150"/>
      <c r="G21" s="153" t="s">
        <v>134</v>
      </c>
      <c r="H21" s="142"/>
      <c r="I21" s="154"/>
      <c r="J21" s="154"/>
      <c r="K21" s="154"/>
      <c r="L21" s="154"/>
      <c r="M21" s="155"/>
      <c r="N21" s="134"/>
      <c r="O21" s="134"/>
      <c r="P21" s="135"/>
    </row>
    <row r="22" customFormat="false" ht="14.25" hidden="false" customHeight="false" outlineLevel="0" collapsed="false">
      <c r="A22" s="156" t="n">
        <v>1</v>
      </c>
      <c r="B22" s="33" t="s">
        <v>37</v>
      </c>
      <c r="C22" s="33"/>
      <c r="D22" s="33"/>
      <c r="E22" s="157"/>
      <c r="F22" s="157"/>
      <c r="G22" s="158" t="n">
        <v>1</v>
      </c>
      <c r="H22" s="159" t="n">
        <f aca="false">G22/24</f>
        <v>0.0416666666666667</v>
      </c>
      <c r="I22" s="159" t="n">
        <f aca="false">G22/24</f>
        <v>0.0416666666666667</v>
      </c>
      <c r="J22" s="159" t="n">
        <f aca="false">G22/24</f>
        <v>0.0416666666666667</v>
      </c>
      <c r="K22" s="159" t="n">
        <f aca="false">G22/24</f>
        <v>0.0416666666666667</v>
      </c>
      <c r="L22" s="159" t="n">
        <f aca="false">G22/24</f>
        <v>0.0416666666666667</v>
      </c>
      <c r="M22" s="159" t="n">
        <f aca="false">G22/24</f>
        <v>0.0416666666666667</v>
      </c>
      <c r="N22" s="134"/>
      <c r="O22" s="134"/>
      <c r="P22" s="135"/>
    </row>
    <row r="23" customFormat="false" ht="14.25" hidden="false" customHeight="false" outlineLevel="0" collapsed="false">
      <c r="A23" s="156"/>
      <c r="B23" s="33"/>
      <c r="C23" s="33"/>
      <c r="D23" s="33"/>
      <c r="E23" s="160" t="n">
        <f aca="false">J16</f>
        <v>1992503.04</v>
      </c>
      <c r="F23" s="160"/>
      <c r="G23" s="161"/>
      <c r="H23" s="162" t="n">
        <f aca="false">E23*H22</f>
        <v>83020.96</v>
      </c>
      <c r="I23" s="162" t="n">
        <f aca="false">E23*I22</f>
        <v>83020.96</v>
      </c>
      <c r="J23" s="162" t="n">
        <f aca="false">E23*J22</f>
        <v>83020.96</v>
      </c>
      <c r="K23" s="162" t="n">
        <f aca="false">E23*K22</f>
        <v>83020.96</v>
      </c>
      <c r="L23" s="162" t="n">
        <f aca="false">E23*L22</f>
        <v>83020.96</v>
      </c>
      <c r="M23" s="163" t="n">
        <f aca="false">E23*M22</f>
        <v>83020.96</v>
      </c>
      <c r="N23" s="134"/>
      <c r="O23" s="134"/>
      <c r="P23" s="135"/>
    </row>
    <row r="24" customFormat="false" ht="14.25" hidden="false" customHeight="false" outlineLevel="0" collapsed="false">
      <c r="A24" s="164" t="s">
        <v>135</v>
      </c>
      <c r="B24" s="164"/>
      <c r="C24" s="164"/>
      <c r="D24" s="164"/>
      <c r="E24" s="165" t="n">
        <f aca="false">J16</f>
        <v>1992503.04</v>
      </c>
      <c r="F24" s="165"/>
      <c r="G24" s="166" t="n">
        <v>1</v>
      </c>
      <c r="H24" s="167"/>
      <c r="I24" s="167"/>
      <c r="J24" s="167"/>
      <c r="K24" s="167"/>
      <c r="L24" s="167"/>
      <c r="M24" s="167"/>
      <c r="N24" s="134"/>
      <c r="O24" s="134"/>
      <c r="P24" s="135"/>
    </row>
    <row r="25" customFormat="false" ht="14.25" hidden="false" customHeight="false" outlineLevel="0" collapsed="false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34"/>
      <c r="O25" s="134"/>
      <c r="P25" s="135"/>
    </row>
    <row r="26" customFormat="false" ht="14.25" hidden="false" customHeight="false" outlineLevel="0" collapsed="false">
      <c r="A26" s="148" t="s">
        <v>136</v>
      </c>
      <c r="B26" s="148"/>
      <c r="C26" s="148"/>
      <c r="D26" s="148"/>
      <c r="E26" s="168" t="n">
        <f aca="false">G24/4</f>
        <v>0.25</v>
      </c>
      <c r="F26" s="168"/>
      <c r="G26" s="142"/>
      <c r="H26" s="169" t="n">
        <f aca="false">H22</f>
        <v>0.0416666666666667</v>
      </c>
      <c r="I26" s="169" t="n">
        <f aca="false">I22</f>
        <v>0.0416666666666667</v>
      </c>
      <c r="J26" s="169" t="n">
        <f aca="false">J22</f>
        <v>0.0416666666666667</v>
      </c>
      <c r="K26" s="169" t="n">
        <f aca="false">K22</f>
        <v>0.0416666666666667</v>
      </c>
      <c r="L26" s="169" t="n">
        <f aca="false">L22</f>
        <v>0.0416666666666667</v>
      </c>
      <c r="M26" s="170" t="n">
        <f aca="false">M22</f>
        <v>0.0416666666666667</v>
      </c>
      <c r="N26" s="134"/>
      <c r="O26" s="134"/>
      <c r="P26" s="135"/>
    </row>
    <row r="27" customFormat="false" ht="14.25" hidden="false" customHeight="false" outlineLevel="0" collapsed="false">
      <c r="A27" s="171"/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34"/>
      <c r="O27" s="134"/>
      <c r="P27" s="135"/>
    </row>
    <row r="28" customFormat="false" ht="14.25" hidden="false" customHeight="false" outlineLevel="0" collapsed="false">
      <c r="A28" s="148" t="s">
        <v>137</v>
      </c>
      <c r="B28" s="148"/>
      <c r="C28" s="148"/>
      <c r="D28" s="148"/>
      <c r="E28" s="165" t="n">
        <f aca="false">E24*E26</f>
        <v>498125.76</v>
      </c>
      <c r="F28" s="165"/>
      <c r="G28" s="142"/>
      <c r="H28" s="172" t="n">
        <f aca="false">H23</f>
        <v>83020.96</v>
      </c>
      <c r="I28" s="172" t="n">
        <f aca="false">I23</f>
        <v>83020.96</v>
      </c>
      <c r="J28" s="172" t="n">
        <f aca="false">J23</f>
        <v>83020.96</v>
      </c>
      <c r="K28" s="172" t="n">
        <f aca="false">K23</f>
        <v>83020.96</v>
      </c>
      <c r="L28" s="172" t="n">
        <f aca="false">L23</f>
        <v>83020.96</v>
      </c>
      <c r="M28" s="173" t="n">
        <f aca="false">M23</f>
        <v>83020.96</v>
      </c>
      <c r="N28" s="134"/>
      <c r="O28" s="134"/>
      <c r="P28" s="135"/>
    </row>
    <row r="29" customFormat="false" ht="14.25" hidden="false" customHeight="false" outlineLevel="0" collapsed="false">
      <c r="A29" s="174"/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34"/>
      <c r="O29" s="134"/>
      <c r="P29" s="135"/>
    </row>
    <row r="30" customFormat="false" ht="14.25" hidden="false" customHeight="false" outlineLevel="0" collapsed="false">
      <c r="A30" s="174"/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34"/>
      <c r="O30" s="134"/>
      <c r="P30" s="135"/>
    </row>
    <row r="31" customFormat="false" ht="15" hidden="false" customHeight="false" outlineLevel="0" collapsed="false">
      <c r="A31" s="146"/>
      <c r="B31" s="146"/>
      <c r="C31" s="146"/>
      <c r="D31" s="146"/>
      <c r="E31" s="146"/>
      <c r="F31" s="146"/>
      <c r="G31" s="146"/>
      <c r="H31" s="147" t="s">
        <v>124</v>
      </c>
      <c r="I31" s="147"/>
      <c r="J31" s="147"/>
      <c r="K31" s="147"/>
      <c r="L31" s="147"/>
      <c r="M31" s="147"/>
      <c r="N31" s="134"/>
      <c r="O31" s="134"/>
      <c r="P31" s="135"/>
    </row>
    <row r="32" customFormat="false" ht="13.5" hidden="false" customHeight="true" outlineLevel="0" collapsed="false">
      <c r="A32" s="148" t="s">
        <v>29</v>
      </c>
      <c r="B32" s="149" t="s">
        <v>125</v>
      </c>
      <c r="C32" s="149"/>
      <c r="D32" s="149"/>
      <c r="E32" s="150" t="s">
        <v>126</v>
      </c>
      <c r="F32" s="150"/>
      <c r="G32" s="149" t="s">
        <v>127</v>
      </c>
      <c r="H32" s="151" t="s">
        <v>138</v>
      </c>
      <c r="I32" s="151" t="s">
        <v>139</v>
      </c>
      <c r="J32" s="151" t="s">
        <v>140</v>
      </c>
      <c r="K32" s="151" t="s">
        <v>141</v>
      </c>
      <c r="L32" s="151" t="s">
        <v>142</v>
      </c>
      <c r="M32" s="152" t="s">
        <v>143</v>
      </c>
      <c r="N32" s="134"/>
      <c r="O32" s="134"/>
      <c r="P32" s="135"/>
    </row>
    <row r="33" customFormat="false" ht="14.25" hidden="false" customHeight="false" outlineLevel="0" collapsed="false">
      <c r="A33" s="148"/>
      <c r="B33" s="149"/>
      <c r="C33" s="149"/>
      <c r="D33" s="149"/>
      <c r="E33" s="150"/>
      <c r="F33" s="150"/>
      <c r="G33" s="175" t="s">
        <v>134</v>
      </c>
      <c r="H33" s="176"/>
      <c r="I33" s="177"/>
      <c r="J33" s="177"/>
      <c r="K33" s="177"/>
      <c r="L33" s="177"/>
      <c r="M33" s="178"/>
      <c r="N33" s="134"/>
      <c r="O33" s="134"/>
      <c r="P33" s="135"/>
    </row>
    <row r="34" customFormat="false" ht="14.25" hidden="false" customHeight="false" outlineLevel="0" collapsed="false">
      <c r="A34" s="156" t="n">
        <v>1</v>
      </c>
      <c r="B34" s="33" t="s">
        <v>37</v>
      </c>
      <c r="C34" s="33"/>
      <c r="D34" s="33"/>
      <c r="E34" s="179" t="n">
        <f aca="false">J16</f>
        <v>1992503.04</v>
      </c>
      <c r="F34" s="179"/>
      <c r="G34" s="158" t="n">
        <v>1</v>
      </c>
      <c r="H34" s="159" t="n">
        <f aca="false">G34/24</f>
        <v>0.0416666666666667</v>
      </c>
      <c r="I34" s="159" t="n">
        <f aca="false">G34/24</f>
        <v>0.0416666666666667</v>
      </c>
      <c r="J34" s="159" t="n">
        <f aca="false">G34/24</f>
        <v>0.0416666666666667</v>
      </c>
      <c r="K34" s="159" t="n">
        <f aca="false">G34/24</f>
        <v>0.0416666666666667</v>
      </c>
      <c r="L34" s="159" t="n">
        <f aca="false">G34/24</f>
        <v>0.0416666666666667</v>
      </c>
      <c r="M34" s="159" t="n">
        <f aca="false">G34/24</f>
        <v>0.0416666666666667</v>
      </c>
      <c r="N34" s="134"/>
      <c r="O34" s="134"/>
      <c r="P34" s="135"/>
    </row>
    <row r="35" customFormat="false" ht="14.25" hidden="false" customHeight="false" outlineLevel="0" collapsed="false">
      <c r="A35" s="156"/>
      <c r="B35" s="33"/>
      <c r="C35" s="33"/>
      <c r="D35" s="33"/>
      <c r="E35" s="180"/>
      <c r="F35" s="180"/>
      <c r="G35" s="161"/>
      <c r="H35" s="162" t="n">
        <f aca="false">E34*H34</f>
        <v>83020.96</v>
      </c>
      <c r="I35" s="162" t="n">
        <f aca="false">E34*I34</f>
        <v>83020.96</v>
      </c>
      <c r="J35" s="162" t="n">
        <f aca="false">E34*J34</f>
        <v>83020.96</v>
      </c>
      <c r="K35" s="162" t="n">
        <f aca="false">E34*K34</f>
        <v>83020.96</v>
      </c>
      <c r="L35" s="162" t="n">
        <f aca="false">E34*L34</f>
        <v>83020.96</v>
      </c>
      <c r="M35" s="163" t="n">
        <f aca="false">E34*M34</f>
        <v>83020.96</v>
      </c>
      <c r="N35" s="134"/>
      <c r="O35" s="134"/>
      <c r="P35" s="135"/>
    </row>
    <row r="36" customFormat="false" ht="14.25" hidden="false" customHeight="false" outlineLevel="0" collapsed="false">
      <c r="A36" s="164" t="s">
        <v>135</v>
      </c>
      <c r="B36" s="164"/>
      <c r="C36" s="164"/>
      <c r="D36" s="164"/>
      <c r="E36" s="165" t="n">
        <f aca="false">J16</f>
        <v>1992503.04</v>
      </c>
      <c r="F36" s="165"/>
      <c r="G36" s="166" t="n">
        <v>1</v>
      </c>
      <c r="H36" s="167"/>
      <c r="I36" s="167"/>
      <c r="J36" s="167"/>
      <c r="K36" s="167"/>
      <c r="L36" s="167"/>
      <c r="M36" s="167"/>
      <c r="N36" s="134"/>
      <c r="O36" s="134"/>
      <c r="P36" s="135"/>
    </row>
    <row r="37" customFormat="false" ht="14.25" hidden="false" customHeight="false" outlineLevel="0" collapsed="false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34"/>
      <c r="O37" s="134"/>
      <c r="P37" s="135"/>
    </row>
    <row r="38" customFormat="false" ht="14.25" hidden="false" customHeight="false" outlineLevel="0" collapsed="false">
      <c r="A38" s="148" t="s">
        <v>136</v>
      </c>
      <c r="B38" s="148"/>
      <c r="C38" s="148"/>
      <c r="D38" s="148"/>
      <c r="E38" s="168" t="n">
        <f aca="false">G36/4</f>
        <v>0.25</v>
      </c>
      <c r="F38" s="168"/>
      <c r="G38" s="142"/>
      <c r="H38" s="169" t="n">
        <f aca="false">H34</f>
        <v>0.0416666666666667</v>
      </c>
      <c r="I38" s="169" t="n">
        <f aca="false">I34</f>
        <v>0.0416666666666667</v>
      </c>
      <c r="J38" s="169" t="n">
        <f aca="false">J34</f>
        <v>0.0416666666666667</v>
      </c>
      <c r="K38" s="169" t="n">
        <f aca="false">K34</f>
        <v>0.0416666666666667</v>
      </c>
      <c r="L38" s="169" t="n">
        <f aca="false">L34</f>
        <v>0.0416666666666667</v>
      </c>
      <c r="M38" s="170" t="n">
        <f aca="false">M34</f>
        <v>0.0416666666666667</v>
      </c>
      <c r="N38" s="134"/>
      <c r="O38" s="134"/>
      <c r="P38" s="135"/>
    </row>
    <row r="39" customFormat="false" ht="14.25" hidden="false" customHeight="false" outlineLevel="0" collapsed="false">
      <c r="A39" s="171"/>
      <c r="B39" s="171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34"/>
      <c r="O39" s="134"/>
      <c r="P39" s="135"/>
    </row>
    <row r="40" customFormat="false" ht="14.25" hidden="false" customHeight="false" outlineLevel="0" collapsed="false">
      <c r="A40" s="181" t="s">
        <v>137</v>
      </c>
      <c r="B40" s="181"/>
      <c r="C40" s="181"/>
      <c r="D40" s="181"/>
      <c r="E40" s="182" t="n">
        <f aca="false">E36*E38</f>
        <v>498125.76</v>
      </c>
      <c r="F40" s="182"/>
      <c r="G40" s="183"/>
      <c r="H40" s="184" t="n">
        <f aca="false">H35</f>
        <v>83020.96</v>
      </c>
      <c r="I40" s="184" t="n">
        <f aca="false">I35</f>
        <v>83020.96</v>
      </c>
      <c r="J40" s="184" t="n">
        <f aca="false">J35</f>
        <v>83020.96</v>
      </c>
      <c r="K40" s="184" t="n">
        <f aca="false">K35</f>
        <v>83020.96</v>
      </c>
      <c r="L40" s="184" t="n">
        <f aca="false">L35</f>
        <v>83020.96</v>
      </c>
      <c r="M40" s="185" t="n">
        <f aca="false">M35</f>
        <v>83020.96</v>
      </c>
      <c r="N40" s="134"/>
      <c r="O40" s="134"/>
      <c r="P40" s="135"/>
    </row>
    <row r="41" customFormat="false" ht="14.25" hidden="false" customHeight="false" outlineLevel="0" collapsed="false">
      <c r="A41" s="38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5"/>
      <c r="N41" s="134"/>
      <c r="O41" s="134"/>
      <c r="P41" s="135"/>
    </row>
    <row r="42" customFormat="false" ht="14.25" hidden="false" customHeight="false" outlineLevel="0" collapsed="false">
      <c r="A42" s="38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  <c r="N42" s="134"/>
      <c r="O42" s="134"/>
      <c r="P42" s="135"/>
    </row>
    <row r="43" customFormat="false" ht="14.25" hidden="false" customHeight="true" outlineLevel="0" collapsed="false">
      <c r="A43" s="148" t="s">
        <v>29</v>
      </c>
      <c r="B43" s="149" t="s">
        <v>125</v>
      </c>
      <c r="C43" s="149"/>
      <c r="D43" s="149"/>
      <c r="E43" s="150" t="s">
        <v>126</v>
      </c>
      <c r="F43" s="150"/>
      <c r="G43" s="149" t="s">
        <v>127</v>
      </c>
      <c r="H43" s="151" t="s">
        <v>144</v>
      </c>
      <c r="I43" s="151" t="s">
        <v>145</v>
      </c>
      <c r="J43" s="151" t="s">
        <v>146</v>
      </c>
      <c r="K43" s="151" t="s">
        <v>147</v>
      </c>
      <c r="L43" s="151" t="s">
        <v>148</v>
      </c>
      <c r="M43" s="151" t="s">
        <v>149</v>
      </c>
      <c r="N43" s="134"/>
      <c r="O43" s="134"/>
      <c r="P43" s="135"/>
    </row>
    <row r="44" customFormat="false" ht="15" hidden="false" customHeight="true" outlineLevel="0" collapsed="false">
      <c r="A44" s="148"/>
      <c r="B44" s="149"/>
      <c r="C44" s="149"/>
      <c r="D44" s="149"/>
      <c r="E44" s="150"/>
      <c r="F44" s="150"/>
      <c r="G44" s="153" t="s">
        <v>134</v>
      </c>
      <c r="H44" s="142"/>
      <c r="I44" s="154"/>
      <c r="J44" s="154"/>
      <c r="K44" s="154"/>
      <c r="L44" s="154"/>
      <c r="M44" s="155"/>
      <c r="N44" s="134"/>
      <c r="O44" s="134"/>
      <c r="P44" s="135"/>
    </row>
    <row r="45" customFormat="false" ht="14.25" hidden="false" customHeight="false" outlineLevel="0" collapsed="false">
      <c r="A45" s="156" t="n">
        <v>1</v>
      </c>
      <c r="B45" s="33" t="s">
        <v>37</v>
      </c>
      <c r="C45" s="33"/>
      <c r="D45" s="33"/>
      <c r="E45" s="157"/>
      <c r="F45" s="157"/>
      <c r="G45" s="158" t="n">
        <v>1</v>
      </c>
      <c r="H45" s="159" t="n">
        <f aca="false">G45/24</f>
        <v>0.0416666666666667</v>
      </c>
      <c r="I45" s="159" t="n">
        <f aca="false">G45/24</f>
        <v>0.0416666666666667</v>
      </c>
      <c r="J45" s="159" t="n">
        <f aca="false">G45/24</f>
        <v>0.0416666666666667</v>
      </c>
      <c r="K45" s="159" t="n">
        <f aca="false">G45/24</f>
        <v>0.0416666666666667</v>
      </c>
      <c r="L45" s="159" t="n">
        <f aca="false">G45/24</f>
        <v>0.0416666666666667</v>
      </c>
      <c r="M45" s="159" t="n">
        <f aca="false">G45/24</f>
        <v>0.0416666666666667</v>
      </c>
      <c r="N45" s="186"/>
      <c r="O45" s="186"/>
      <c r="P45" s="187"/>
    </row>
    <row r="46" customFormat="false" ht="14.25" hidden="false" customHeight="false" outlineLevel="0" collapsed="false">
      <c r="A46" s="156"/>
      <c r="B46" s="33"/>
      <c r="C46" s="33"/>
      <c r="D46" s="33"/>
      <c r="E46" s="160" t="n">
        <f aca="false">J16</f>
        <v>1992503.04</v>
      </c>
      <c r="F46" s="160"/>
      <c r="G46" s="161"/>
      <c r="H46" s="162" t="n">
        <f aca="false">E46*H45</f>
        <v>83020.96</v>
      </c>
      <c r="I46" s="162" t="n">
        <f aca="false">E46*I45</f>
        <v>83020.96</v>
      </c>
      <c r="J46" s="162" t="n">
        <f aca="false">E46*J45</f>
        <v>83020.96</v>
      </c>
      <c r="K46" s="162" t="n">
        <f aca="false">E46*K45</f>
        <v>83020.96</v>
      </c>
      <c r="L46" s="162" t="n">
        <f aca="false">E46*L45</f>
        <v>83020.96</v>
      </c>
      <c r="M46" s="163" t="n">
        <f aca="false">E46*M45</f>
        <v>83020.96</v>
      </c>
    </row>
    <row r="47" customFormat="false" ht="14.25" hidden="false" customHeight="false" outlineLevel="0" collapsed="false">
      <c r="A47" s="164" t="s">
        <v>135</v>
      </c>
      <c r="B47" s="164"/>
      <c r="C47" s="164"/>
      <c r="D47" s="164"/>
      <c r="E47" s="165" t="n">
        <f aca="false">E46</f>
        <v>1992503.04</v>
      </c>
      <c r="F47" s="165"/>
      <c r="G47" s="166" t="n">
        <v>1</v>
      </c>
      <c r="H47" s="167"/>
      <c r="I47" s="167"/>
      <c r="J47" s="167"/>
      <c r="K47" s="167"/>
      <c r="L47" s="167"/>
      <c r="M47" s="167"/>
    </row>
    <row r="48" customFormat="false" ht="14.25" hidden="false" customHeight="false" outlineLevel="0" collapsed="false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</row>
    <row r="49" customFormat="false" ht="14.25" hidden="false" customHeight="false" outlineLevel="0" collapsed="false">
      <c r="A49" s="148" t="s">
        <v>136</v>
      </c>
      <c r="B49" s="148"/>
      <c r="C49" s="148"/>
      <c r="D49" s="148"/>
      <c r="E49" s="168" t="n">
        <f aca="false">G47/4</f>
        <v>0.25</v>
      </c>
      <c r="F49" s="168"/>
      <c r="G49" s="142"/>
      <c r="H49" s="169" t="n">
        <f aca="false">H45</f>
        <v>0.0416666666666667</v>
      </c>
      <c r="I49" s="169" t="n">
        <f aca="false">I45</f>
        <v>0.0416666666666667</v>
      </c>
      <c r="J49" s="169" t="n">
        <f aca="false">J45</f>
        <v>0.0416666666666667</v>
      </c>
      <c r="K49" s="169" t="n">
        <f aca="false">K45</f>
        <v>0.0416666666666667</v>
      </c>
      <c r="L49" s="169" t="n">
        <f aca="false">L45</f>
        <v>0.0416666666666667</v>
      </c>
      <c r="M49" s="170" t="n">
        <f aca="false">M45</f>
        <v>0.0416666666666667</v>
      </c>
    </row>
    <row r="50" customFormat="false" ht="14.25" hidden="false" customHeight="false" outlineLevel="0" collapsed="false">
      <c r="A50" s="171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</row>
    <row r="51" customFormat="false" ht="14.25" hidden="false" customHeight="false" outlineLevel="0" collapsed="false">
      <c r="A51" s="148" t="s">
        <v>137</v>
      </c>
      <c r="B51" s="148"/>
      <c r="C51" s="148"/>
      <c r="D51" s="148"/>
      <c r="E51" s="165" t="n">
        <f aca="false">E47*E49</f>
        <v>498125.76</v>
      </c>
      <c r="F51" s="165"/>
      <c r="G51" s="142"/>
      <c r="H51" s="172" t="n">
        <f aca="false">H46</f>
        <v>83020.96</v>
      </c>
      <c r="I51" s="172" t="n">
        <f aca="false">I46</f>
        <v>83020.96</v>
      </c>
      <c r="J51" s="172" t="n">
        <f aca="false">J46</f>
        <v>83020.96</v>
      </c>
      <c r="K51" s="172" t="n">
        <f aca="false">K46</f>
        <v>83020.96</v>
      </c>
      <c r="L51" s="172" t="n">
        <f aca="false">L46</f>
        <v>83020.96</v>
      </c>
      <c r="M51" s="173" t="n">
        <f aca="false">M46</f>
        <v>83020.96</v>
      </c>
    </row>
    <row r="52" customFormat="false" ht="14.25" hidden="false" customHeight="false" outlineLevel="0" collapsed="false">
      <c r="A52" s="174"/>
      <c r="B52" s="174"/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</row>
    <row r="53" customFormat="false" ht="14.25" hidden="false" customHeight="false" outlineLevel="0" collapsed="false">
      <c r="A53" s="174"/>
      <c r="B53" s="174"/>
      <c r="C53" s="174"/>
      <c r="D53" s="174"/>
      <c r="E53" s="174"/>
      <c r="F53" s="174"/>
      <c r="G53" s="174"/>
      <c r="H53" s="174"/>
      <c r="I53" s="174"/>
      <c r="J53" s="174"/>
      <c r="K53" s="174"/>
      <c r="L53" s="174"/>
      <c r="M53" s="174"/>
    </row>
    <row r="54" customFormat="false" ht="15" hidden="false" customHeight="false" outlineLevel="0" collapsed="false">
      <c r="A54" s="146"/>
      <c r="B54" s="146"/>
      <c r="C54" s="146"/>
      <c r="D54" s="146"/>
      <c r="E54" s="146"/>
      <c r="F54" s="146"/>
      <c r="G54" s="146"/>
      <c r="H54" s="147" t="s">
        <v>124</v>
      </c>
      <c r="I54" s="147"/>
      <c r="J54" s="147"/>
      <c r="K54" s="147"/>
      <c r="L54" s="147"/>
      <c r="M54" s="147"/>
    </row>
    <row r="55" customFormat="false" ht="14.25" hidden="false" customHeight="true" outlineLevel="0" collapsed="false">
      <c r="A55" s="148" t="s">
        <v>29</v>
      </c>
      <c r="B55" s="149" t="s">
        <v>125</v>
      </c>
      <c r="C55" s="149"/>
      <c r="D55" s="149"/>
      <c r="E55" s="150" t="s">
        <v>126</v>
      </c>
      <c r="F55" s="150"/>
      <c r="G55" s="149" t="s">
        <v>127</v>
      </c>
      <c r="H55" s="151" t="s">
        <v>150</v>
      </c>
      <c r="I55" s="151" t="s">
        <v>151</v>
      </c>
      <c r="J55" s="151" t="s">
        <v>152</v>
      </c>
      <c r="K55" s="151" t="s">
        <v>153</v>
      </c>
      <c r="L55" s="151" t="s">
        <v>154</v>
      </c>
      <c r="M55" s="151" t="s">
        <v>155</v>
      </c>
    </row>
    <row r="56" customFormat="false" ht="14.25" hidden="false" customHeight="false" outlineLevel="0" collapsed="false">
      <c r="A56" s="148"/>
      <c r="B56" s="149"/>
      <c r="C56" s="149"/>
      <c r="D56" s="149"/>
      <c r="E56" s="150"/>
      <c r="F56" s="150"/>
      <c r="G56" s="175" t="s">
        <v>134</v>
      </c>
      <c r="H56" s="176"/>
      <c r="I56" s="177"/>
      <c r="J56" s="177"/>
      <c r="K56" s="177"/>
      <c r="L56" s="177"/>
      <c r="M56" s="178"/>
    </row>
    <row r="57" customFormat="false" ht="14.25" hidden="false" customHeight="false" outlineLevel="0" collapsed="false">
      <c r="A57" s="156" t="n">
        <v>1</v>
      </c>
      <c r="B57" s="33" t="s">
        <v>37</v>
      </c>
      <c r="C57" s="33"/>
      <c r="D57" s="33"/>
      <c r="E57" s="160" t="n">
        <f aca="false">J16</f>
        <v>1992503.04</v>
      </c>
      <c r="F57" s="160"/>
      <c r="G57" s="158" t="n">
        <v>1</v>
      </c>
      <c r="H57" s="159" t="n">
        <f aca="false">G57/24</f>
        <v>0.0416666666666667</v>
      </c>
      <c r="I57" s="159" t="n">
        <f aca="false">G57/24</f>
        <v>0.0416666666666667</v>
      </c>
      <c r="J57" s="159" t="n">
        <f aca="false">G57/24</f>
        <v>0.0416666666666667</v>
      </c>
      <c r="K57" s="159" t="n">
        <f aca="false">G57/24</f>
        <v>0.0416666666666667</v>
      </c>
      <c r="L57" s="159" t="n">
        <f aca="false">G57/24</f>
        <v>0.0416666666666667</v>
      </c>
      <c r="M57" s="159" t="n">
        <f aca="false">G57/24</f>
        <v>0.0416666666666667</v>
      </c>
    </row>
    <row r="58" customFormat="false" ht="14.25" hidden="false" customHeight="false" outlineLevel="0" collapsed="false">
      <c r="A58" s="156"/>
      <c r="B58" s="33"/>
      <c r="C58" s="33"/>
      <c r="D58" s="33"/>
      <c r="E58" s="180"/>
      <c r="F58" s="180"/>
      <c r="G58" s="161"/>
      <c r="H58" s="162" t="n">
        <f aca="false">E57*H57</f>
        <v>83020.96</v>
      </c>
      <c r="I58" s="162" t="n">
        <f aca="false">E57*I57</f>
        <v>83020.96</v>
      </c>
      <c r="J58" s="162" t="n">
        <f aca="false">E57*J57</f>
        <v>83020.96</v>
      </c>
      <c r="K58" s="162" t="n">
        <f aca="false">E57*K57</f>
        <v>83020.96</v>
      </c>
      <c r="L58" s="162" t="n">
        <f aca="false">E57*L57</f>
        <v>83020.96</v>
      </c>
      <c r="M58" s="163" t="n">
        <f aca="false">E57*M57</f>
        <v>83020.96</v>
      </c>
    </row>
    <row r="59" customFormat="false" ht="14.25" hidden="false" customHeight="false" outlineLevel="0" collapsed="false">
      <c r="A59" s="164" t="s">
        <v>135</v>
      </c>
      <c r="B59" s="164"/>
      <c r="C59" s="164"/>
      <c r="D59" s="164"/>
      <c r="E59" s="165" t="n">
        <f aca="false">E57</f>
        <v>1992503.04</v>
      </c>
      <c r="F59" s="165"/>
      <c r="G59" s="166" t="n">
        <v>1</v>
      </c>
      <c r="H59" s="167"/>
      <c r="I59" s="167"/>
      <c r="J59" s="167"/>
      <c r="K59" s="167"/>
      <c r="L59" s="167"/>
      <c r="M59" s="167"/>
    </row>
    <row r="60" customFormat="false" ht="14.25" hidden="false" customHeight="false" outlineLevel="0" collapsed="false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</row>
    <row r="61" customFormat="false" ht="14.25" hidden="false" customHeight="false" outlineLevel="0" collapsed="false">
      <c r="A61" s="148" t="s">
        <v>136</v>
      </c>
      <c r="B61" s="148"/>
      <c r="C61" s="148"/>
      <c r="D61" s="148"/>
      <c r="E61" s="168" t="n">
        <f aca="false">G59/4</f>
        <v>0.25</v>
      </c>
      <c r="F61" s="168"/>
      <c r="G61" s="142"/>
      <c r="H61" s="169" t="n">
        <f aca="false">H57</f>
        <v>0.0416666666666667</v>
      </c>
      <c r="I61" s="169" t="n">
        <f aca="false">I57</f>
        <v>0.0416666666666667</v>
      </c>
      <c r="J61" s="169" t="n">
        <f aca="false">J57</f>
        <v>0.0416666666666667</v>
      </c>
      <c r="K61" s="169" t="n">
        <f aca="false">K57</f>
        <v>0.0416666666666667</v>
      </c>
      <c r="L61" s="169" t="n">
        <f aca="false">L57</f>
        <v>0.0416666666666667</v>
      </c>
      <c r="M61" s="170" t="n">
        <f aca="false">M57</f>
        <v>0.0416666666666667</v>
      </c>
    </row>
    <row r="62" customFormat="false" ht="14.25" hidden="false" customHeight="false" outlineLevel="0" collapsed="false">
      <c r="A62" s="171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</row>
    <row r="63" customFormat="false" ht="14.25" hidden="false" customHeight="false" outlineLevel="0" collapsed="false">
      <c r="A63" s="181" t="s">
        <v>137</v>
      </c>
      <c r="B63" s="181"/>
      <c r="C63" s="181"/>
      <c r="D63" s="181"/>
      <c r="E63" s="182" t="n">
        <f aca="false">E59*E61</f>
        <v>498125.76</v>
      </c>
      <c r="F63" s="182"/>
      <c r="G63" s="183"/>
      <c r="H63" s="184" t="n">
        <f aca="false">H58</f>
        <v>83020.96</v>
      </c>
      <c r="I63" s="184" t="n">
        <f aca="false">I58</f>
        <v>83020.96</v>
      </c>
      <c r="J63" s="184" t="n">
        <f aca="false">J58</f>
        <v>83020.96</v>
      </c>
      <c r="K63" s="184" t="n">
        <f aca="false">K58</f>
        <v>83020.96</v>
      </c>
      <c r="L63" s="184" t="n">
        <f aca="false">L58</f>
        <v>83020.96</v>
      </c>
      <c r="M63" s="185" t="n">
        <f aca="false">M58</f>
        <v>83020.96</v>
      </c>
    </row>
  </sheetData>
  <mergeCells count="83">
    <mergeCell ref="A1:M9"/>
    <mergeCell ref="A10:M12"/>
    <mergeCell ref="A13:A14"/>
    <mergeCell ref="B13:M14"/>
    <mergeCell ref="B15:M15"/>
    <mergeCell ref="B16:D16"/>
    <mergeCell ref="E16:H16"/>
    <mergeCell ref="J16:M16"/>
    <mergeCell ref="A17:D17"/>
    <mergeCell ref="E17:M17"/>
    <mergeCell ref="A18:M18"/>
    <mergeCell ref="A19:G19"/>
    <mergeCell ref="H19:M19"/>
    <mergeCell ref="A20:A21"/>
    <mergeCell ref="B20:D21"/>
    <mergeCell ref="E20:F21"/>
    <mergeCell ref="A22:A23"/>
    <mergeCell ref="B22:D23"/>
    <mergeCell ref="E22:F22"/>
    <mergeCell ref="E23:F23"/>
    <mergeCell ref="A24:D24"/>
    <mergeCell ref="E24:F24"/>
    <mergeCell ref="H24:M24"/>
    <mergeCell ref="A25:M25"/>
    <mergeCell ref="A26:D26"/>
    <mergeCell ref="E26:F26"/>
    <mergeCell ref="A27:M27"/>
    <mergeCell ref="A28:D28"/>
    <mergeCell ref="E28:F28"/>
    <mergeCell ref="A29:M30"/>
    <mergeCell ref="A31:G31"/>
    <mergeCell ref="H31:M31"/>
    <mergeCell ref="A32:A33"/>
    <mergeCell ref="B32:D33"/>
    <mergeCell ref="E32:F33"/>
    <mergeCell ref="A34:A35"/>
    <mergeCell ref="B34:D35"/>
    <mergeCell ref="E34:F34"/>
    <mergeCell ref="E35:F35"/>
    <mergeCell ref="A36:D36"/>
    <mergeCell ref="E36:F36"/>
    <mergeCell ref="H36:M36"/>
    <mergeCell ref="A37:M37"/>
    <mergeCell ref="A38:D38"/>
    <mergeCell ref="E38:F38"/>
    <mergeCell ref="A39:M39"/>
    <mergeCell ref="A40:D40"/>
    <mergeCell ref="E40:F40"/>
    <mergeCell ref="A43:A44"/>
    <mergeCell ref="B43:D44"/>
    <mergeCell ref="E43:F44"/>
    <mergeCell ref="A45:A46"/>
    <mergeCell ref="B45:D46"/>
    <mergeCell ref="E45:F45"/>
    <mergeCell ref="E46:F46"/>
    <mergeCell ref="A47:D47"/>
    <mergeCell ref="E47:F47"/>
    <mergeCell ref="H47:M47"/>
    <mergeCell ref="A48:M48"/>
    <mergeCell ref="A49:D49"/>
    <mergeCell ref="E49:F49"/>
    <mergeCell ref="A50:M50"/>
    <mergeCell ref="A51:D51"/>
    <mergeCell ref="E51:F51"/>
    <mergeCell ref="A52:M53"/>
    <mergeCell ref="A54:G54"/>
    <mergeCell ref="H54:M54"/>
    <mergeCell ref="A55:A56"/>
    <mergeCell ref="B55:D56"/>
    <mergeCell ref="E55:F56"/>
    <mergeCell ref="A57:A58"/>
    <mergeCell ref="B57:D58"/>
    <mergeCell ref="E57:F57"/>
    <mergeCell ref="E58:F58"/>
    <mergeCell ref="A59:D59"/>
    <mergeCell ref="E59:F59"/>
    <mergeCell ref="H59:M59"/>
    <mergeCell ref="A60:M60"/>
    <mergeCell ref="A61:D61"/>
    <mergeCell ref="E61:F61"/>
    <mergeCell ref="A62:M62"/>
    <mergeCell ref="A63:D63"/>
    <mergeCell ref="E63:F63"/>
  </mergeCells>
  <printOptions headings="false" gridLines="false" gridLinesSet="true" horizontalCentered="true" verticalCentered="true"/>
  <pageMargins left="0.39375" right="0.39375" top="0.39375" bottom="0.39375" header="0.315277777777778" footer="0.315277777777778"/>
  <pageSetup paperSize="9" scale="100" fitToWidth="1" fitToHeight="0" pageOrder="overThenDown" orientation="landscape" blackAndWhite="false" draft="false" cellComments="none" horizontalDpi="300" verticalDpi="300" copies="1"/>
  <headerFooter differentFirst="true" differentOddEven="false">
    <oddHeader>&amp;C&amp;10&amp;Kffffff&amp;A</oddHeader>
    <oddFooter>&amp;C&amp;10&amp;KffffffPágina &amp;P</oddFooter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2025-02-25T10:07:26Z</dcterms:created>
  <dc:creator>PPM</dc:creator>
  <dc:description/>
  <dc:language>pt-BR</dc:language>
  <cp:lastModifiedBy/>
  <cp:lastPrinted>2026-06-03T13:13:36Z</cp:lastPrinted>
  <dcterms:modified xsi:type="dcterms:W3CDTF">2026-06-16T09:24:05Z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