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defaultThemeVersion="166925"/>
  <mc:AlternateContent xmlns:mc="http://schemas.openxmlformats.org/markup-compatibility/2006">
    <mc:Choice Requires="x15">
      <x15ac:absPath xmlns:x15ac="http://schemas.microsoft.com/office/spreadsheetml/2010/11/ac" url="D:\Priscilla\Desktop\Notebook_Prata\POUSO ALTO\POUSO ALTO\A abrir\SAMU\"/>
    </mc:Choice>
  </mc:AlternateContent>
  <xr:revisionPtr revIDLastSave="0" documentId="13_ncr:1_{E300918B-2279-4272-91A3-A547730D1D0D}" xr6:coauthVersionLast="47" xr6:coauthVersionMax="47" xr10:uidLastSave="{00000000-0000-0000-0000-000000000000}"/>
  <bookViews>
    <workbookView xWindow="-108" yWindow="-108" windowWidth="23256" windowHeight="12456" xr2:uid="{1491A72C-7339-44E7-8180-FCBA4E1FCB6C}"/>
  </bookViews>
  <sheets>
    <sheet name="Planilha Orçamentária" sheetId="1" r:id="rId1"/>
    <sheet name="Cronograma" sheetId="2" r:id="rId2"/>
    <sheet name="BDI" sheetId="5" r:id="rId3"/>
  </sheets>
  <definedNames>
    <definedName name="_xlnm.Print_Area" localSheetId="2">BDI!$B$1:$J$43</definedName>
    <definedName name="_xlnm.Print_Area" localSheetId="1">Cronograma!$A$1:$J$51</definedName>
    <definedName name="_xlnm.Print_Area" localSheetId="0">'Planilha Orçamentária'!$B$2:$J$143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22" i="5" l="1"/>
  <c r="J21" i="5"/>
  <c r="G46" i="2" l="1"/>
  <c r="G41" i="2"/>
  <c r="I46" i="2"/>
  <c r="I38" i="2"/>
  <c r="I44" i="2"/>
  <c r="H29" i="2"/>
  <c r="H26" i="2"/>
  <c r="H23" i="2"/>
  <c r="G20" i="2"/>
  <c r="G17" i="2"/>
  <c r="F14" i="2"/>
  <c r="E40" i="2"/>
  <c r="E46" i="2"/>
  <c r="D46" i="2"/>
  <c r="I32" i="2" l="1"/>
  <c r="I35" i="2" l="1"/>
  <c r="I29" i="2"/>
  <c r="F8" i="2"/>
  <c r="F11" i="2" l="1"/>
  <c r="E25" i="2"/>
  <c r="E13" i="2" l="1"/>
  <c r="E43" i="2"/>
  <c r="E7" i="2"/>
  <c r="F46" i="2"/>
  <c r="F47" i="2" s="1"/>
  <c r="H46" i="2"/>
  <c r="E22" i="2"/>
  <c r="E31" i="2"/>
  <c r="E28" i="2"/>
  <c r="E34" i="2"/>
  <c r="E37" i="2"/>
  <c r="E19" i="2"/>
  <c r="E10" i="2"/>
  <c r="E16" i="2"/>
  <c r="G47" i="2" l="1"/>
  <c r="H47" i="2" s="1"/>
  <c r="I47" i="2" s="1"/>
</calcChain>
</file>

<file path=xl/sharedStrings.xml><?xml version="1.0" encoding="utf-8"?>
<sst xmlns="http://schemas.openxmlformats.org/spreadsheetml/2006/main" count="532" uniqueCount="335">
  <si>
    <t>PLANILHA ORÇAMENTÁRIA</t>
  </si>
  <si>
    <t>INFORMAÇÕES GERAIS</t>
  </si>
  <si>
    <t>ITEM</t>
  </si>
  <si>
    <t>CÓDIGO</t>
  </si>
  <si>
    <t>BASE</t>
  </si>
  <si>
    <t>DISCRIMINAÇÃO</t>
  </si>
  <si>
    <t>UND.</t>
  </si>
  <si>
    <t>QUANT.</t>
  </si>
  <si>
    <t>PREÇO UNT.</t>
  </si>
  <si>
    <t>PREÇO C/ BDI</t>
  </si>
  <si>
    <t>TOTAL</t>
  </si>
  <si>
    <t>SUPERESTRUTURA</t>
  </si>
  <si>
    <t>PINTURA</t>
  </si>
  <si>
    <t>COBERTURA</t>
  </si>
  <si>
    <t>6.1</t>
  </si>
  <si>
    <t>M2</t>
  </si>
  <si>
    <t>11.1</t>
  </si>
  <si>
    <t>1.1</t>
  </si>
  <si>
    <t>2.1</t>
  </si>
  <si>
    <t>3.1</t>
  </si>
  <si>
    <t>4.1</t>
  </si>
  <si>
    <t>5.1</t>
  </si>
  <si>
    <t>7.1</t>
  </si>
  <si>
    <t>8.1</t>
  </si>
  <si>
    <t>9.1</t>
  </si>
  <si>
    <t>10.1</t>
  </si>
  <si>
    <t>2.2</t>
  </si>
  <si>
    <t>SINAPI</t>
  </si>
  <si>
    <t>M3</t>
  </si>
  <si>
    <t>4.2</t>
  </si>
  <si>
    <t>4.3</t>
  </si>
  <si>
    <t>M</t>
  </si>
  <si>
    <t>UN</t>
  </si>
  <si>
    <t>6.2</t>
  </si>
  <si>
    <t>7.2</t>
  </si>
  <si>
    <t>8.2</t>
  </si>
  <si>
    <t>9.2</t>
  </si>
  <si>
    <t>9.3</t>
  </si>
  <si>
    <t>11.2</t>
  </si>
  <si>
    <t>12.1</t>
  </si>
  <si>
    <t>DESCRIÇÃO DOS SERVIÇOS</t>
  </si>
  <si>
    <t>VALOR (R$)</t>
  </si>
  <si>
    <t>% ITEM</t>
  </si>
  <si>
    <t>VALORES TOTAIS</t>
  </si>
  <si>
    <t>VALORES ACUMULADOS</t>
  </si>
  <si>
    <t xml:space="preserve"> </t>
  </si>
  <si>
    <t>ESTRUTURAS DE CONCRETO E ARRIMO</t>
  </si>
  <si>
    <t>ALVENARIA, VEDAÇÕES E DIVISÓRIAS</t>
  </si>
  <si>
    <t>IMPERMEABILIZAÇÃO</t>
  </si>
  <si>
    <t>ESQUADRIAS</t>
  </si>
  <si>
    <t>REVESTIMENTO DE PAREDE</t>
  </si>
  <si>
    <t>REVESTIMENTO DE PISO</t>
  </si>
  <si>
    <t>MARMORARIA</t>
  </si>
  <si>
    <t>LOUÇAS, METAIS E ACESSÓRIOS</t>
  </si>
  <si>
    <t>ELÉTRICO</t>
  </si>
  <si>
    <t>Natanael Gomes</t>
  </si>
  <si>
    <t>Engenheiro Civil – CREA MG 56483MG</t>
  </si>
  <si>
    <t>CRONOGRAMA DE OBRA
CONSTRUÇÃO DE BASE DESCENTRALIZADA DO SAMU 192</t>
  </si>
  <si>
    <t>SERVIÇOS PRELIMINARES E INDIRETO</t>
  </si>
  <si>
    <t>HIDROSANITÁRIO</t>
  </si>
  <si>
    <t>SERVIÇOS PRELIMINARES E INDIRETOS</t>
  </si>
  <si>
    <t>CANTEIRO DE OBRAS</t>
  </si>
  <si>
    <t>1</t>
  </si>
  <si>
    <t>1.1.1</t>
  </si>
  <si>
    <t>1.1.2</t>
  </si>
  <si>
    <t>1.1.3</t>
  </si>
  <si>
    <t>2</t>
  </si>
  <si>
    <t>FUNDAÇÃO (ESTACAS, BLOCOS E VIGAS BALDRAMES)</t>
  </si>
  <si>
    <t>2.1.1</t>
  </si>
  <si>
    <t>2.1.2</t>
  </si>
  <si>
    <t>2.1.3</t>
  </si>
  <si>
    <t>2.1.4</t>
  </si>
  <si>
    <t>2.2.1</t>
  </si>
  <si>
    <t>2.2.2</t>
  </si>
  <si>
    <t>2.2.3</t>
  </si>
  <si>
    <t>2.2.4</t>
  </si>
  <si>
    <t>2.2.5</t>
  </si>
  <si>
    <t>2.2.6</t>
  </si>
  <si>
    <t>2.2.7</t>
  </si>
  <si>
    <t>3</t>
  </si>
  <si>
    <t>ALVENARIA DE VEDAÇÃO</t>
  </si>
  <si>
    <t>3.1.1</t>
  </si>
  <si>
    <t>3.1.2</t>
  </si>
  <si>
    <t>4</t>
  </si>
  <si>
    <t>ESTRUTURA</t>
  </si>
  <si>
    <t>4.1.1</t>
  </si>
  <si>
    <t>4.1.2</t>
  </si>
  <si>
    <t>TELHAMENTO</t>
  </si>
  <si>
    <t>4.2.1</t>
  </si>
  <si>
    <t>COMPLEMENTENTOS</t>
  </si>
  <si>
    <t>4.3.1</t>
  </si>
  <si>
    <t>4.3.2</t>
  </si>
  <si>
    <t>4.3.3</t>
  </si>
  <si>
    <t>4.3.4</t>
  </si>
  <si>
    <t>5</t>
  </si>
  <si>
    <t>6</t>
  </si>
  <si>
    <t>ESQUADRIAS DE MADEIRA</t>
  </si>
  <si>
    <t>6.1.1</t>
  </si>
  <si>
    <t>6.1.2</t>
  </si>
  <si>
    <t>ESQUADRIAS DE ALUMÍNIO</t>
  </si>
  <si>
    <t>6.2.1</t>
  </si>
  <si>
    <t>PORTAS DE ALUMÍNIO</t>
  </si>
  <si>
    <t>6.2.1.1</t>
  </si>
  <si>
    <t>6.2.1.2</t>
  </si>
  <si>
    <t>6.2.2</t>
  </si>
  <si>
    <t>JANELAS DE ALUMÍNIO</t>
  </si>
  <si>
    <t>6.2.2.1</t>
  </si>
  <si>
    <t>6.2.2.2</t>
  </si>
  <si>
    <t>7</t>
  </si>
  <si>
    <t>REVESTIMENTO ARGAMASSADO</t>
  </si>
  <si>
    <t>7.1.1</t>
  </si>
  <si>
    <t>7.1.2</t>
  </si>
  <si>
    <t>7.1.3</t>
  </si>
  <si>
    <t>REVESTIMENTO CERÂMICO</t>
  </si>
  <si>
    <t>7.2.1</t>
  </si>
  <si>
    <t>8</t>
  </si>
  <si>
    <t>REVESTIMENTO DE PISO INTERNO E EXTERNO</t>
  </si>
  <si>
    <t>8.1.1</t>
  </si>
  <si>
    <t>REVESTIMENTO DE PISO INTERNO</t>
  </si>
  <si>
    <t>8.2.1</t>
  </si>
  <si>
    <t>8.2.1.1</t>
  </si>
  <si>
    <t>8.2.2</t>
  </si>
  <si>
    <t>PISO CERÂMICO</t>
  </si>
  <si>
    <t>8.2.2.1</t>
  </si>
  <si>
    <t>8.2.3</t>
  </si>
  <si>
    <t>RODAPÉ</t>
  </si>
  <si>
    <t>8.2.3.1</t>
  </si>
  <si>
    <t>9</t>
  </si>
  <si>
    <t>PAREDES</t>
  </si>
  <si>
    <t>9.1.1</t>
  </si>
  <si>
    <t>9.1.2</t>
  </si>
  <si>
    <t>9.1.3</t>
  </si>
  <si>
    <t>TETO</t>
  </si>
  <si>
    <t>9.2.1</t>
  </si>
  <si>
    <t>9.3.1</t>
  </si>
  <si>
    <t>9.3.2</t>
  </si>
  <si>
    <t>10</t>
  </si>
  <si>
    <t>11</t>
  </si>
  <si>
    <t>EQUIPAMENTOS</t>
  </si>
  <si>
    <t>11.1.1</t>
  </si>
  <si>
    <t>LOUÇAS</t>
  </si>
  <si>
    <t>11.2.1</t>
  </si>
  <si>
    <t>11.2.2</t>
  </si>
  <si>
    <t>11.2.3</t>
  </si>
  <si>
    <t>11.3</t>
  </si>
  <si>
    <t>METAIS E ACESSÓRIOS</t>
  </si>
  <si>
    <t>11.3.1</t>
  </si>
  <si>
    <t>un</t>
  </si>
  <si>
    <t>12</t>
  </si>
  <si>
    <t>HIDROSSANITÁRIO</t>
  </si>
  <si>
    <t>HIDRÁULICA</t>
  </si>
  <si>
    <t>12.1.1</t>
  </si>
  <si>
    <t>12.1.2</t>
  </si>
  <si>
    <t>12.1.3</t>
  </si>
  <si>
    <t>12.1.4</t>
  </si>
  <si>
    <t>12.1.5</t>
  </si>
  <si>
    <t>12.1.6</t>
  </si>
  <si>
    <t>12.1.7</t>
  </si>
  <si>
    <t>12.1.8</t>
  </si>
  <si>
    <t>12.1.9</t>
  </si>
  <si>
    <t>12.1.10</t>
  </si>
  <si>
    <t>12.2</t>
  </si>
  <si>
    <t>SANITÁRIA, VENTILAÇÃO E PLUVIAL</t>
  </si>
  <si>
    <t>12.2.1</t>
  </si>
  <si>
    <t>12.2.2</t>
  </si>
  <si>
    <t>CAIXA ENTERRADA HIDRÁULICA RETANGULAR EM ALVENARIA COM TIJOLOS CERÂMICOS MACIÇOS, DIMENSÕES INTERNAS: 0,6X0,6X0,6 M PARA REDE DE ESGOTO. AF_12/2020</t>
  </si>
  <si>
    <t>12.2.3</t>
  </si>
  <si>
    <t>12.2.4</t>
  </si>
  <si>
    <t>12.2.5</t>
  </si>
  <si>
    <t>12.2.6</t>
  </si>
  <si>
    <t>12.2.7</t>
  </si>
  <si>
    <t>TUBO PVC, SERIE NORMAL, ESGOTO PREDIAL, DN 40 MM, FORNECIDO E INSTALADO EM RAMAL DE DESCARGA OU RAMAL DE ESGOTO SANITÁRIO. AF_08/2022 (SOLDÁVEL)</t>
  </si>
  <si>
    <t>12.2.8</t>
  </si>
  <si>
    <t>12.2.9</t>
  </si>
  <si>
    <t>12.2.10</t>
  </si>
  <si>
    <t>12.2.11</t>
  </si>
  <si>
    <t>FORNECIMENTO E ASSENTAMENTO DE TUBO PVC RÍGIDO, DRENAGEM/PLUVIAL, PBV - SÉRIE NORMAL, DN 100 MM (4"), INCLUSIVE CONEXÕES</t>
  </si>
  <si>
    <t>m</t>
  </si>
  <si>
    <t>12.3</t>
  </si>
  <si>
    <t>PREVENÇÃO E COMBATE A INCÊNDIO (PCI)</t>
  </si>
  <si>
    <t>12.3.1</t>
  </si>
  <si>
    <t>LUMINÁRIA DE EMERGÊNCIA, COM 30 LÂMPADAS LED DE 2 W, SEM REATOR - FORNECIMENTO E INSTALAÇÃO. AF_09/2024</t>
  </si>
  <si>
    <t>13</t>
  </si>
  <si>
    <t>13.1</t>
  </si>
  <si>
    <t>INFRAESTRUTURA</t>
  </si>
  <si>
    <t>13.1.1</t>
  </si>
  <si>
    <t>13.1.2</t>
  </si>
  <si>
    <t>13.1.3</t>
  </si>
  <si>
    <t>13.1.4</t>
  </si>
  <si>
    <t>13.1.5</t>
  </si>
  <si>
    <t>13.1.6</t>
  </si>
  <si>
    <t>13.1.7</t>
  </si>
  <si>
    <t>13.1.8</t>
  </si>
  <si>
    <t>13.1.9</t>
  </si>
  <si>
    <t>13.1.10</t>
  </si>
  <si>
    <t>13.1.11</t>
  </si>
  <si>
    <t>13.1.12</t>
  </si>
  <si>
    <t>13.1.13</t>
  </si>
  <si>
    <t>13.1.14</t>
  </si>
  <si>
    <t>13.1.15</t>
  </si>
  <si>
    <t>13.1.16</t>
  </si>
  <si>
    <t>ENTRADA DE ENERGIA ELÉTRICA, SUBTERRÂNEA, BIFÁSICA, COM CAIXA DE EMBUTIR, CABO DE 16 MM2 E DISJUNTOR DIN 50A (NÃO INCLUSA MURETA DE ALVENARIA). AF_07/2020_PS</t>
  </si>
  <si>
    <t>FORNECIMENTO E INSTALAÇÃO DE PLACA DE OBRA COM CHAPA GALVANIZADA E ESTRUTURA DE MADEIRA. AF_03/2022_PS</t>
  </si>
  <si>
    <t>FORNECIMENTO E INSTALAÇÃO DE SUPORTE DE MADEIRA PARA PLACAS DE SINALIZAÇÃO, EM SOLO, COM H= DE 2,5 M E SEÇÃO DE 7,5 X 7,5 CM. AF_03/2022</t>
  </si>
  <si>
    <t>ESCAVAÇÃO MANUAL PARA VIGA BALDRAME OU SAPATA CORRIDA (SEM ESCAVAÇÃO PARA COLOCAÇÃO DE FÔRMAS). AF_01/2024</t>
  </si>
  <si>
    <t>CONCRETAGEM DE BLOCO DE COROAMENTO OU VIGA BALDRAME, FCK 30 MPA, COM USO DE BOMBA - LANÇAMENTO, ADENSAMENTO E ACABAMENTO. AF_01/2024</t>
  </si>
  <si>
    <t>CORTE E DOBRA DE AÇO CA-60, DIÂMETRO DE 5,0 MM. AF_06/2022</t>
  </si>
  <si>
    <t>KG</t>
  </si>
  <si>
    <t>CORTE E DOBRA DE AÇO CA-50, DIÂMETRO DE 10,0 MM. AF_06/2022</t>
  </si>
  <si>
    <t>MONTAGEM E DESMONTAGEM DE FÔRMA DE PILARES RETANGULARES E ESTRUTURAS SIMILARES, PÉ-DIREITO SIMPLES, EM CHAPA DE MADEIRA COMPENSADA RESINADA, 6 UTILIZAÇÕES. AF_09/2020</t>
  </si>
  <si>
    <t>MONTAGEM E DESMONTAGEM DE FÔRMA DE VIGA, ESCORAMENTO COM PONTALETE DE MADEIRA, PÉ-DIREITO SIMPLES, EM MADEIRA SERRADA, 4 UTILIZAÇÕES. AF_09/2020</t>
  </si>
  <si>
    <t>ARMAÇÃO DE PILAR OU VIGA DE ESTRUTURA CONVENCIONAL DE CONCRETO ARMADO UTILIZANDO AÇO CA-50 DE 10,0 MM - MONTAGEM. AF_06/2022</t>
  </si>
  <si>
    <t>ARMAÇÃO DE PILAR OU VIGA DE ESTRUTURA CONVENCIONAL DE CONCRETO ARMADO UTILIZANDO AÇO CA-60 DE 5,0 MM - MONTAGEM. AF_06/2022</t>
  </si>
  <si>
    <t>CONCRETAGEM DE VIGAS E LAJES, FCK=25 MPA, PARA QUALQUER TIPO DE LAJE COM BALDES EM EDIFICAÇÃO DE MULTIPAVIMENTOS ATÉ 04 ANDARES - LANÇAMENTO, ADENSAMENTO E ACABAMENTO. AF_02/2022</t>
  </si>
  <si>
    <t>CONCRETAGEM DE PILARES, FCK = 25 MPA, COM USO DE BALDES - LANÇAMENTO, ADENSAMENTO E ACABAMENTO. AF_02/2022</t>
  </si>
  <si>
    <t>LAJE PRÉ-MOLDADA UNIDIRECIONAL, BIAPOIADA, PARA FORRO, ENCHIMENTO EM CERÂMICA, VIGOTA CONVENCIONAL, ALTURA TOTAL DA LAJE (ENCHIMENTO+CAPA) = (8+3). AF_11/2020_PA</t>
  </si>
  <si>
    <t>ALVENARIA DE VEDAÇÃO DE BLOCOS CERÂMICOS FURADOS NA VERTICAL DE 9X19X39 CM (ESPESSURA 9 CM) E ARGAMASSA DE ASSENTAMENTO COM PREPARO EM BETONEIRA. AF_12/2021</t>
  </si>
  <si>
    <t>VERGA MOLDADA IN LOCO COM UTILIZAÇÃO DE BLOCOS CANALETA, ESPESSURA DE *20* CM. AF_03/2024</t>
  </si>
  <si>
    <t>TRAMA DE AÇO COMPOSTA POR TERÇAS PARA TELHADOS DE ATÉ 2 ÁGUAS PARA TELHA ONDULADA DE FIBROCIMENTO, METÁLICA, PLÁSTICA OU TERMOACÚSTICA, INCLUSO TRANSPORTE VERTICAL. AF_07/2019</t>
  </si>
  <si>
    <t>TELHAMENTO COM TELHA METÁLICA TERMOACÚSTICA E = 30 MM, COM ATÉ 2 ÁGUAS, INCLUSO IÇAMENTO. AF_07/2019</t>
  </si>
  <si>
    <t>CALHA EM CHAPA DE AÇO GALVANIZADO NÚMERO 24, DESENVOLVIMENTO DE 100 CM, INCLUSO TRANSPORTE VERTICAL. AF_07/2019</t>
  </si>
  <si>
    <t>RUFO EXTERNO/INTERNO EM CHAPA DE AÇO GALVANIZADO NÚMERO 26, CORTE DE 33 CM, INCLUSO IÇAMENTO. AF_07/2019</t>
  </si>
  <si>
    <t>TUBO PVC, SÉRIE R, ÁGUA PLUVIAL, DN 75 MM, FORNECIDO E INSTALADO EM CONDUTORES VERTICAIS DE ÁGUAS PLUVIAIS. AF_06/2022</t>
  </si>
  <si>
    <t>JOELHO 45 GRAUS, PVC, SERIE R, ÁGUA PLUVIAL, DN 75 MM, JUNTA ELÁSTICA, FORNECIDO E INSTALADO EM CONDUTORES VERTICAIS DE ÁGUAS PLUVIAIS. AF_06/2022</t>
  </si>
  <si>
    <t>IMPERMEABILIZAÇÃO DE SUPERFÍCIE COM ARGAMASSA POLIMÉRICA / MEMBRANA ACRÍLICA, 3 DEMÃOS. AF_09/2023</t>
  </si>
  <si>
    <t>KIT DE PORTA DE MADEIRA PARA PINTURA, SEMI-OCA (LEVE OU MÉDIA), PADRÃO MÉDIO, 80X210CM, ESPESSURA DE 3,5CM, ITENS INCLUSOS: DOBRADIÇAS, MONTAGEM E INSTALAÇÃO DO BATENTE, FECHADURA COM EXECUÇÃO DO FURO - FORNECIMENTO E INSTALAÇÃO. AF_12/2019</t>
  </si>
  <si>
    <t>KIT DE PORTA DE MADEIRA PARA PINTURA, SEMI-OCA (LEVE OU MÉDIA), PADRÃO MÉDIO, 70X210CM, ESPESSURA DE 3,5CM, ITENS INCLUSOS: DOBRADIÇAS, MONTAGEM E INSTALAÇÃO DO BATENTE, FECHADURA COM EXECUÇÃO DO FURO - FORNECIMENTO E INSTALAÇÃO. AF_12/2019</t>
  </si>
  <si>
    <t>PORTA DE ALUMÍNIO DE ABRIR COM LAMBRI, COM GUARNIÇÃO, FIXAÇÃO COM PARAFUSOS - FORNECIMENTO E INSTALAÇÃO. AF_12/2019</t>
  </si>
  <si>
    <t>PORTA DE CORRER DE ALUMÍNIO, COM DUAS FOLHAS PARA VIDRO, INCLUSO VIDRO LISO INCOLOR, FECHADURA E PUXADOR, SEM ALIZAR. AF_12/2019</t>
  </si>
  <si>
    <t>JANELA DE ALUMÍNIO TIPO MAXIM-AR, COM VIDROS, BATENTE E FERRAGENS, EXCLUSIVE ALIZAR, ACABAMENTO E CONTRAMARCO, FIXAÇÃO COM PARAFUSO. FORNECIMENTO E INSTALAÇÃO. AF_11/2024</t>
  </si>
  <si>
    <t>JANELA DE ALUMÍNIO DE CORRER COM 3 FOLHAS (2 VENEZIANAS E 1 PARA VIDRO), COM VIDROS, BATENTE E FERRAGENS, EXCLUSIVE ACABAMENTO, ALIZAR E CONTRAMARCO, FIXAÇÃO COM PARAFUSO. FORNECIMENTO E INSTALAÇÃO. AF_11/2024</t>
  </si>
  <si>
    <t>CHAPISCO APLICADO EM ALVENARIA (COM PRESENÇA DE VÃOS) E ESTRUTURAS DE CONCRETO DE FACHADA, COM COLHER DE PEDREIRO. ARGAMASSA TRAÇO 1:3 COM PREPARO EM BETONEIRA 400L. AF_10/2022</t>
  </si>
  <si>
    <t>MASSA ÚNICA, EM ARGAMASSA TRAÇO 1:2:8 PREPARO MECÂNICO, APLICADA MANUALMENTE EM PAREDES INTERNAS DE AMBIENTES COM ÁREA MAIOR QUE 10M², E = 10MM, COM TALISCAS. AF_03/2024</t>
  </si>
  <si>
    <t>EMBOÇO, EM ARGAMASSA TRAÇO 1:2:8, PREPARO MECÂNICO, APLICADO MANUALMENTE EM PAREDES INTERNAS DE AMBIENTES COM ÁREA MAIOR QUE 10M², E = 10MM, COM TALISCAS. AF_03/2024</t>
  </si>
  <si>
    <t>REVESTIMENTO CERÂMICO PARA PAREDES INTERNAS COM PLACAS TIPO ESMALTADA DE DIMENSÕES 20X20 CM APLICADAS NA ALTURA INTEIRA DAS PAREDES. AF_02/2023_PE</t>
  </si>
  <si>
    <t>EXECUÇÃO DE PASSEIO (CALÇADA) OU PISO DE CONCRETO COM CONCRETO MOLDADO IN LOCO, USINADO, ACABAMENTO CONVENCIONAL, ESPESSURA 6 CM, ARMADO. AF_08/2022</t>
  </si>
  <si>
    <t>CONTRAPISO EM ARGAMASSA TRAÇO 1:4 (CIMENTO E AREIA), PREPARO MECÂNICO COM BETONEIRA 400 L, APLICADO EM ÁREAS SECAS SOBRE LAJE, ADERIDO, ACABAMENTO NÃO REFORÇADO, ESPESSURA 2CM. AF_07/2021</t>
  </si>
  <si>
    <t>REVESTIMENTO CERÂMICO PARA PISO COM PLACAS TIPO ESMALTADA DE DIMENSÕES 35X35 CM APLICADA EM AMBIENTES DE ÁREA MENOR QUE 5 M2. AF_02/2023_PE</t>
  </si>
  <si>
    <t>RODAPÉ CERÂMICO DE 7CM DE ALTURA COM PLACAS TIPO ESMALTADA DE DIMENSÕES 35X35CM. AF_02/2023</t>
  </si>
  <si>
    <t>FUNDO SELADOR ACRÍLICO, APLICAÇÃO MANUAL EM PAREDE, UMA DEMÃO. AF_04/2023</t>
  </si>
  <si>
    <t>EMASSAMENTO COM MASSA LÁTEX, APLICAÇÃO EM PAREDE, UMA DEMÃO, LIXAMENTO MANUAL. AF_04/2023</t>
  </si>
  <si>
    <t>PINTURA LÁTEX ACRÍLICA ECONÔMICA, APLICAÇÃO MANUAL EM PAREDES, DUAS DEMÃOS. AF_04/2023</t>
  </si>
  <si>
    <t>PINTURA LÁTEX ACRÍLICA ECONÔMICA, APLICAÇÃO MANUAL EM TETO, DUAS DEMÃOS. AF_04/2023</t>
  </si>
  <si>
    <t>PINTURA FUNDO NIVELADOR ALQUÍDICO BRANCO EM MADEIRA. AF_01/2021</t>
  </si>
  <si>
    <t>PINTURA TINTA DE ACABAMENTO (PIGMENTADA) ESMALTE SINTÉTICO ACETINADO EM MADEIRA, 2 DEMÃOS. AF_01/2021</t>
  </si>
  <si>
    <t>SINAPI-I</t>
  </si>
  <si>
    <t>GRANITO PARA BANCADA, POLIDO, TIPO ANDORINHA/ QUARTZ/ CASTELO/ CORUMBA OU OUTROS EQUIVALENTES DA REGIAO, E= *2,5* CM</t>
  </si>
  <si>
    <t>CHUVEIRO ELÉTRICO COMUM CORPO PLÁSTICO, TIPO DUCHA - FORNECIMENTO E INSTALAÇÃO. AF_01/2020</t>
  </si>
  <si>
    <t>VASO SANITÁRIO SIFONADO COM CAIXA ACOPLADA LOUÇA BRANCA - PADRÃO MÉDIO, INCLUSO ENGATE FLEXÍVEL EM METAL CROMADO, 1/2 X 40CM - FORNECIMENTO E INSTALAÇÃO. AF_01/2020</t>
  </si>
  <si>
    <t>LAVATÓRIO LOUÇA BRANCA COM COLUNA, *44 X 35,5* CM, PADRÃO POPULAR, INCLUSO SIFÃO FLEXÍVEL EM PVC, VÁLVULA E ENGATE FLEXÍVEL 30CM EM PLÁSTICO E COM TORNEIRA CROMADA PADRÃO POPULAR - FORNECIMENTO E INSTALAÇÃO. AF_01/2020</t>
  </si>
  <si>
    <t>TANQUE DE LOUÇA BRANCA COM COLUNA, 30L OU EQUIVALENTE, INCLUSO SIFÃO FLEXÍVEL EM PVC, VÁLVULA METÁLICA E TORNEIRA DE METAL CROMADO PADRÃO MÉDIO - FORNECIMENTO E INSTALAÇÃO. AF_01/2020</t>
  </si>
  <si>
    <t>TORNEIRA CROMADA DE MESA, 1/2" OU 3/4", PARA LAVATÓRIO, PADRÃO MÉDIO - FORNECIMENTO E INSTALAÇÃO. AF_01/2020</t>
  </si>
  <si>
    <t>REGISTRO DE GAVETA BRUTO, LATÃO, ROSCÁVEL, 3/4", COM ACABAMENTO E CANOPLA CROMADOS - FORNECIMENTO E INSTALAÇÃO. AF_08/2021</t>
  </si>
  <si>
    <t>REGISTRO DE PRESSÃO BRUTO, LATÃO, ROSCÁVEL, 3/4", COM ACABAMENTO E CANOPLA CROMADOS - FORNECIMENTO E INSTALAÇÃO. AF_08/2021</t>
  </si>
  <si>
    <t>LUVA DE REDUÇÃO, PVC, SOLDÁVEL, DN 25MM X 20MM, INSTALADO EM RAMAL OU SUB-RAMAL DE ÁGUA - FORNECIMENTO E INSTALAÇÃO. AF_06/2022</t>
  </si>
  <si>
    <t>ADAPTADOR CURTO COM BOLSA E ROSCA PARA REGISTRO, PVC, SOLDÁVEL, DN 25 MM X 3/4", INSTALADO EM RESERVAÇÃO PREDIAL DE ÁGUA - FORNECIMENTO E INSTALAÇÃO. AF_04/2024</t>
  </si>
  <si>
    <t>CURVA 45 GRAUS, PVC, SOLDÁVEL, DN 25MM, INSTALADO EM PRUMADA DE ÁGUA - FORNECIMENTO E INSTALAÇÃO. AF_06/2022</t>
  </si>
  <si>
    <t>CURVA 90 GRAUS, PVC, SOLDÁVEL, DN 25MM, INSTALADO EM PRUMADA DE ÁGUA - FORNECIMENTO E INSTALAÇÃO. AF_06/2022</t>
  </si>
  <si>
    <t>LUVA DE CORRER, PVC, SOLDÁVEL, DN 25MM, INSTALADO EM PRUMADA DE ÁGUA - FORNECIMENTO E INSTALAÇÃO. AF_06/2022</t>
  </si>
  <si>
    <t>TUBO, PVC, SOLDÁVEL, DE 25MM, INSTALADO EM RAMAL OU SUB-RAMAL DE ÁGUA - FORNECIMENTO E INSTALAÇÃO. AF_06/2022</t>
  </si>
  <si>
    <t>TE, PVC, SOLDÁVEL, DN 25MM, INSTALADO EM RAMAL OU SUB-RAMAL DE ÁGUA - FORNECIMENTO E INSTALAÇÃO. AF_06/2022</t>
  </si>
  <si>
    <t>JOELHO 90 GRAUS COM BUCHA DE LATÃO, PVC, SOLDÁVEL, DN 25MM, X 1/2 INSTALADO EM RAMAL OU SUB-RAMAL DE ÁGUA - FORNECIMENTO E INSTALAÇÃO. AF_06/2022</t>
  </si>
  <si>
    <t>CAIXA SIFONADA, PVC, DN 100 X 100 X 50 MM, JUNTA ELÁSTICA, FORNECIDA E INSTALADA EM RAMAL DE DESCARGA OU EM RAMAL DE ESGOTO SANITÁRIO. AF_08/2022</t>
  </si>
  <si>
    <t>SIFÃO DO TIPO FLEXÍVEL EM PVC 1 X 1.1/2 - FORNECIMENTO E INSTALAÇÃO. AF_01/2020</t>
  </si>
  <si>
    <t>VÁLVULA EM PLÁSTICO 1" PARA PIA, TANQUE OU LAVATÓRIO, COM OU SEM LADRÃO - FORNECIMENTO E INSTALAÇÃO. AF_01/2020</t>
  </si>
  <si>
    <t>CURVA CURTA 90 GRAUS, PVC, SERIE NORMAL, ESGOTO PREDIAL, DN 100 MM, JUNTA ELÁSTICA, FORNECIDO E INSTALADO EM PRUMADA DE ESGOTO SANITÁRIO OU VENTILAÇÃO. AF_08/2022</t>
  </si>
  <si>
    <t>JOELHO 90 GRAUS, PVC, SERIE NORMAL, ESGOTO PREDIAL, DN 50 MM, JUNTA ELÁSTICA, FORNECIDO E INSTALADO EM RAMAL DE DESCARGA OU RAMAL DE ESGOTO SANITÁRIO. AF_08/2022</t>
  </si>
  <si>
    <t>SIFÃO DO TIPO GARRAFA/COPO EM PVC 1.1/4 X 1.1/2" - FORNECIMENTO E INSTALAÇÃO. AF_01/2020</t>
  </si>
  <si>
    <t>TE, PVC, SERIE NORMAL, ESGOTO PREDIAL, DN 50 X 50 MM, JUNTA ELÁSTICA, FORNECIDO E INSTALADO EM PRUMADA DE ESGOTO SANITÁRIO OU VENTILAÇÃO. AF_08/2022</t>
  </si>
  <si>
    <t>CURVA CURTA 90 GRAUS, PVC, SERIE NORMAL, ESGOTO PREDIAL, DN 100 MM, JUNTA ELÁSTICA, FORNECIDO E INSTALADO EM RAMAL DE DESCARGA OU RAMAL DE ESGOTO SANITÁRIO. AF_08/2022</t>
  </si>
  <si>
    <t>CABO DE COBRE FLEXÍVEL ISOLADO, 1,5 MM², ANTI-CHAMA 450/750 V, PARA CIRCUITOS TERMINAIS - FORNECIMENTO E INSTALAÇÃO. AF_03/2023</t>
  </si>
  <si>
    <t>CABO DE COBRE FLEXÍVEL ISOLADO, 2,5 MM², ANTI-CHAMA 450/750 V, PARA CIRCUITOS TERMINAIS - FORNECIMENTO E INSTALAÇÃO. AF_03/2023</t>
  </si>
  <si>
    <t>CABO DE COBRE FLEXÍVEL ISOLADO, 4 MM², ANTI-CHAMA 450/750 V, PARA CIRCUITOS TERMINAIS - FORNECIMENTO E INSTALAÇÃO. AF_03/2023</t>
  </si>
  <si>
    <t>CABO DE COBRE FLEXÍVEL ISOLADO, 6 MM², ANTI-CHAMA 450/750 V, PARA CIRCUITOS TERMINAIS - FORNECIMENTO E INSTALAÇÃO. AF_03/2023</t>
  </si>
  <si>
    <t>INTERRUPTOR SIMPLES (1 MÓDULO), 10A/250V, INCLUINDO SUPORTE E PLACA - FORNECIMENTO E INSTALAÇÃO. AF_03/2023</t>
  </si>
  <si>
    <t>TOMADA MÉDIA DE EMBUTIR (1 MÓDULO), 2P+T 10 A, INCLUINDO SUPORTE E PLACA - FORNECIMENTO E INSTALAÇÃO. AF_03/2023</t>
  </si>
  <si>
    <t>TOMADA MÉDIA DE EMBUTIR (1 MÓDULO), 2P+T 20 A, SEM SUPORTE E SEM PLACA - FORNECIMENTO E INSTALAÇÃO. AF_03/2023</t>
  </si>
  <si>
    <t>DISJUNTOR MONOPOLAR TIPO DIN, CORRENTE NOMINAL DE 10A - FORNECIMENTO E INSTALAÇÃO. AF_10/2020</t>
  </si>
  <si>
    <t>DISJUNTOR MONOPOLAR TIPO DIN, CORRENTE NOMINAL DE 16A - FORNECIMENTO E INSTALAÇÃO. AF_10/2020</t>
  </si>
  <si>
    <t>DISJUNTOR BIPOLAR TIPO DIN, CORRENTE NOMINAL DE 16A - FORNECIMENTO E INSTALAÇÃO. AF_10/2020</t>
  </si>
  <si>
    <t>DISJUNTOR BIPOLAR TIPO DIN, CORRENTE NOMINAL DE 20A - FORNECIMENTO E INSTALAÇÃO. AF_10/2020</t>
  </si>
  <si>
    <t>DISJUNTOR BIPOLAR TIPO DIN, CORRENTE NOMINAL DE 32A - FORNECIMENTO E INSTALAÇÃO. AF_10/2020</t>
  </si>
  <si>
    <t>DISJUNTOR BIPOLAR TIPO DIN, CORRENTE NOMINAL DE 40A - FORNECIMENTO E INSTALAÇÃO. AF_10/2020</t>
  </si>
  <si>
    <t>ENTRADA DE ENERGIA ELÉTRICA, AÉREA, BIFÁSICA, COM CAIXA DE SOBREPOR, CABO DE 16 MM2 E DISJUNTOR DIN 50A (NÃO INCLUSO O POSTE DE CONCRETO). AF_07/2020_PS</t>
  </si>
  <si>
    <t>QUADRO DE DISTRIBUIÇÃO DE ENERGIA EM CHAPA DE AÇO GALVANIZADO, DE EMBUTIR, COM BARRAMENTO TRIFÁSICO, PARA 12 DISJUNTORES DIN 100A - FORNECIMENTO E INSTALAÇÃO. AF_10/2020</t>
  </si>
  <si>
    <t>AR CONDICIONADO SPLIT INVERTER, HI-WALL (PAREDE), 12000 BTU/H, CICLO FRIO - FORNECIMENTO E INSTALAÇÃO. AF_11/2021_PE</t>
  </si>
  <si>
    <t>REF. SINAPI DEZEMBRO DE 2024 NÃO DESONERADO</t>
  </si>
  <si>
    <t>BDI: 20,34%</t>
  </si>
  <si>
    <r>
      <t xml:space="preserve">ENG. CIVIL RESPONSÁVEL: </t>
    </r>
    <r>
      <rPr>
        <sz val="10"/>
        <color theme="1"/>
        <rFont val="Calibri"/>
        <family val="2"/>
        <scheme val="minor"/>
      </rPr>
      <t>NATANAEL GOMES</t>
    </r>
  </si>
  <si>
    <t>CONSTRUÇÃO DE BASE DESCENTRALIZADA DO SAMU 192</t>
  </si>
  <si>
    <r>
      <t xml:space="preserve">OBRA: </t>
    </r>
    <r>
      <rPr>
        <sz val="10"/>
        <color theme="1"/>
        <rFont val="Calibri"/>
        <family val="2"/>
        <scheme val="minor"/>
      </rPr>
      <t>CONSTRUÇÃO DE BASE DESCENTRALIZADA DO SAMU 192</t>
    </r>
  </si>
  <si>
    <t>EMPREENDIMENTO</t>
  </si>
  <si>
    <t>Conforme legislação tributária municipal, definir estimativa de percentual da base de cálculo para o ISS:</t>
  </si>
  <si>
    <t>Sobre a base de cálculo, definir a respectiva alíquota do ISS (entre 2% e 5%):</t>
  </si>
  <si>
    <t xml:space="preserve">BDI </t>
  </si>
  <si>
    <t>TIPO DE OBRA</t>
  </si>
  <si>
    <t>Construção e Reforma de Edifícios</t>
  </si>
  <si>
    <t>Itens</t>
  </si>
  <si>
    <t>Siglas</t>
  </si>
  <si>
    <t>% Adotado</t>
  </si>
  <si>
    <t>Administração Central</t>
  </si>
  <si>
    <t>AC</t>
  </si>
  <si>
    <t>Seguro e Garantia</t>
  </si>
  <si>
    <t>SG</t>
  </si>
  <si>
    <t>Risco</t>
  </si>
  <si>
    <t>R</t>
  </si>
  <si>
    <t>Despesas Financeiras</t>
  </si>
  <si>
    <t>DF</t>
  </si>
  <si>
    <t>Lucro</t>
  </si>
  <si>
    <t>L</t>
  </si>
  <si>
    <t>Tributos (impostos COFINS 3%, e  PIS 0,65%)</t>
  </si>
  <si>
    <t>CP</t>
  </si>
  <si>
    <t>Tributos (ISS, variável de acordo com o município)</t>
  </si>
  <si>
    <t>ISS</t>
  </si>
  <si>
    <t>Tributos (Contribuição Previdenciária sobre a Receita Bruta - 0% ou 4,5% - Desoneração)</t>
  </si>
  <si>
    <t>CPRB</t>
  </si>
  <si>
    <t>BDI SEM desoneração (Fórmula Acórdão TCU)</t>
  </si>
  <si>
    <t>BDI PAD</t>
  </si>
  <si>
    <t>BDI COM desoneração</t>
  </si>
  <si>
    <t>BDI DES</t>
  </si>
  <si>
    <t/>
  </si>
  <si>
    <t>Os valores de BDI foram calculados com o emprego da fórmula:</t>
  </si>
  <si>
    <t>BDI =</t>
  </si>
  <si>
    <t>(1+AC + SG+ R)*(1 + DF)*(1+L)</t>
  </si>
  <si>
    <t>(1-CP-ISS-CPRB)</t>
  </si>
  <si>
    <t>Declaro para os devidos fins que o regime de Contribuição Previdenciária sobre a Receita Bruta adotado para elaboração do orçamento foi COM Desoneração, e que esta é a alternativa mais adequada para a Administração Pública.</t>
  </si>
  <si>
    <t>Observações:</t>
  </si>
  <si>
    <t>Data</t>
  </si>
  <si>
    <t>Local</t>
  </si>
  <si>
    <t>Responsável Técnico</t>
  </si>
  <si>
    <t>Nome:</t>
  </si>
  <si>
    <t>CREA:</t>
  </si>
  <si>
    <t>56483MG</t>
  </si>
  <si>
    <r>
      <t xml:space="preserve">ENDEREÇO: </t>
    </r>
    <r>
      <rPr>
        <sz val="10"/>
        <color theme="1"/>
        <rFont val="Calibri"/>
        <family val="2"/>
        <scheme val="minor"/>
      </rPr>
      <t>BR 354, KM 735</t>
    </r>
    <r>
      <rPr>
        <b/>
        <sz val="10"/>
        <color theme="1"/>
        <rFont val="Calibri"/>
        <family val="2"/>
        <scheme val="minor"/>
      </rPr>
      <t xml:space="preserve"> - </t>
    </r>
    <r>
      <rPr>
        <sz val="10"/>
        <color theme="1"/>
        <rFont val="Calibri"/>
        <family val="2"/>
        <scheme val="minor"/>
      </rPr>
      <t>POUSO ALTO - MG</t>
    </r>
  </si>
  <si>
    <t>POUSO ALTO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</si>
</sst>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3" formatCode="_-* #,##0.00_-;\-* #,##0.00_-;_-* &quot;-&quot;??_-;_-@_-"/>
    <numFmt numFmtId="164" formatCode="_(* #,##0.00_);_(* \(#,##0.00\);_(* \-??_);_(@_)"/>
    <numFmt numFmtId="165" formatCode="_([$R$ -416]* #,##0.00_);_([$R$ -416]* \(#,##0.00\);_([$R$ -416]* &quot;-&quot;??_);_(@_)"/>
    <numFmt numFmtId="166" formatCode="#,##0.00_);\(#,##0.00\)"/>
  </numFmts>
  <fonts count="20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26"/>
      <color theme="1"/>
      <name val="Calibri"/>
      <family val="2"/>
      <scheme val="minor"/>
    </font>
    <font>
      <b/>
      <sz val="10"/>
      <color theme="0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0"/>
      <color indexed="8"/>
      <name val="Calibri"/>
      <family val="2"/>
      <scheme val="minor"/>
    </font>
    <font>
      <b/>
      <sz val="10"/>
      <color indexed="8"/>
      <name val="Arial"/>
      <family val="2"/>
    </font>
    <font>
      <sz val="10"/>
      <color indexed="8"/>
      <name val="Arial"/>
      <family val="2"/>
    </font>
    <font>
      <sz val="10"/>
      <color rgb="FF000000"/>
      <name val="Times New Roman"/>
      <family val="1"/>
    </font>
    <font>
      <b/>
      <sz val="16"/>
      <color theme="1"/>
      <name val="Arial"/>
      <family val="2"/>
    </font>
    <font>
      <b/>
      <sz val="10"/>
      <color theme="1"/>
      <name val="Times New Roman"/>
      <family val="1"/>
    </font>
    <font>
      <b/>
      <sz val="10"/>
      <color rgb="FF000000"/>
      <name val="Times New Roman"/>
      <family val="1"/>
    </font>
    <font>
      <sz val="10"/>
      <color theme="1"/>
      <name val="Times New Roman"/>
      <family val="1"/>
    </font>
    <font>
      <sz val="10"/>
      <name val="Times New Roman"/>
      <family val="1"/>
    </font>
    <font>
      <sz val="12"/>
      <color theme="1"/>
      <name val="Arial"/>
      <family val="2"/>
    </font>
    <font>
      <b/>
      <sz val="12"/>
      <color theme="1"/>
      <name val="Times New Roman"/>
      <family val="1"/>
    </font>
    <font>
      <b/>
      <sz val="11"/>
      <color theme="1"/>
      <name val="Times New Roman"/>
      <family val="1"/>
    </font>
  </fonts>
  <fills count="17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14999847407452621"/>
        <bgColor indexed="22"/>
      </patternFill>
    </fill>
    <fill>
      <patternFill patternType="solid">
        <fgColor rgb="FFFFFF00"/>
        <bgColor indexed="64"/>
      </patternFill>
    </fill>
    <fill>
      <patternFill patternType="solid">
        <fgColor rgb="FFFFFF00"/>
        <bgColor indexed="22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A4C2F4"/>
        <bgColor rgb="FFA4C2F4"/>
      </patternFill>
    </fill>
    <fill>
      <patternFill patternType="solid">
        <fgColor rgb="FFCCCCCC"/>
        <bgColor rgb="FFCCCCCC"/>
      </patternFill>
    </fill>
    <fill>
      <patternFill patternType="solid">
        <fgColor theme="0"/>
        <bgColor theme="0"/>
      </patternFill>
    </fill>
    <fill>
      <patternFill patternType="solid">
        <fgColor rgb="FFE7E6E6"/>
        <bgColor rgb="FFE7E6E6"/>
      </patternFill>
    </fill>
    <fill>
      <patternFill patternType="solid">
        <fgColor rgb="FFECECEC"/>
        <bgColor rgb="FFECECEC"/>
      </patternFill>
    </fill>
    <fill>
      <patternFill patternType="solid">
        <fgColor rgb="FFFFFFFF"/>
        <bgColor rgb="FFFFFFFF"/>
      </patternFill>
    </fill>
    <fill>
      <patternFill patternType="solid">
        <fgColor theme="3" tint="0.79998168889431442"/>
        <bgColor indexed="64"/>
      </patternFill>
    </fill>
  </fills>
  <borders count="51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indexed="64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indexed="64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indexed="64"/>
      </right>
      <top style="thin">
        <color rgb="FF000000"/>
      </top>
      <bottom/>
      <diagonal/>
    </border>
    <border>
      <left style="thin">
        <color indexed="64"/>
      </left>
      <right/>
      <top style="thin">
        <color rgb="FF000000"/>
      </top>
      <bottom style="thin">
        <color indexed="64"/>
      </bottom>
      <diagonal/>
    </border>
    <border>
      <left/>
      <right/>
      <top style="thin">
        <color rgb="FF000000"/>
      </top>
      <bottom style="thin">
        <color indexed="64"/>
      </bottom>
      <diagonal/>
    </border>
    <border>
      <left/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3">
    <xf numFmtId="0" fontId="0" fillId="0" borderId="0"/>
    <xf numFmtId="43" fontId="6" fillId="0" borderId="0" applyFont="0" applyFill="0" applyBorder="0" applyAlignment="0" applyProtection="0"/>
    <xf numFmtId="9" fontId="6" fillId="0" borderId="0" applyFont="0" applyFill="0" applyBorder="0" applyAlignment="0" applyProtection="0"/>
  </cellStyleXfs>
  <cellXfs count="226">
    <xf numFmtId="0" fontId="0" fillId="0" borderId="0" xfId="0"/>
    <xf numFmtId="0" fontId="2" fillId="0" borderId="0" xfId="0" applyFont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0" fillId="0" borderId="18" xfId="0" applyBorder="1" applyAlignment="1">
      <alignment horizontal="right" vertical="center"/>
    </xf>
    <xf numFmtId="0" fontId="0" fillId="0" borderId="19" xfId="0" applyBorder="1" applyAlignment="1">
      <alignment horizontal="left" vertical="center"/>
    </xf>
    <xf numFmtId="4" fontId="0" fillId="0" borderId="19" xfId="0" applyNumberFormat="1" applyBorder="1" applyAlignment="1">
      <alignment horizontal="right" vertical="center"/>
    </xf>
    <xf numFmtId="10" fontId="0" fillId="0" borderId="19" xfId="2" applyNumberFormat="1" applyFont="1" applyBorder="1" applyAlignment="1">
      <alignment horizontal="right" vertical="center"/>
    </xf>
    <xf numFmtId="0" fontId="2" fillId="0" borderId="19" xfId="0" applyFont="1" applyBorder="1" applyAlignment="1">
      <alignment horizontal="right" vertical="center"/>
    </xf>
    <xf numFmtId="0" fontId="2" fillId="0" borderId="10" xfId="0" applyFont="1" applyBorder="1" applyAlignment="1">
      <alignment horizontal="right" vertical="center"/>
    </xf>
    <xf numFmtId="0" fontId="2" fillId="4" borderId="9" xfId="0" applyFont="1" applyFill="1" applyBorder="1" applyAlignment="1">
      <alignment horizontal="left" vertical="center"/>
    </xf>
    <xf numFmtId="4" fontId="2" fillId="0" borderId="9" xfId="0" applyNumberFormat="1" applyFont="1" applyBorder="1" applyAlignment="1">
      <alignment horizontal="right" vertical="center"/>
    </xf>
    <xf numFmtId="10" fontId="2" fillId="0" borderId="9" xfId="2" applyNumberFormat="1" applyFont="1" applyBorder="1" applyAlignment="1">
      <alignment horizontal="right" vertical="center"/>
    </xf>
    <xf numFmtId="4" fontId="2" fillId="0" borderId="10" xfId="0" applyNumberFormat="1" applyFont="1" applyBorder="1" applyAlignment="1">
      <alignment horizontal="right" vertical="center"/>
    </xf>
    <xf numFmtId="4" fontId="2" fillId="0" borderId="9" xfId="0" applyNumberFormat="1" applyFont="1" applyBorder="1" applyAlignment="1">
      <alignment horizontal="left" vertical="center"/>
    </xf>
    <xf numFmtId="0" fontId="2" fillId="0" borderId="9" xfId="0" applyFont="1" applyBorder="1" applyAlignment="1">
      <alignment horizontal="left" vertical="center"/>
    </xf>
    <xf numFmtId="9" fontId="2" fillId="0" borderId="9" xfId="2" applyFont="1" applyFill="1" applyBorder="1" applyAlignment="1">
      <alignment horizontal="right" vertical="center"/>
    </xf>
    <xf numFmtId="0" fontId="2" fillId="0" borderId="20" xfId="0" applyFont="1" applyBorder="1" applyAlignment="1">
      <alignment horizontal="right" vertical="center"/>
    </xf>
    <xf numFmtId="0" fontId="2" fillId="0" borderId="21" xfId="0" applyFont="1" applyBorder="1" applyAlignment="1">
      <alignment horizontal="left" vertical="center"/>
    </xf>
    <xf numFmtId="4" fontId="2" fillId="0" borderId="21" xfId="0" applyNumberFormat="1" applyFont="1" applyBorder="1" applyAlignment="1">
      <alignment horizontal="right" vertical="center"/>
    </xf>
    <xf numFmtId="10" fontId="2" fillId="0" borderId="21" xfId="2" applyNumberFormat="1" applyFont="1" applyBorder="1" applyAlignment="1">
      <alignment horizontal="right" vertical="center"/>
    </xf>
    <xf numFmtId="0" fontId="2" fillId="0" borderId="21" xfId="0" applyFont="1" applyBorder="1" applyAlignment="1">
      <alignment horizontal="right" vertical="center"/>
    </xf>
    <xf numFmtId="0" fontId="2" fillId="4" borderId="21" xfId="0" applyFont="1" applyFill="1" applyBorder="1" applyAlignment="1">
      <alignment horizontal="left" vertical="center"/>
    </xf>
    <xf numFmtId="9" fontId="2" fillId="0" borderId="21" xfId="2" applyFont="1" applyFill="1" applyBorder="1" applyAlignment="1">
      <alignment horizontal="right" vertical="center"/>
    </xf>
    <xf numFmtId="4" fontId="2" fillId="0" borderId="20" xfId="0" applyNumberFormat="1" applyFont="1" applyBorder="1" applyAlignment="1">
      <alignment horizontal="right" vertical="center"/>
    </xf>
    <xf numFmtId="4" fontId="2" fillId="0" borderId="21" xfId="0" applyNumberFormat="1" applyFont="1" applyBorder="1" applyAlignment="1">
      <alignment horizontal="left" vertical="center"/>
    </xf>
    <xf numFmtId="4" fontId="2" fillId="4" borderId="21" xfId="0" applyNumberFormat="1" applyFont="1" applyFill="1" applyBorder="1" applyAlignment="1">
      <alignment horizontal="left" vertical="center"/>
    </xf>
    <xf numFmtId="4" fontId="9" fillId="6" borderId="9" xfId="0" applyNumberFormat="1" applyFont="1" applyFill="1" applyBorder="1" applyAlignment="1">
      <alignment horizontal="right" vertical="center"/>
    </xf>
    <xf numFmtId="9" fontId="9" fillId="6" borderId="9" xfId="2" applyFont="1" applyFill="1" applyBorder="1" applyAlignment="1">
      <alignment horizontal="right" vertical="center"/>
    </xf>
    <xf numFmtId="4" fontId="2" fillId="7" borderId="9" xfId="0" applyNumberFormat="1" applyFont="1" applyFill="1" applyBorder="1" applyAlignment="1">
      <alignment horizontal="right" vertical="center"/>
    </xf>
    <xf numFmtId="10" fontId="10" fillId="7" borderId="9" xfId="2" applyNumberFormat="1" applyFont="1" applyFill="1" applyBorder="1" applyAlignment="1">
      <alignment horizontal="right" vertical="center"/>
    </xf>
    <xf numFmtId="164" fontId="8" fillId="7" borderId="9" xfId="0" applyNumberFormat="1" applyFont="1" applyFill="1" applyBorder="1" applyAlignment="1">
      <alignment horizontal="right" vertical="center"/>
    </xf>
    <xf numFmtId="164" fontId="8" fillId="8" borderId="9" xfId="0" applyNumberFormat="1" applyFont="1" applyFill="1" applyBorder="1" applyAlignment="1">
      <alignment horizontal="right" vertical="center"/>
    </xf>
    <xf numFmtId="0" fontId="10" fillId="0" borderId="22" xfId="0" applyFont="1" applyBorder="1" applyAlignment="1">
      <alignment horizontal="right" vertical="center"/>
    </xf>
    <xf numFmtId="0" fontId="10" fillId="0" borderId="23" xfId="0" applyFont="1" applyBorder="1" applyAlignment="1">
      <alignment horizontal="left" vertical="center"/>
    </xf>
    <xf numFmtId="4" fontId="0" fillId="0" borderId="23" xfId="0" applyNumberFormat="1" applyBorder="1" applyAlignment="1">
      <alignment horizontal="right" vertical="center"/>
    </xf>
    <xf numFmtId="10" fontId="10" fillId="0" borderId="23" xfId="2" applyNumberFormat="1" applyFont="1" applyFill="1" applyBorder="1" applyAlignment="1">
      <alignment horizontal="right" vertical="center"/>
    </xf>
    <xf numFmtId="10" fontId="10" fillId="0" borderId="23" xfId="0" applyNumberFormat="1" applyFont="1" applyBorder="1" applyAlignment="1">
      <alignment horizontal="right" vertical="center"/>
    </xf>
    <xf numFmtId="0" fontId="2" fillId="0" borderId="9" xfId="0" applyFont="1" applyBorder="1" applyAlignment="1">
      <alignment horizontal="right" vertical="center"/>
    </xf>
    <xf numFmtId="2" fontId="2" fillId="0" borderId="21" xfId="0" applyNumberFormat="1" applyFont="1" applyBorder="1" applyAlignment="1">
      <alignment horizontal="right" vertical="center"/>
    </xf>
    <xf numFmtId="43" fontId="3" fillId="5" borderId="9" xfId="1" applyFont="1" applyFill="1" applyBorder="1" applyAlignment="1">
      <alignment horizontal="right" vertical="center"/>
    </xf>
    <xf numFmtId="0" fontId="3" fillId="0" borderId="24" xfId="0" applyFont="1" applyBorder="1" applyAlignment="1">
      <alignment horizontal="center" vertical="center"/>
    </xf>
    <xf numFmtId="0" fontId="3" fillId="3" borderId="25" xfId="0" applyFont="1" applyFill="1" applyBorder="1" applyAlignment="1">
      <alignment horizontal="center" vertical="center"/>
    </xf>
    <xf numFmtId="0" fontId="3" fillId="3" borderId="26" xfId="0" applyFont="1" applyFill="1" applyBorder="1" applyAlignment="1">
      <alignment horizontal="center" vertical="center"/>
    </xf>
    <xf numFmtId="4" fontId="3" fillId="3" borderId="26" xfId="0" applyNumberFormat="1" applyFont="1" applyFill="1" applyBorder="1" applyAlignment="1">
      <alignment horizontal="center" vertical="center"/>
    </xf>
    <xf numFmtId="10" fontId="3" fillId="3" borderId="26" xfId="2" applyNumberFormat="1" applyFont="1" applyFill="1" applyBorder="1" applyAlignment="1">
      <alignment horizontal="center" vertical="center"/>
    </xf>
    <xf numFmtId="9" fontId="2" fillId="9" borderId="0" xfId="2" applyFont="1" applyFill="1" applyBorder="1" applyAlignment="1">
      <alignment horizontal="right" vertical="center"/>
    </xf>
    <xf numFmtId="9" fontId="2" fillId="9" borderId="9" xfId="2" applyFont="1" applyFill="1" applyBorder="1" applyAlignment="1">
      <alignment horizontal="right" vertical="center"/>
    </xf>
    <xf numFmtId="9" fontId="2" fillId="9" borderId="21" xfId="2" applyFont="1" applyFill="1" applyBorder="1" applyAlignment="1">
      <alignment horizontal="right" vertical="center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11" fillId="0" borderId="0" xfId="0" applyFont="1" applyAlignment="1">
      <alignment horizontal="center"/>
    </xf>
    <xf numFmtId="0" fontId="12" fillId="0" borderId="0" xfId="0" applyFont="1" applyAlignment="1">
      <alignment horizontal="center" vertical="center"/>
    </xf>
    <xf numFmtId="0" fontId="13" fillId="10" borderId="27" xfId="0" applyFont="1" applyFill="1" applyBorder="1" applyAlignment="1">
      <alignment vertical="center" wrapText="1"/>
    </xf>
    <xf numFmtId="0" fontId="14" fillId="11" borderId="27" xfId="0" applyFont="1" applyFill="1" applyBorder="1" applyAlignment="1">
      <alignment horizontal="left" vertical="center" wrapText="1"/>
    </xf>
    <xf numFmtId="49" fontId="13" fillId="10" borderId="28" xfId="0" applyNumberFormat="1" applyFont="1" applyFill="1" applyBorder="1" applyAlignment="1">
      <alignment horizontal="center" vertical="center" wrapText="1"/>
    </xf>
    <xf numFmtId="49" fontId="13" fillId="10" borderId="27" xfId="0" applyNumberFormat="1" applyFont="1" applyFill="1" applyBorder="1" applyAlignment="1">
      <alignment horizontal="center" vertical="center" wrapText="1"/>
    </xf>
    <xf numFmtId="1" fontId="15" fillId="10" borderId="27" xfId="0" applyNumberFormat="1" applyFont="1" applyFill="1" applyBorder="1" applyAlignment="1">
      <alignment vertical="center"/>
    </xf>
    <xf numFmtId="165" fontId="13" fillId="10" borderId="29" xfId="0" applyNumberFormat="1" applyFont="1" applyFill="1" applyBorder="1" applyAlignment="1">
      <alignment horizontal="center" vertical="center" wrapText="1"/>
    </xf>
    <xf numFmtId="49" fontId="14" fillId="11" borderId="28" xfId="0" applyNumberFormat="1" applyFont="1" applyFill="1" applyBorder="1" applyAlignment="1">
      <alignment horizontal="center" vertical="center" wrapText="1"/>
    </xf>
    <xf numFmtId="49" fontId="14" fillId="11" borderId="27" xfId="0" applyNumberFormat="1" applyFont="1" applyFill="1" applyBorder="1" applyAlignment="1">
      <alignment horizontal="center" vertical="center" wrapText="1"/>
    </xf>
    <xf numFmtId="0" fontId="14" fillId="11" borderId="27" xfId="0" applyFont="1" applyFill="1" applyBorder="1" applyAlignment="1">
      <alignment horizontal="center" vertical="center" wrapText="1"/>
    </xf>
    <xf numFmtId="2" fontId="14" fillId="11" borderId="27" xfId="0" applyNumberFormat="1" applyFont="1" applyFill="1" applyBorder="1" applyAlignment="1">
      <alignment horizontal="center" vertical="center" wrapText="1"/>
    </xf>
    <xf numFmtId="166" fontId="11" fillId="11" borderId="27" xfId="0" applyNumberFormat="1" applyFont="1" applyFill="1" applyBorder="1" applyAlignment="1">
      <alignment horizontal="center" vertical="center"/>
    </xf>
    <xf numFmtId="165" fontId="14" fillId="11" borderId="29" xfId="0" applyNumberFormat="1" applyFont="1" applyFill="1" applyBorder="1" applyAlignment="1">
      <alignment horizontal="center" vertical="center" wrapText="1"/>
    </xf>
    <xf numFmtId="49" fontId="11" fillId="0" borderId="28" xfId="0" applyNumberFormat="1" applyFont="1" applyBorder="1" applyAlignment="1">
      <alignment horizontal="center" vertical="center" wrapText="1"/>
    </xf>
    <xf numFmtId="49" fontId="11" fillId="12" borderId="27" xfId="0" applyNumberFormat="1" applyFont="1" applyFill="1" applyBorder="1" applyAlignment="1">
      <alignment horizontal="center" vertical="center" wrapText="1"/>
    </xf>
    <xf numFmtId="0" fontId="11" fillId="0" borderId="27" xfId="0" applyFont="1" applyBorder="1" applyAlignment="1">
      <alignment horizontal="center" vertical="center" wrapText="1"/>
    </xf>
    <xf numFmtId="0" fontId="11" fillId="12" borderId="27" xfId="0" applyFont="1" applyFill="1" applyBorder="1" applyAlignment="1">
      <alignment horizontal="justify" vertical="center" wrapText="1"/>
    </xf>
    <xf numFmtId="2" fontId="11" fillId="0" borderId="27" xfId="0" applyNumberFormat="1" applyFont="1" applyBorder="1" applyAlignment="1">
      <alignment horizontal="center" vertical="center" wrapText="1"/>
    </xf>
    <xf numFmtId="166" fontId="11" fillId="0" borderId="27" xfId="0" applyNumberFormat="1" applyFont="1" applyBorder="1" applyAlignment="1">
      <alignment horizontal="center" vertical="center"/>
    </xf>
    <xf numFmtId="39" fontId="15" fillId="12" borderId="27" xfId="0" applyNumberFormat="1" applyFont="1" applyFill="1" applyBorder="1" applyAlignment="1">
      <alignment horizontal="center" vertical="center"/>
    </xf>
    <xf numFmtId="4" fontId="11" fillId="0" borderId="29" xfId="0" applyNumberFormat="1" applyFont="1" applyBorder="1" applyAlignment="1">
      <alignment horizontal="center" vertical="center" wrapText="1"/>
    </xf>
    <xf numFmtId="0" fontId="11" fillId="0" borderId="30" xfId="0" applyFont="1" applyBorder="1" applyAlignment="1">
      <alignment horizontal="center" vertical="center" wrapText="1"/>
    </xf>
    <xf numFmtId="49" fontId="13" fillId="10" borderId="30" xfId="0" applyNumberFormat="1" applyFont="1" applyFill="1" applyBorder="1" applyAlignment="1">
      <alignment horizontal="center" vertical="center" wrapText="1"/>
    </xf>
    <xf numFmtId="165" fontId="13" fillId="10" borderId="31" xfId="0" applyNumberFormat="1" applyFont="1" applyFill="1" applyBorder="1" applyAlignment="1">
      <alignment horizontal="center" vertical="center" wrapText="1"/>
    </xf>
    <xf numFmtId="49" fontId="11" fillId="12" borderId="28" xfId="0" applyNumberFormat="1" applyFont="1" applyFill="1" applyBorder="1" applyAlignment="1">
      <alignment horizontal="center" vertical="center" wrapText="1"/>
    </xf>
    <xf numFmtId="1" fontId="11" fillId="0" borderId="27" xfId="0" applyNumberFormat="1" applyFont="1" applyBorder="1" applyAlignment="1">
      <alignment horizontal="center" vertical="center" wrapText="1"/>
    </xf>
    <xf numFmtId="166" fontId="11" fillId="0" borderId="30" xfId="0" applyNumberFormat="1" applyFont="1" applyBorder="1" applyAlignment="1">
      <alignment horizontal="center" vertical="center"/>
    </xf>
    <xf numFmtId="39" fontId="15" fillId="12" borderId="30" xfId="0" applyNumberFormat="1" applyFont="1" applyFill="1" applyBorder="1" applyAlignment="1">
      <alignment horizontal="center" vertical="center"/>
    </xf>
    <xf numFmtId="0" fontId="16" fillId="12" borderId="27" xfId="0" applyFont="1" applyFill="1" applyBorder="1" applyAlignment="1">
      <alignment horizontal="justify" vertical="center" wrapText="1"/>
    </xf>
    <xf numFmtId="0" fontId="11" fillId="0" borderId="32" xfId="0" applyFont="1" applyBorder="1" applyAlignment="1">
      <alignment horizontal="center" vertical="center" wrapText="1"/>
    </xf>
    <xf numFmtId="39" fontId="15" fillId="12" borderId="32" xfId="0" applyNumberFormat="1" applyFont="1" applyFill="1" applyBorder="1" applyAlignment="1">
      <alignment horizontal="center" vertical="center"/>
    </xf>
    <xf numFmtId="49" fontId="13" fillId="10" borderId="33" xfId="0" applyNumberFormat="1" applyFont="1" applyFill="1" applyBorder="1" applyAlignment="1">
      <alignment horizontal="center" vertical="center" wrapText="1"/>
    </xf>
    <xf numFmtId="1" fontId="15" fillId="10" borderId="30" xfId="0" applyNumberFormat="1" applyFont="1" applyFill="1" applyBorder="1" applyAlignment="1">
      <alignment vertical="center"/>
    </xf>
    <xf numFmtId="0" fontId="13" fillId="10" borderId="30" xfId="0" applyFont="1" applyFill="1" applyBorder="1" applyAlignment="1">
      <alignment vertical="center" wrapText="1"/>
    </xf>
    <xf numFmtId="49" fontId="11" fillId="12" borderId="34" xfId="0" applyNumberFormat="1" applyFont="1" applyFill="1" applyBorder="1" applyAlignment="1">
      <alignment horizontal="center" vertical="center" wrapText="1"/>
    </xf>
    <xf numFmtId="49" fontId="14" fillId="11" borderId="35" xfId="0" applyNumberFormat="1" applyFont="1" applyFill="1" applyBorder="1" applyAlignment="1">
      <alignment horizontal="center" vertical="center" wrapText="1"/>
    </xf>
    <xf numFmtId="49" fontId="14" fillId="11" borderId="36" xfId="0" applyNumberFormat="1" applyFont="1" applyFill="1" applyBorder="1" applyAlignment="1">
      <alignment horizontal="center" vertical="center" wrapText="1"/>
    </xf>
    <xf numFmtId="0" fontId="14" fillId="11" borderId="32" xfId="0" applyFont="1" applyFill="1" applyBorder="1" applyAlignment="1">
      <alignment horizontal="center" vertical="center" wrapText="1"/>
    </xf>
    <xf numFmtId="0" fontId="14" fillId="11" borderId="32" xfId="0" applyFont="1" applyFill="1" applyBorder="1" applyAlignment="1">
      <alignment horizontal="left" vertical="center" wrapText="1"/>
    </xf>
    <xf numFmtId="166" fontId="11" fillId="11" borderId="32" xfId="0" applyNumberFormat="1" applyFont="1" applyFill="1" applyBorder="1" applyAlignment="1">
      <alignment horizontal="center" vertical="center"/>
    </xf>
    <xf numFmtId="165" fontId="14" fillId="11" borderId="37" xfId="0" applyNumberFormat="1" applyFont="1" applyFill="1" applyBorder="1" applyAlignment="1">
      <alignment horizontal="center" vertical="center" wrapText="1"/>
    </xf>
    <xf numFmtId="0" fontId="11" fillId="12" borderId="32" xfId="0" applyFont="1" applyFill="1" applyBorder="1" applyAlignment="1">
      <alignment horizontal="center" vertical="center" wrapText="1"/>
    </xf>
    <xf numFmtId="166" fontId="11" fillId="12" borderId="32" xfId="0" applyNumberFormat="1" applyFont="1" applyFill="1" applyBorder="1" applyAlignment="1">
      <alignment horizontal="center" vertical="center"/>
    </xf>
    <xf numFmtId="166" fontId="11" fillId="0" borderId="32" xfId="0" applyNumberFormat="1" applyFont="1" applyBorder="1" applyAlignment="1">
      <alignment horizontal="center" vertical="center"/>
    </xf>
    <xf numFmtId="49" fontId="14" fillId="13" borderId="28" xfId="0" applyNumberFormat="1" applyFont="1" applyFill="1" applyBorder="1" applyAlignment="1">
      <alignment horizontal="center" vertical="center" wrapText="1"/>
    </xf>
    <xf numFmtId="49" fontId="14" fillId="13" borderId="27" xfId="0" applyNumberFormat="1" applyFont="1" applyFill="1" applyBorder="1" applyAlignment="1">
      <alignment horizontal="center" vertical="center" wrapText="1"/>
    </xf>
    <xf numFmtId="0" fontId="14" fillId="14" borderId="27" xfId="0" applyFont="1" applyFill="1" applyBorder="1" applyAlignment="1">
      <alignment horizontal="center" vertical="center" wrapText="1"/>
    </xf>
    <xf numFmtId="0" fontId="14" fillId="14" borderId="27" xfId="0" applyFont="1" applyFill="1" applyBorder="1" applyAlignment="1">
      <alignment horizontal="left" vertical="center" wrapText="1"/>
    </xf>
    <xf numFmtId="2" fontId="14" fillId="14" borderId="27" xfId="0" applyNumberFormat="1" applyFont="1" applyFill="1" applyBorder="1" applyAlignment="1">
      <alignment horizontal="center" vertical="center" wrapText="1"/>
    </xf>
    <xf numFmtId="166" fontId="11" fillId="14" borderId="27" xfId="0" applyNumberFormat="1" applyFont="1" applyFill="1" applyBorder="1" applyAlignment="1">
      <alignment horizontal="center" vertical="center"/>
    </xf>
    <xf numFmtId="165" fontId="14" fillId="14" borderId="29" xfId="0" applyNumberFormat="1" applyFont="1" applyFill="1" applyBorder="1" applyAlignment="1">
      <alignment horizontal="center" vertical="center"/>
    </xf>
    <xf numFmtId="0" fontId="11" fillId="15" borderId="27" xfId="0" applyFont="1" applyFill="1" applyBorder="1" applyAlignment="1">
      <alignment horizontal="center" vertical="center" wrapText="1"/>
    </xf>
    <xf numFmtId="0" fontId="11" fillId="0" borderId="27" xfId="0" applyFont="1" applyBorder="1" applyAlignment="1">
      <alignment horizontal="center" vertical="center"/>
    </xf>
    <xf numFmtId="0" fontId="11" fillId="15" borderId="27" xfId="0" applyFont="1" applyFill="1" applyBorder="1" applyAlignment="1">
      <alignment horizontal="center" vertical="center"/>
    </xf>
    <xf numFmtId="49" fontId="14" fillId="0" borderId="38" xfId="0" applyNumberFormat="1" applyFont="1" applyBorder="1" applyAlignment="1">
      <alignment vertical="center" wrapText="1"/>
    </xf>
    <xf numFmtId="0" fontId="16" fillId="0" borderId="39" xfId="0" applyFont="1" applyBorder="1"/>
    <xf numFmtId="0" fontId="16" fillId="0" borderId="40" xfId="0" applyFont="1" applyBorder="1"/>
    <xf numFmtId="4" fontId="14" fillId="0" borderId="41" xfId="0" applyNumberFormat="1" applyFont="1" applyBorder="1" applyAlignment="1">
      <alignment vertical="center"/>
    </xf>
    <xf numFmtId="0" fontId="17" fillId="0" borderId="0" xfId="0" applyFont="1"/>
    <xf numFmtId="0" fontId="15" fillId="0" borderId="4" xfId="0" applyFont="1" applyBorder="1"/>
    <xf numFmtId="0" fontId="15" fillId="0" borderId="0" xfId="0" applyFont="1"/>
    <xf numFmtId="0" fontId="15" fillId="0" borderId="5" xfId="0" applyFont="1" applyBorder="1"/>
    <xf numFmtId="0" fontId="15" fillId="0" borderId="2" xfId="0" applyFont="1" applyBorder="1"/>
    <xf numFmtId="9" fontId="15" fillId="0" borderId="3" xfId="2" applyFont="1" applyBorder="1"/>
    <xf numFmtId="0" fontId="15" fillId="0" borderId="7" xfId="0" applyFont="1" applyBorder="1"/>
    <xf numFmtId="9" fontId="15" fillId="0" borderId="8" xfId="2" applyFont="1" applyBorder="1"/>
    <xf numFmtId="0" fontId="19" fillId="0" borderId="44" xfId="0" applyFont="1" applyBorder="1"/>
    <xf numFmtId="0" fontId="15" fillId="0" borderId="19" xfId="0" applyFont="1" applyBorder="1"/>
    <xf numFmtId="10" fontId="15" fillId="0" borderId="45" xfId="2" applyNumberFormat="1" applyFont="1" applyBorder="1"/>
    <xf numFmtId="0" fontId="15" fillId="0" borderId="9" xfId="0" applyFont="1" applyBorder="1"/>
    <xf numFmtId="10" fontId="15" fillId="0" borderId="11" xfId="2" applyNumberFormat="1" applyFont="1" applyBorder="1"/>
    <xf numFmtId="0" fontId="13" fillId="16" borderId="23" xfId="0" applyFont="1" applyFill="1" applyBorder="1"/>
    <xf numFmtId="10" fontId="13" fillId="16" borderId="46" xfId="2" applyNumberFormat="1" applyFont="1" applyFill="1" applyBorder="1"/>
    <xf numFmtId="0" fontId="15" fillId="0" borderId="0" xfId="0" applyFont="1" applyAlignment="1">
      <alignment horizontal="center" vertical="center"/>
    </xf>
    <xf numFmtId="0" fontId="15" fillId="0" borderId="4" xfId="0" applyFont="1" applyBorder="1" applyAlignment="1">
      <alignment horizontal="center" wrapText="1"/>
    </xf>
    <xf numFmtId="0" fontId="15" fillId="0" borderId="0" xfId="0" applyFont="1" applyAlignment="1">
      <alignment horizontal="center" wrapText="1"/>
    </xf>
    <xf numFmtId="0" fontId="15" fillId="0" borderId="5" xfId="0" applyFont="1" applyBorder="1" applyAlignment="1">
      <alignment horizontal="center" wrapText="1"/>
    </xf>
    <xf numFmtId="0" fontId="15" fillId="0" borderId="4" xfId="0" applyFont="1" applyBorder="1" applyAlignment="1">
      <alignment horizontal="left" vertical="top" wrapText="1"/>
    </xf>
    <xf numFmtId="0" fontId="15" fillId="0" borderId="0" xfId="0" applyFont="1" applyAlignment="1">
      <alignment horizontal="left" vertical="top" wrapText="1"/>
    </xf>
    <xf numFmtId="0" fontId="15" fillId="0" borderId="5" xfId="0" applyFont="1" applyBorder="1" applyAlignment="1">
      <alignment horizontal="left" vertical="top" wrapText="1"/>
    </xf>
    <xf numFmtId="0" fontId="15" fillId="0" borderId="4" xfId="0" applyFont="1" applyBorder="1" applyAlignment="1">
      <alignment horizontal="left" vertical="top"/>
    </xf>
    <xf numFmtId="0" fontId="15" fillId="0" borderId="0" xfId="0" applyFont="1" applyAlignment="1">
      <alignment horizontal="left" vertical="top"/>
    </xf>
    <xf numFmtId="0" fontId="15" fillId="0" borderId="5" xfId="0" applyFont="1" applyBorder="1" applyAlignment="1">
      <alignment horizontal="left" vertical="top"/>
    </xf>
    <xf numFmtId="0" fontId="13" fillId="0" borderId="4" xfId="0" applyFont="1" applyBorder="1"/>
    <xf numFmtId="0" fontId="13" fillId="0" borderId="0" xfId="0" applyFont="1"/>
    <xf numFmtId="14" fontId="15" fillId="0" borderId="4" xfId="0" applyNumberFormat="1" applyFont="1" applyBorder="1" applyAlignment="1">
      <alignment horizontal="left" vertical="center"/>
    </xf>
    <xf numFmtId="49" fontId="15" fillId="0" borderId="0" xfId="0" applyNumberFormat="1" applyFont="1" applyAlignment="1">
      <alignment horizontal="left" vertical="center"/>
    </xf>
    <xf numFmtId="49" fontId="15" fillId="0" borderId="0" xfId="0" applyNumberFormat="1" applyFont="1"/>
    <xf numFmtId="0" fontId="15" fillId="0" borderId="6" xfId="0" applyFont="1" applyBorder="1"/>
    <xf numFmtId="0" fontId="15" fillId="0" borderId="8" xfId="0" applyFont="1" applyBorder="1"/>
    <xf numFmtId="0" fontId="19" fillId="0" borderId="42" xfId="0" applyFont="1" applyBorder="1"/>
    <xf numFmtId="0" fontId="19" fillId="0" borderId="43" xfId="0" applyFont="1" applyBorder="1"/>
    <xf numFmtId="0" fontId="15" fillId="0" borderId="1" xfId="0" applyFont="1" applyBorder="1" applyAlignment="1">
      <alignment vertical="top" wrapText="1"/>
    </xf>
    <xf numFmtId="0" fontId="15" fillId="0" borderId="2" xfId="0" applyFont="1" applyBorder="1" applyAlignment="1">
      <alignment vertical="top" wrapText="1"/>
    </xf>
    <xf numFmtId="0" fontId="15" fillId="0" borderId="3" xfId="0" applyFont="1" applyBorder="1" applyAlignment="1">
      <alignment vertical="top" wrapText="1"/>
    </xf>
    <xf numFmtId="0" fontId="15" fillId="0" borderId="6" xfId="0" applyFont="1" applyBorder="1" applyAlignment="1">
      <alignment vertical="top" wrapText="1"/>
    </xf>
    <xf numFmtId="0" fontId="15" fillId="0" borderId="7" xfId="0" applyFont="1" applyBorder="1" applyAlignment="1">
      <alignment vertical="top" wrapText="1"/>
    </xf>
    <xf numFmtId="0" fontId="15" fillId="0" borderId="8" xfId="0" applyFont="1" applyBorder="1" applyAlignment="1">
      <alignment vertical="top" wrapText="1"/>
    </xf>
    <xf numFmtId="0" fontId="15" fillId="0" borderId="1" xfId="0" applyFont="1" applyBorder="1" applyAlignment="1">
      <alignment vertical="top"/>
    </xf>
    <xf numFmtId="0" fontId="15" fillId="0" borderId="2" xfId="0" applyFont="1" applyBorder="1" applyAlignment="1">
      <alignment vertical="top"/>
    </xf>
    <xf numFmtId="0" fontId="15" fillId="0" borderId="3" xfId="0" applyFont="1" applyBorder="1" applyAlignment="1">
      <alignment vertical="top"/>
    </xf>
    <xf numFmtId="0" fontId="15" fillId="0" borderId="4" xfId="0" applyFont="1" applyBorder="1" applyAlignment="1">
      <alignment vertical="top"/>
    </xf>
    <xf numFmtId="0" fontId="15" fillId="0" borderId="0" xfId="0" applyFont="1" applyAlignment="1">
      <alignment vertical="top"/>
    </xf>
    <xf numFmtId="0" fontId="15" fillId="0" borderId="5" xfId="0" applyFont="1" applyBorder="1" applyAlignment="1">
      <alignment vertical="top"/>
    </xf>
    <xf numFmtId="0" fontId="15" fillId="0" borderId="6" xfId="0" applyFont="1" applyBorder="1" applyAlignment="1">
      <alignment vertical="top"/>
    </xf>
    <xf numFmtId="0" fontId="15" fillId="0" borderId="7" xfId="0" applyFont="1" applyBorder="1" applyAlignment="1">
      <alignment vertical="top"/>
    </xf>
    <xf numFmtId="0" fontId="15" fillId="0" borderId="8" xfId="0" applyFont="1" applyBorder="1" applyAlignment="1">
      <alignment vertical="top"/>
    </xf>
    <xf numFmtId="0" fontId="18" fillId="0" borderId="1" xfId="0" applyFont="1" applyBorder="1"/>
    <xf numFmtId="0" fontId="18" fillId="0" borderId="2" xfId="0" applyFont="1" applyBorder="1"/>
    <xf numFmtId="0" fontId="18" fillId="0" borderId="3" xfId="0" applyFont="1" applyBorder="1"/>
    <xf numFmtId="49" fontId="18" fillId="0" borderId="4" xfId="0" applyNumberFormat="1" applyFont="1" applyBorder="1"/>
    <xf numFmtId="49" fontId="18" fillId="0" borderId="0" xfId="0" applyNumberFormat="1" applyFont="1"/>
    <xf numFmtId="49" fontId="18" fillId="0" borderId="5" xfId="0" applyNumberFormat="1" applyFont="1" applyBorder="1"/>
    <xf numFmtId="0" fontId="15" fillId="0" borderId="1" xfId="0" applyFont="1" applyBorder="1"/>
    <xf numFmtId="0" fontId="19" fillId="0" borderId="1" xfId="0" applyFont="1" applyBorder="1"/>
    <xf numFmtId="0" fontId="19" fillId="0" borderId="2" xfId="0" applyFont="1" applyBorder="1"/>
    <xf numFmtId="0" fontId="19" fillId="0" borderId="3" xfId="0" applyFont="1" applyBorder="1"/>
    <xf numFmtId="0" fontId="19" fillId="0" borderId="4" xfId="0" applyFont="1" applyBorder="1"/>
    <xf numFmtId="0" fontId="19" fillId="0" borderId="0" xfId="0" applyFont="1"/>
    <xf numFmtId="0" fontId="19" fillId="0" borderId="5" xfId="0" applyFont="1" applyBorder="1"/>
    <xf numFmtId="0" fontId="19" fillId="0" borderId="47" xfId="0" applyFont="1" applyBorder="1"/>
    <xf numFmtId="0" fontId="15" fillId="0" borderId="48" xfId="0" applyFont="1" applyBorder="1"/>
    <xf numFmtId="0" fontId="15" fillId="0" borderId="49" xfId="0" applyFont="1" applyBorder="1"/>
    <xf numFmtId="0" fontId="15" fillId="0" borderId="50" xfId="0" applyFont="1" applyBorder="1"/>
    <xf numFmtId="0" fontId="15" fillId="0" borderId="12" xfId="0" applyFont="1" applyBorder="1"/>
    <xf numFmtId="0" fontId="15" fillId="0" borderId="13" xfId="0" applyFont="1" applyBorder="1"/>
    <xf numFmtId="0" fontId="15" fillId="0" borderId="14" xfId="0" applyFont="1" applyBorder="1"/>
    <xf numFmtId="0" fontId="13" fillId="16" borderId="15" xfId="0" applyFont="1" applyFill="1" applyBorder="1"/>
    <xf numFmtId="0" fontId="13" fillId="16" borderId="16" xfId="0" applyFont="1" applyFill="1" applyBorder="1"/>
    <xf numFmtId="0" fontId="13" fillId="16" borderId="17" xfId="0" applyFont="1" applyFill="1" applyBorder="1"/>
    <xf numFmtId="14" fontId="2" fillId="0" borderId="0" xfId="0" applyNumberFormat="1" applyFont="1" applyAlignment="1">
      <alignment horizontal="center" vertical="center"/>
    </xf>
    <xf numFmtId="0" fontId="11" fillId="0" borderId="0" xfId="0" applyFont="1" applyAlignment="1">
      <alignment horizontal="right"/>
    </xf>
    <xf numFmtId="0" fontId="2" fillId="0" borderId="1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3" fillId="0" borderId="1" xfId="0" applyFont="1" applyBorder="1" applyAlignment="1">
      <alignment horizontal="left" vertical="center"/>
    </xf>
    <xf numFmtId="0" fontId="3" fillId="0" borderId="2" xfId="0" applyFont="1" applyBorder="1" applyAlignment="1">
      <alignment horizontal="left" vertical="center"/>
    </xf>
    <xf numFmtId="0" fontId="3" fillId="0" borderId="4" xfId="0" applyFont="1" applyBorder="1" applyAlignment="1">
      <alignment horizontal="left" vertical="center"/>
    </xf>
    <xf numFmtId="0" fontId="3" fillId="0" borderId="0" xfId="0" applyFont="1" applyAlignment="1">
      <alignment horizontal="left" vertical="center"/>
    </xf>
    <xf numFmtId="49" fontId="15" fillId="15" borderId="0" xfId="0" applyNumberFormat="1" applyFont="1" applyFill="1"/>
    <xf numFmtId="0" fontId="16" fillId="0" borderId="0" xfId="0" applyFont="1"/>
    <xf numFmtId="0" fontId="3" fillId="0" borderId="6" xfId="0" applyFont="1" applyBorder="1" applyAlignment="1">
      <alignment horizontal="left" vertical="center"/>
    </xf>
    <xf numFmtId="0" fontId="3" fillId="0" borderId="7" xfId="0" applyFont="1" applyBorder="1" applyAlignment="1">
      <alignment horizontal="left" vertical="center"/>
    </xf>
    <xf numFmtId="0" fontId="3" fillId="0" borderId="3" xfId="0" applyFont="1" applyBorder="1" applyAlignment="1">
      <alignment horizontal="left" vertical="center"/>
    </xf>
    <xf numFmtId="0" fontId="3" fillId="0" borderId="5" xfId="0" applyFont="1" applyBorder="1" applyAlignment="1">
      <alignment horizontal="left" vertical="center"/>
    </xf>
    <xf numFmtId="0" fontId="2" fillId="0" borderId="7" xfId="0" applyFont="1" applyBorder="1" applyAlignment="1">
      <alignment horizontal="left" vertical="center"/>
    </xf>
    <xf numFmtId="0" fontId="2" fillId="0" borderId="8" xfId="0" applyFont="1" applyBorder="1" applyAlignment="1">
      <alignment horizontal="left"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8" fillId="6" borderId="10" xfId="0" applyFont="1" applyFill="1" applyBorder="1" applyAlignment="1">
      <alignment horizontal="center" vertical="center"/>
    </xf>
    <xf numFmtId="0" fontId="8" fillId="6" borderId="9" xfId="0" applyFont="1" applyFill="1" applyBorder="1" applyAlignment="1">
      <alignment horizontal="center" vertical="center"/>
    </xf>
    <xf numFmtId="0" fontId="8" fillId="7" borderId="12" xfId="0" applyFont="1" applyFill="1" applyBorder="1" applyAlignment="1">
      <alignment horizontal="center" vertical="center"/>
    </xf>
    <xf numFmtId="0" fontId="8" fillId="7" borderId="14" xfId="0" applyFont="1" applyFill="1" applyBorder="1" applyAlignment="1">
      <alignment horizontal="center" vertical="center"/>
    </xf>
  </cellXfs>
  <cellStyles count="3">
    <cellStyle name="Normal" xfId="0" builtinId="0"/>
    <cellStyle name="Porcentagem" xfId="2" builtinId="5"/>
    <cellStyle name="Vírgula" xfId="1" builtinId="3"/>
  </cellStyles>
  <dxfs count="1">
    <dxf>
      <fill>
        <patternFill patternType="solid">
          <fgColor rgb="FFFF0000"/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1</xdr:row>
      <xdr:rowOff>0</xdr:rowOff>
    </xdr:from>
    <xdr:to>
      <xdr:col>2</xdr:col>
      <xdr:colOff>193698</xdr:colOff>
      <xdr:row>4</xdr:row>
      <xdr:rowOff>160020</xdr:rowOff>
    </xdr:to>
    <xdr:pic>
      <xdr:nvPicPr>
        <xdr:cNvPr id="3" name="Imagem 2">
          <a:extLst>
            <a:ext uri="{FF2B5EF4-FFF2-40B4-BE49-F238E27FC236}">
              <a16:creationId xmlns:a16="http://schemas.microsoft.com/office/drawing/2014/main" id="{1E9A6C5C-B062-4830-B0E5-BB0B91BA475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7180" y="190500"/>
          <a:ext cx="719478" cy="71628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7620</xdr:colOff>
      <xdr:row>1</xdr:row>
      <xdr:rowOff>1</xdr:rowOff>
    </xdr:from>
    <xdr:to>
      <xdr:col>8</xdr:col>
      <xdr:colOff>619942</xdr:colOff>
      <xdr:row>3</xdr:row>
      <xdr:rowOff>236221</xdr:rowOff>
    </xdr:to>
    <xdr:pic>
      <xdr:nvPicPr>
        <xdr:cNvPr id="3" name="Imagem 2">
          <a:extLst>
            <a:ext uri="{FF2B5EF4-FFF2-40B4-BE49-F238E27FC236}">
              <a16:creationId xmlns:a16="http://schemas.microsoft.com/office/drawing/2014/main" id="{D8826972-6273-4A67-B949-96680A86734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492240" y="190501"/>
          <a:ext cx="612322" cy="6096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2E84A7-2E8D-469E-8D3B-316EF982B41F}">
  <sheetPr>
    <pageSetUpPr fitToPage="1"/>
  </sheetPr>
  <dimension ref="B1:R143"/>
  <sheetViews>
    <sheetView tabSelected="1" view="pageBreakPreview" topLeftCell="B133" zoomScaleNormal="100" zoomScaleSheetLayoutView="100" workbookViewId="0">
      <selection activeCell="H142" sqref="H142"/>
    </sheetView>
  </sheetViews>
  <sheetFormatPr defaultRowHeight="14.4" x14ac:dyDescent="0.3"/>
  <cols>
    <col min="1" max="1" width="4.33203125" customWidth="1"/>
    <col min="2" max="2" width="7.6640625" style="1" customWidth="1"/>
    <col min="3" max="3" width="9.6640625" style="1" customWidth="1"/>
    <col min="4" max="4" width="7.6640625" style="1" customWidth="1"/>
    <col min="5" max="5" width="74.6640625" style="1" customWidth="1"/>
    <col min="6" max="6" width="9.88671875" style="1" bestFit="1" customWidth="1"/>
    <col min="7" max="7" width="11.88671875" style="1" customWidth="1"/>
    <col min="8" max="10" width="13.6640625" style="1" customWidth="1"/>
    <col min="11" max="11" width="12.5546875" bestFit="1" customWidth="1"/>
  </cols>
  <sheetData>
    <row r="1" spans="2:18" ht="15" thickBot="1" x14ac:dyDescent="0.35"/>
    <row r="2" spans="2:18" x14ac:dyDescent="0.3">
      <c r="B2" s="185"/>
      <c r="C2" s="186"/>
      <c r="D2" s="189" t="s">
        <v>0</v>
      </c>
      <c r="E2" s="190"/>
      <c r="F2" s="190"/>
      <c r="G2" s="190"/>
      <c r="H2" s="190"/>
      <c r="I2" s="190"/>
      <c r="J2" s="191"/>
    </row>
    <row r="3" spans="2:18" x14ac:dyDescent="0.3">
      <c r="B3" s="187"/>
      <c r="C3" s="188"/>
      <c r="D3" s="192"/>
      <c r="E3" s="193"/>
      <c r="F3" s="193"/>
      <c r="G3" s="193"/>
      <c r="H3" s="193"/>
      <c r="I3" s="193"/>
      <c r="J3" s="194"/>
    </row>
    <row r="4" spans="2:18" ht="15" thickBot="1" x14ac:dyDescent="0.35">
      <c r="B4" s="187"/>
      <c r="C4" s="188"/>
      <c r="D4" s="195"/>
      <c r="E4" s="196"/>
      <c r="F4" s="196"/>
      <c r="G4" s="196"/>
      <c r="H4" s="196"/>
      <c r="I4" s="196"/>
      <c r="J4" s="197"/>
    </row>
    <row r="5" spans="2:18" ht="15" thickBot="1" x14ac:dyDescent="0.35">
      <c r="B5" s="187"/>
      <c r="C5" s="188"/>
      <c r="D5" s="198" t="s">
        <v>1</v>
      </c>
      <c r="E5" s="199"/>
      <c r="F5" s="199"/>
      <c r="G5" s="199"/>
      <c r="H5" s="199"/>
      <c r="I5" s="199"/>
      <c r="J5" s="200"/>
    </row>
    <row r="6" spans="2:18" x14ac:dyDescent="0.3">
      <c r="B6" s="201" t="s">
        <v>290</v>
      </c>
      <c r="C6" s="202"/>
      <c r="D6" s="202"/>
      <c r="E6" s="202"/>
      <c r="F6" s="202"/>
      <c r="G6" s="202"/>
      <c r="H6" s="202"/>
      <c r="I6" s="202"/>
      <c r="J6" s="209"/>
    </row>
    <row r="7" spans="2:18" x14ac:dyDescent="0.3">
      <c r="B7" s="203" t="s">
        <v>333</v>
      </c>
      <c r="C7" s="204"/>
      <c r="D7" s="204"/>
      <c r="E7" s="204"/>
      <c r="F7" s="204" t="s">
        <v>286</v>
      </c>
      <c r="G7" s="204"/>
      <c r="H7" s="204"/>
      <c r="I7" s="204"/>
      <c r="J7" s="210"/>
    </row>
    <row r="8" spans="2:18" ht="15" thickBot="1" x14ac:dyDescent="0.35">
      <c r="B8" s="207" t="s">
        <v>288</v>
      </c>
      <c r="C8" s="208"/>
      <c r="D8" s="208"/>
      <c r="E8" s="208"/>
      <c r="F8" s="208" t="s">
        <v>287</v>
      </c>
      <c r="G8" s="211"/>
      <c r="H8" s="211"/>
      <c r="I8" s="211"/>
      <c r="J8" s="212"/>
    </row>
    <row r="9" spans="2:18" x14ac:dyDescent="0.3">
      <c r="B9" s="213" t="s">
        <v>0</v>
      </c>
      <c r="C9" s="214"/>
      <c r="D9" s="214"/>
      <c r="E9" s="214"/>
      <c r="F9" s="214"/>
      <c r="G9" s="214"/>
      <c r="H9" s="214"/>
      <c r="I9" s="214"/>
      <c r="J9" s="215"/>
    </row>
    <row r="10" spans="2:18" x14ac:dyDescent="0.3">
      <c r="B10" s="3" t="s">
        <v>2</v>
      </c>
      <c r="C10" s="2" t="s">
        <v>3</v>
      </c>
      <c r="D10" s="2" t="s">
        <v>4</v>
      </c>
      <c r="E10" s="2" t="s">
        <v>5</v>
      </c>
      <c r="F10" s="2" t="s">
        <v>6</v>
      </c>
      <c r="G10" s="2" t="s">
        <v>7</v>
      </c>
      <c r="H10" s="2" t="s">
        <v>8</v>
      </c>
      <c r="I10" s="2" t="s">
        <v>9</v>
      </c>
      <c r="J10" s="4" t="s">
        <v>10</v>
      </c>
      <c r="K10" s="42" t="s">
        <v>45</v>
      </c>
      <c r="R10" s="42" t="s">
        <v>45</v>
      </c>
    </row>
    <row r="11" spans="2:18" x14ac:dyDescent="0.3">
      <c r="B11" s="56" t="s">
        <v>62</v>
      </c>
      <c r="C11" s="57"/>
      <c r="D11" s="58"/>
      <c r="E11" s="54" t="s">
        <v>60</v>
      </c>
      <c r="F11" s="57"/>
      <c r="G11" s="57"/>
      <c r="H11" s="57"/>
      <c r="I11" s="57"/>
      <c r="J11" s="59">
        <v>5386.77</v>
      </c>
    </row>
    <row r="12" spans="2:18" x14ac:dyDescent="0.3">
      <c r="B12" s="60" t="s">
        <v>17</v>
      </c>
      <c r="C12" s="61"/>
      <c r="D12" s="62"/>
      <c r="E12" s="55" t="s">
        <v>61</v>
      </c>
      <c r="F12" s="63"/>
      <c r="G12" s="64"/>
      <c r="H12" s="64"/>
      <c r="I12" s="64"/>
      <c r="J12" s="65"/>
    </row>
    <row r="13" spans="2:18" ht="39.6" x14ac:dyDescent="0.3">
      <c r="B13" s="66" t="s">
        <v>63</v>
      </c>
      <c r="C13" s="67" t="s">
        <v>27</v>
      </c>
      <c r="D13" s="68">
        <v>101526</v>
      </c>
      <c r="E13" s="69" t="s">
        <v>201</v>
      </c>
      <c r="F13" s="70" t="s">
        <v>32</v>
      </c>
      <c r="G13" s="71">
        <v>1</v>
      </c>
      <c r="H13" s="72">
        <v>1328.11</v>
      </c>
      <c r="I13" s="71">
        <v>1598.21</v>
      </c>
      <c r="J13" s="73">
        <v>1598.21</v>
      </c>
      <c r="K13" s="205"/>
      <c r="L13" s="206"/>
      <c r="M13" s="111"/>
    </row>
    <row r="14" spans="2:18" ht="26.4" x14ac:dyDescent="0.3">
      <c r="B14" s="66" t="s">
        <v>64</v>
      </c>
      <c r="C14" s="67" t="s">
        <v>27</v>
      </c>
      <c r="D14" s="68">
        <v>103689</v>
      </c>
      <c r="E14" s="69" t="s">
        <v>202</v>
      </c>
      <c r="F14" s="70" t="s">
        <v>15</v>
      </c>
      <c r="G14" s="71">
        <v>6</v>
      </c>
      <c r="H14" s="72">
        <v>505.36</v>
      </c>
      <c r="I14" s="71">
        <v>608.14</v>
      </c>
      <c r="J14" s="73">
        <v>3648.84</v>
      </c>
    </row>
    <row r="15" spans="2:18" ht="26.4" x14ac:dyDescent="0.3">
      <c r="B15" s="66" t="s">
        <v>65</v>
      </c>
      <c r="C15" s="67" t="s">
        <v>27</v>
      </c>
      <c r="D15" s="68">
        <v>103694</v>
      </c>
      <c r="E15" s="69" t="s">
        <v>203</v>
      </c>
      <c r="F15" s="70" t="s">
        <v>32</v>
      </c>
      <c r="G15" s="71">
        <v>1</v>
      </c>
      <c r="H15" s="74">
        <v>116.11</v>
      </c>
      <c r="I15" s="71">
        <v>139.72</v>
      </c>
      <c r="J15" s="73">
        <v>139.72</v>
      </c>
    </row>
    <row r="16" spans="2:18" x14ac:dyDescent="0.3">
      <c r="B16" s="56" t="s">
        <v>66</v>
      </c>
      <c r="C16" s="57"/>
      <c r="D16" s="58"/>
      <c r="E16" s="54" t="s">
        <v>46</v>
      </c>
      <c r="F16" s="57"/>
      <c r="G16" s="75"/>
      <c r="H16" s="75"/>
      <c r="I16" s="75"/>
      <c r="J16" s="76">
        <v>27400.867899999997</v>
      </c>
    </row>
    <row r="17" spans="2:10" x14ac:dyDescent="0.3">
      <c r="B17" s="60" t="s">
        <v>18</v>
      </c>
      <c r="C17" s="61"/>
      <c r="D17" s="62"/>
      <c r="E17" s="55" t="s">
        <v>67</v>
      </c>
      <c r="F17" s="63"/>
      <c r="G17" s="64"/>
      <c r="H17" s="64"/>
      <c r="I17" s="64"/>
      <c r="J17" s="65"/>
    </row>
    <row r="18" spans="2:10" ht="26.4" x14ac:dyDescent="0.3">
      <c r="B18" s="77" t="s">
        <v>68</v>
      </c>
      <c r="C18" s="67" t="s">
        <v>27</v>
      </c>
      <c r="D18" s="78">
        <v>96526</v>
      </c>
      <c r="E18" s="69" t="s">
        <v>204</v>
      </c>
      <c r="F18" s="70" t="s">
        <v>28</v>
      </c>
      <c r="G18" s="71">
        <v>0.29400000000000004</v>
      </c>
      <c r="H18" s="72">
        <v>199.58</v>
      </c>
      <c r="I18" s="71">
        <v>240.17</v>
      </c>
      <c r="J18" s="73">
        <v>70.61</v>
      </c>
    </row>
    <row r="19" spans="2:10" ht="39.6" x14ac:dyDescent="0.3">
      <c r="B19" s="77" t="s">
        <v>69</v>
      </c>
      <c r="C19" s="67" t="s">
        <v>27</v>
      </c>
      <c r="D19" s="68">
        <v>96557</v>
      </c>
      <c r="E19" s="69" t="s">
        <v>205</v>
      </c>
      <c r="F19" s="70" t="s">
        <v>28</v>
      </c>
      <c r="G19" s="71">
        <v>0.28999999999999998</v>
      </c>
      <c r="H19" s="72">
        <v>824.86</v>
      </c>
      <c r="I19" s="71">
        <v>992.61</v>
      </c>
      <c r="J19" s="73">
        <v>287.8569</v>
      </c>
    </row>
    <row r="20" spans="2:10" x14ac:dyDescent="0.3">
      <c r="B20" s="77" t="s">
        <v>70</v>
      </c>
      <c r="C20" s="67" t="s">
        <v>27</v>
      </c>
      <c r="D20" s="68">
        <v>92800</v>
      </c>
      <c r="E20" s="69" t="s">
        <v>206</v>
      </c>
      <c r="F20" s="70" t="s">
        <v>207</v>
      </c>
      <c r="G20" s="79">
        <v>5</v>
      </c>
      <c r="H20" s="80">
        <v>9.65</v>
      </c>
      <c r="I20" s="71">
        <v>11.61</v>
      </c>
      <c r="J20" s="73">
        <v>58.05</v>
      </c>
    </row>
    <row r="21" spans="2:10" x14ac:dyDescent="0.3">
      <c r="B21" s="77" t="s">
        <v>71</v>
      </c>
      <c r="C21" s="67" t="s">
        <v>27</v>
      </c>
      <c r="D21" s="68">
        <v>92803</v>
      </c>
      <c r="E21" s="69" t="s">
        <v>208</v>
      </c>
      <c r="F21" s="70" t="s">
        <v>207</v>
      </c>
      <c r="G21" s="79">
        <v>20</v>
      </c>
      <c r="H21" s="80">
        <v>8.68</v>
      </c>
      <c r="I21" s="71">
        <v>10.45</v>
      </c>
      <c r="J21" s="73">
        <v>209</v>
      </c>
    </row>
    <row r="22" spans="2:10" x14ac:dyDescent="0.3">
      <c r="B22" s="60" t="s">
        <v>26</v>
      </c>
      <c r="C22" s="61"/>
      <c r="D22" s="62"/>
      <c r="E22" s="55" t="s">
        <v>11</v>
      </c>
      <c r="F22" s="63"/>
      <c r="G22" s="64"/>
      <c r="H22" s="64"/>
      <c r="I22" s="64"/>
      <c r="J22" s="65"/>
    </row>
    <row r="23" spans="2:10" ht="39.6" x14ac:dyDescent="0.3">
      <c r="B23" s="66" t="s">
        <v>72</v>
      </c>
      <c r="C23" s="67" t="s">
        <v>27</v>
      </c>
      <c r="D23" s="68">
        <v>92423</v>
      </c>
      <c r="E23" s="81" t="s">
        <v>209</v>
      </c>
      <c r="F23" s="70" t="s">
        <v>15</v>
      </c>
      <c r="G23" s="71">
        <v>1.26</v>
      </c>
      <c r="H23" s="72">
        <v>71.12</v>
      </c>
      <c r="I23" s="71">
        <v>85.58</v>
      </c>
      <c r="J23" s="73">
        <v>107.8308</v>
      </c>
    </row>
    <row r="24" spans="2:10" ht="39.6" x14ac:dyDescent="0.3">
      <c r="B24" s="66" t="s">
        <v>73</v>
      </c>
      <c r="C24" s="67" t="s">
        <v>27</v>
      </c>
      <c r="D24" s="68">
        <v>92448</v>
      </c>
      <c r="E24" s="81" t="s">
        <v>210</v>
      </c>
      <c r="F24" s="70" t="s">
        <v>15</v>
      </c>
      <c r="G24" s="71">
        <v>8.65</v>
      </c>
      <c r="H24" s="72">
        <v>191.09</v>
      </c>
      <c r="I24" s="71">
        <v>229.95</v>
      </c>
      <c r="J24" s="73">
        <v>1989.0675000000001</v>
      </c>
    </row>
    <row r="25" spans="2:10" ht="26.4" x14ac:dyDescent="0.3">
      <c r="B25" s="66" t="s">
        <v>74</v>
      </c>
      <c r="C25" s="67" t="s">
        <v>27</v>
      </c>
      <c r="D25" s="68">
        <v>92762</v>
      </c>
      <c r="E25" s="69" t="s">
        <v>211</v>
      </c>
      <c r="F25" s="70" t="s">
        <v>207</v>
      </c>
      <c r="G25" s="71">
        <v>160</v>
      </c>
      <c r="H25" s="72">
        <v>10.83</v>
      </c>
      <c r="I25" s="71">
        <v>13.03</v>
      </c>
      <c r="J25" s="73">
        <v>2084.8000000000002</v>
      </c>
    </row>
    <row r="26" spans="2:10" ht="26.4" x14ac:dyDescent="0.3">
      <c r="B26" s="66" t="s">
        <v>75</v>
      </c>
      <c r="C26" s="67" t="s">
        <v>27</v>
      </c>
      <c r="D26" s="68">
        <v>92759</v>
      </c>
      <c r="E26" s="69" t="s">
        <v>212</v>
      </c>
      <c r="F26" s="70" t="s">
        <v>207</v>
      </c>
      <c r="G26" s="71">
        <v>40</v>
      </c>
      <c r="H26" s="72">
        <v>13.89</v>
      </c>
      <c r="I26" s="71">
        <v>16.71</v>
      </c>
      <c r="J26" s="73">
        <v>668.4</v>
      </c>
    </row>
    <row r="27" spans="2:10" ht="39.6" x14ac:dyDescent="0.3">
      <c r="B27" s="66" t="s">
        <v>76</v>
      </c>
      <c r="C27" s="67" t="s">
        <v>27</v>
      </c>
      <c r="D27" s="82">
        <v>103683</v>
      </c>
      <c r="E27" s="69" t="s">
        <v>213</v>
      </c>
      <c r="F27" s="70" t="s">
        <v>28</v>
      </c>
      <c r="G27" s="71">
        <v>2.5019999999999998</v>
      </c>
      <c r="H27" s="83">
        <v>1328.84</v>
      </c>
      <c r="I27" s="71">
        <v>1599.09</v>
      </c>
      <c r="J27" s="73">
        <v>4000.9232000000002</v>
      </c>
    </row>
    <row r="28" spans="2:10" ht="26.4" x14ac:dyDescent="0.3">
      <c r="B28" s="66" t="s">
        <v>77</v>
      </c>
      <c r="C28" s="67" t="s">
        <v>27</v>
      </c>
      <c r="D28" s="82">
        <v>103669</v>
      </c>
      <c r="E28" s="81" t="s">
        <v>214</v>
      </c>
      <c r="F28" s="70" t="s">
        <v>28</v>
      </c>
      <c r="G28" s="71">
        <v>0.45</v>
      </c>
      <c r="H28" s="83">
        <v>999.43</v>
      </c>
      <c r="I28" s="71">
        <v>1202.69</v>
      </c>
      <c r="J28" s="73">
        <v>541.21050000000002</v>
      </c>
    </row>
    <row r="29" spans="2:10" ht="39.6" x14ac:dyDescent="0.3">
      <c r="B29" s="66" t="s">
        <v>78</v>
      </c>
      <c r="C29" s="67" t="s">
        <v>27</v>
      </c>
      <c r="D29" s="82">
        <v>101964</v>
      </c>
      <c r="E29" s="69" t="s">
        <v>215</v>
      </c>
      <c r="F29" s="70" t="s">
        <v>15</v>
      </c>
      <c r="G29" s="79">
        <v>74.099999999999994</v>
      </c>
      <c r="H29" s="83">
        <v>194.94</v>
      </c>
      <c r="I29" s="71">
        <v>234.59</v>
      </c>
      <c r="J29" s="73">
        <v>17383.118999999999</v>
      </c>
    </row>
    <row r="30" spans="2:10" x14ac:dyDescent="0.3">
      <c r="B30" s="84" t="s">
        <v>79</v>
      </c>
      <c r="C30" s="75"/>
      <c r="D30" s="85"/>
      <c r="E30" s="86" t="s">
        <v>47</v>
      </c>
      <c r="F30" s="57"/>
      <c r="G30" s="75"/>
      <c r="H30" s="75"/>
      <c r="I30" s="75"/>
      <c r="J30" s="76">
        <v>5256.1821</v>
      </c>
    </row>
    <row r="31" spans="2:10" x14ac:dyDescent="0.3">
      <c r="B31" s="60" t="s">
        <v>19</v>
      </c>
      <c r="C31" s="61"/>
      <c r="D31" s="62"/>
      <c r="E31" s="55" t="s">
        <v>80</v>
      </c>
      <c r="F31" s="63"/>
      <c r="G31" s="64"/>
      <c r="H31" s="64"/>
      <c r="I31" s="64"/>
      <c r="J31" s="65"/>
    </row>
    <row r="32" spans="2:10" ht="39.6" x14ac:dyDescent="0.3">
      <c r="B32" s="66" t="s">
        <v>81</v>
      </c>
      <c r="C32" s="87" t="s">
        <v>27</v>
      </c>
      <c r="D32" s="68">
        <v>103322</v>
      </c>
      <c r="E32" s="81" t="s">
        <v>216</v>
      </c>
      <c r="F32" s="70" t="s">
        <v>15</v>
      </c>
      <c r="G32" s="71">
        <v>51.87</v>
      </c>
      <c r="H32" s="72">
        <v>57.2</v>
      </c>
      <c r="I32" s="71">
        <v>68.83</v>
      </c>
      <c r="J32" s="73">
        <v>3570.2121000000002</v>
      </c>
    </row>
    <row r="33" spans="2:10" ht="26.4" x14ac:dyDescent="0.3">
      <c r="B33" s="66" t="s">
        <v>82</v>
      </c>
      <c r="C33" s="87" t="s">
        <v>27</v>
      </c>
      <c r="D33" s="68">
        <v>93191</v>
      </c>
      <c r="E33" s="69" t="s">
        <v>217</v>
      </c>
      <c r="F33" s="70" t="s">
        <v>31</v>
      </c>
      <c r="G33" s="71">
        <v>19.5</v>
      </c>
      <c r="H33" s="72">
        <v>71.849999999999994</v>
      </c>
      <c r="I33" s="71">
        <v>86.46</v>
      </c>
      <c r="J33" s="73">
        <v>1685.97</v>
      </c>
    </row>
    <row r="34" spans="2:10" x14ac:dyDescent="0.3">
      <c r="B34" s="84" t="s">
        <v>83</v>
      </c>
      <c r="C34" s="75"/>
      <c r="D34" s="85"/>
      <c r="E34" s="86" t="s">
        <v>13</v>
      </c>
      <c r="F34" s="57"/>
      <c r="G34" s="75"/>
      <c r="H34" s="75"/>
      <c r="I34" s="75"/>
      <c r="J34" s="76">
        <v>32436.3652</v>
      </c>
    </row>
    <row r="35" spans="2:10" x14ac:dyDescent="0.3">
      <c r="B35" s="88" t="s">
        <v>20</v>
      </c>
      <c r="C35" s="89"/>
      <c r="D35" s="90"/>
      <c r="E35" s="91" t="s">
        <v>84</v>
      </c>
      <c r="F35" s="63"/>
      <c r="G35" s="92"/>
      <c r="H35" s="92"/>
      <c r="I35" s="92"/>
      <c r="J35" s="93"/>
    </row>
    <row r="36" spans="2:10" ht="39.6" x14ac:dyDescent="0.3">
      <c r="B36" s="77" t="s">
        <v>85</v>
      </c>
      <c r="C36" s="87" t="s">
        <v>27</v>
      </c>
      <c r="D36" s="68">
        <v>92580</v>
      </c>
      <c r="E36" s="81" t="s">
        <v>218</v>
      </c>
      <c r="F36" s="70" t="s">
        <v>15</v>
      </c>
      <c r="G36" s="71">
        <v>69.47</v>
      </c>
      <c r="H36" s="72">
        <v>43.63</v>
      </c>
      <c r="I36" s="71">
        <v>52.5</v>
      </c>
      <c r="J36" s="73">
        <v>3647.1750000000002</v>
      </c>
    </row>
    <row r="37" spans="2:10" ht="39.6" x14ac:dyDescent="0.3">
      <c r="B37" s="77" t="s">
        <v>86</v>
      </c>
      <c r="C37" s="87" t="s">
        <v>27</v>
      </c>
      <c r="D37" s="94">
        <v>103322</v>
      </c>
      <c r="E37" s="81" t="s">
        <v>216</v>
      </c>
      <c r="F37" s="70" t="s">
        <v>15</v>
      </c>
      <c r="G37" s="95">
        <v>38.44</v>
      </c>
      <c r="H37" s="72">
        <v>57.2</v>
      </c>
      <c r="I37" s="71">
        <v>68.83</v>
      </c>
      <c r="J37" s="73">
        <v>2645.8252000000002</v>
      </c>
    </row>
    <row r="38" spans="2:10" x14ac:dyDescent="0.3">
      <c r="B38" s="88" t="s">
        <v>29</v>
      </c>
      <c r="C38" s="89"/>
      <c r="D38" s="90"/>
      <c r="E38" s="91" t="s">
        <v>87</v>
      </c>
      <c r="F38" s="63"/>
      <c r="G38" s="92"/>
      <c r="H38" s="92"/>
      <c r="I38" s="92"/>
      <c r="J38" s="93"/>
    </row>
    <row r="39" spans="2:10" ht="26.4" x14ac:dyDescent="0.3">
      <c r="B39" s="77" t="s">
        <v>88</v>
      </c>
      <c r="C39" s="87" t="s">
        <v>27</v>
      </c>
      <c r="D39" s="68">
        <v>94216</v>
      </c>
      <c r="E39" s="81" t="s">
        <v>219</v>
      </c>
      <c r="F39" s="70" t="s">
        <v>15</v>
      </c>
      <c r="G39" s="71">
        <v>69.47</v>
      </c>
      <c r="H39" s="72">
        <v>156.21</v>
      </c>
      <c r="I39" s="71">
        <v>187.98</v>
      </c>
      <c r="J39" s="73">
        <v>13058.970600000001</v>
      </c>
    </row>
    <row r="40" spans="2:10" x14ac:dyDescent="0.3">
      <c r="B40" s="88" t="s">
        <v>30</v>
      </c>
      <c r="C40" s="89"/>
      <c r="D40" s="90"/>
      <c r="E40" s="91" t="s">
        <v>89</v>
      </c>
      <c r="F40" s="63"/>
      <c r="G40" s="92"/>
      <c r="H40" s="92"/>
      <c r="I40" s="92"/>
      <c r="J40" s="93"/>
    </row>
    <row r="41" spans="2:10" ht="26.4" x14ac:dyDescent="0.3">
      <c r="B41" s="77" t="s">
        <v>90</v>
      </c>
      <c r="C41" s="87" t="s">
        <v>27</v>
      </c>
      <c r="D41" s="68">
        <v>94229</v>
      </c>
      <c r="E41" s="69" t="s">
        <v>220</v>
      </c>
      <c r="F41" s="70" t="s">
        <v>31</v>
      </c>
      <c r="G41" s="71">
        <v>16</v>
      </c>
      <c r="H41" s="72">
        <v>186.48</v>
      </c>
      <c r="I41" s="71">
        <v>224.41</v>
      </c>
      <c r="J41" s="73">
        <v>3590.56</v>
      </c>
    </row>
    <row r="42" spans="2:10" ht="26.4" x14ac:dyDescent="0.3">
      <c r="B42" s="77" t="s">
        <v>91</v>
      </c>
      <c r="C42" s="87" t="s">
        <v>27</v>
      </c>
      <c r="D42" s="68">
        <v>100327</v>
      </c>
      <c r="E42" s="81" t="s">
        <v>221</v>
      </c>
      <c r="F42" s="70" t="s">
        <v>31</v>
      </c>
      <c r="G42" s="71">
        <v>109.89</v>
      </c>
      <c r="H42" s="72">
        <v>63.95</v>
      </c>
      <c r="I42" s="71">
        <v>76.959999999999994</v>
      </c>
      <c r="J42" s="73">
        <v>8457.1344000000008</v>
      </c>
    </row>
    <row r="43" spans="2:10" ht="26.4" x14ac:dyDescent="0.3">
      <c r="B43" s="77" t="s">
        <v>92</v>
      </c>
      <c r="C43" s="87" t="s">
        <v>27</v>
      </c>
      <c r="D43" s="68">
        <v>89576</v>
      </c>
      <c r="E43" s="69" t="s">
        <v>222</v>
      </c>
      <c r="F43" s="70" t="s">
        <v>31</v>
      </c>
      <c r="G43" s="71">
        <v>20</v>
      </c>
      <c r="H43" s="72">
        <v>26.53</v>
      </c>
      <c r="I43" s="71">
        <v>31.93</v>
      </c>
      <c r="J43" s="73">
        <v>638.6</v>
      </c>
    </row>
    <row r="44" spans="2:10" ht="39.6" x14ac:dyDescent="0.3">
      <c r="B44" s="77" t="s">
        <v>93</v>
      </c>
      <c r="C44" s="87" t="s">
        <v>27</v>
      </c>
      <c r="D44" s="68">
        <v>89582</v>
      </c>
      <c r="E44" s="69" t="s">
        <v>223</v>
      </c>
      <c r="F44" s="70" t="s">
        <v>32</v>
      </c>
      <c r="G44" s="71">
        <v>10</v>
      </c>
      <c r="H44" s="72">
        <v>33.08</v>
      </c>
      <c r="I44" s="71">
        <v>39.81</v>
      </c>
      <c r="J44" s="73">
        <v>398.1</v>
      </c>
    </row>
    <row r="45" spans="2:10" x14ac:dyDescent="0.3">
      <c r="B45" s="84" t="s">
        <v>94</v>
      </c>
      <c r="C45" s="75"/>
      <c r="D45" s="85"/>
      <c r="E45" s="86" t="s">
        <v>48</v>
      </c>
      <c r="F45" s="57"/>
      <c r="G45" s="75"/>
      <c r="H45" s="75"/>
      <c r="I45" s="75"/>
      <c r="J45" s="76">
        <v>2049.04</v>
      </c>
    </row>
    <row r="46" spans="2:10" ht="26.4" x14ac:dyDescent="0.3">
      <c r="B46" s="66" t="s">
        <v>21</v>
      </c>
      <c r="C46" s="87" t="s">
        <v>27</v>
      </c>
      <c r="D46" s="68">
        <v>98555</v>
      </c>
      <c r="E46" s="69" t="s">
        <v>224</v>
      </c>
      <c r="F46" s="70" t="s">
        <v>15</v>
      </c>
      <c r="G46" s="71">
        <v>56</v>
      </c>
      <c r="H46" s="72">
        <v>30.41</v>
      </c>
      <c r="I46" s="71">
        <v>36.590000000000003</v>
      </c>
      <c r="J46" s="73">
        <v>2049.04</v>
      </c>
    </row>
    <row r="47" spans="2:10" x14ac:dyDescent="0.3">
      <c r="B47" s="84" t="s">
        <v>95</v>
      </c>
      <c r="C47" s="75"/>
      <c r="D47" s="85"/>
      <c r="E47" s="86" t="s">
        <v>49</v>
      </c>
      <c r="F47" s="57"/>
      <c r="G47" s="75"/>
      <c r="H47" s="75"/>
      <c r="I47" s="75"/>
      <c r="J47" s="76">
        <v>13988.2238</v>
      </c>
    </row>
    <row r="48" spans="2:10" x14ac:dyDescent="0.3">
      <c r="B48" s="88" t="s">
        <v>14</v>
      </c>
      <c r="C48" s="89"/>
      <c r="D48" s="90"/>
      <c r="E48" s="91" t="s">
        <v>96</v>
      </c>
      <c r="F48" s="63"/>
      <c r="G48" s="92"/>
      <c r="H48" s="92"/>
      <c r="I48" s="92"/>
      <c r="J48" s="93"/>
    </row>
    <row r="49" spans="2:10" ht="52.8" x14ac:dyDescent="0.3">
      <c r="B49" s="66" t="s">
        <v>97</v>
      </c>
      <c r="C49" s="87" t="s">
        <v>27</v>
      </c>
      <c r="D49" s="68">
        <v>90843</v>
      </c>
      <c r="E49" s="69" t="s">
        <v>225</v>
      </c>
      <c r="F49" s="70" t="s">
        <v>32</v>
      </c>
      <c r="G49" s="71">
        <v>2</v>
      </c>
      <c r="H49" s="72">
        <v>1048.3499999999999</v>
      </c>
      <c r="I49" s="71">
        <v>1261.56</v>
      </c>
      <c r="J49" s="73">
        <v>2523.12</v>
      </c>
    </row>
    <row r="50" spans="2:10" ht="52.8" x14ac:dyDescent="0.3">
      <c r="B50" s="66" t="s">
        <v>98</v>
      </c>
      <c r="C50" s="87" t="s">
        <v>27</v>
      </c>
      <c r="D50" s="82">
        <v>90842</v>
      </c>
      <c r="E50" s="69" t="s">
        <v>226</v>
      </c>
      <c r="F50" s="70" t="s">
        <v>32</v>
      </c>
      <c r="G50" s="96">
        <v>2</v>
      </c>
      <c r="H50" s="72">
        <v>1001.77</v>
      </c>
      <c r="I50" s="71">
        <v>1205.5</v>
      </c>
      <c r="J50" s="73">
        <v>2411</v>
      </c>
    </row>
    <row r="51" spans="2:10" x14ac:dyDescent="0.3">
      <c r="B51" s="88" t="s">
        <v>33</v>
      </c>
      <c r="C51" s="89"/>
      <c r="D51" s="90"/>
      <c r="E51" s="91" t="s">
        <v>99</v>
      </c>
      <c r="F51" s="63"/>
      <c r="G51" s="92"/>
      <c r="H51" s="92"/>
      <c r="I51" s="92"/>
      <c r="J51" s="93"/>
    </row>
    <row r="52" spans="2:10" x14ac:dyDescent="0.3">
      <c r="B52" s="97" t="s">
        <v>100</v>
      </c>
      <c r="C52" s="98"/>
      <c r="D52" s="99"/>
      <c r="E52" s="100" t="s">
        <v>101</v>
      </c>
      <c r="F52" s="101"/>
      <c r="G52" s="102"/>
      <c r="H52" s="102"/>
      <c r="I52" s="102"/>
      <c r="J52" s="103"/>
    </row>
    <row r="53" spans="2:10" ht="26.4" x14ac:dyDescent="0.3">
      <c r="B53" s="77" t="s">
        <v>102</v>
      </c>
      <c r="C53" s="87" t="s">
        <v>27</v>
      </c>
      <c r="D53" s="68">
        <v>91338</v>
      </c>
      <c r="E53" s="69" t="s">
        <v>227</v>
      </c>
      <c r="F53" s="70" t="s">
        <v>15</v>
      </c>
      <c r="G53" s="71">
        <v>3.3600000000000003</v>
      </c>
      <c r="H53" s="72">
        <v>775.89</v>
      </c>
      <c r="I53" s="71">
        <v>933.69</v>
      </c>
      <c r="J53" s="73">
        <v>3137.1984000000002</v>
      </c>
    </row>
    <row r="54" spans="2:10" ht="26.4" x14ac:dyDescent="0.3">
      <c r="B54" s="77" t="s">
        <v>103</v>
      </c>
      <c r="C54" s="87" t="s">
        <v>27</v>
      </c>
      <c r="D54" s="68">
        <v>100702</v>
      </c>
      <c r="E54" s="69" t="s">
        <v>228</v>
      </c>
      <c r="F54" s="70" t="s">
        <v>15</v>
      </c>
      <c r="G54" s="71">
        <v>5.7540000000000004</v>
      </c>
      <c r="H54" s="72">
        <v>445.96</v>
      </c>
      <c r="I54" s="71">
        <v>536.66</v>
      </c>
      <c r="J54" s="73">
        <v>3087.9416000000001</v>
      </c>
    </row>
    <row r="55" spans="2:10" x14ac:dyDescent="0.3">
      <c r="B55" s="97" t="s">
        <v>104</v>
      </c>
      <c r="C55" s="98"/>
      <c r="D55" s="99"/>
      <c r="E55" s="100" t="s">
        <v>105</v>
      </c>
      <c r="F55" s="101"/>
      <c r="G55" s="102"/>
      <c r="H55" s="102"/>
      <c r="I55" s="102"/>
      <c r="J55" s="103"/>
    </row>
    <row r="56" spans="2:10" ht="39.6" x14ac:dyDescent="0.3">
      <c r="B56" s="66" t="s">
        <v>106</v>
      </c>
      <c r="C56" s="87" t="s">
        <v>27</v>
      </c>
      <c r="D56" s="68">
        <v>94569</v>
      </c>
      <c r="E56" s="69" t="s">
        <v>229</v>
      </c>
      <c r="F56" s="70" t="s">
        <v>15</v>
      </c>
      <c r="G56" s="71">
        <v>3.516</v>
      </c>
      <c r="H56" s="72">
        <v>443.64</v>
      </c>
      <c r="I56" s="71">
        <v>533.86</v>
      </c>
      <c r="J56" s="73">
        <v>1877.0518</v>
      </c>
    </row>
    <row r="57" spans="2:10" ht="52.8" x14ac:dyDescent="0.3">
      <c r="B57" s="66" t="s">
        <v>107</v>
      </c>
      <c r="C57" s="87" t="s">
        <v>27</v>
      </c>
      <c r="D57" s="68">
        <v>94572</v>
      </c>
      <c r="E57" s="69" t="s">
        <v>230</v>
      </c>
      <c r="F57" s="70" t="s">
        <v>15</v>
      </c>
      <c r="G57" s="71">
        <v>2.4</v>
      </c>
      <c r="H57" s="72">
        <v>329.6</v>
      </c>
      <c r="I57" s="71">
        <v>396.63</v>
      </c>
      <c r="J57" s="73">
        <v>951.91200000000003</v>
      </c>
    </row>
    <row r="58" spans="2:10" x14ac:dyDescent="0.3">
      <c r="B58" s="84" t="s">
        <v>108</v>
      </c>
      <c r="C58" s="75"/>
      <c r="D58" s="85"/>
      <c r="E58" s="86" t="s">
        <v>50</v>
      </c>
      <c r="F58" s="57"/>
      <c r="G58" s="75"/>
      <c r="H58" s="75"/>
      <c r="I58" s="75"/>
      <c r="J58" s="76">
        <v>19483.0416</v>
      </c>
    </row>
    <row r="59" spans="2:10" x14ac:dyDescent="0.3">
      <c r="B59" s="88" t="s">
        <v>22</v>
      </c>
      <c r="C59" s="89"/>
      <c r="D59" s="90"/>
      <c r="E59" s="91" t="s">
        <v>109</v>
      </c>
      <c r="F59" s="63"/>
      <c r="G59" s="92"/>
      <c r="H59" s="92"/>
      <c r="I59" s="92"/>
      <c r="J59" s="93"/>
    </row>
    <row r="60" spans="2:10" ht="39.6" x14ac:dyDescent="0.3">
      <c r="B60" s="66" t="s">
        <v>110</v>
      </c>
      <c r="C60" s="87" t="s">
        <v>27</v>
      </c>
      <c r="D60" s="68">
        <v>87905</v>
      </c>
      <c r="E60" s="81" t="s">
        <v>231</v>
      </c>
      <c r="F60" s="70" t="s">
        <v>15</v>
      </c>
      <c r="G60" s="71">
        <v>284.04000000000002</v>
      </c>
      <c r="H60" s="72">
        <v>8.1199999999999992</v>
      </c>
      <c r="I60" s="71">
        <v>9.77</v>
      </c>
      <c r="J60" s="73">
        <v>2775.0708</v>
      </c>
    </row>
    <row r="61" spans="2:10" ht="39.6" x14ac:dyDescent="0.3">
      <c r="B61" s="66" t="s">
        <v>111</v>
      </c>
      <c r="C61" s="87" t="s">
        <v>27</v>
      </c>
      <c r="D61" s="68">
        <v>104958</v>
      </c>
      <c r="E61" s="69" t="s">
        <v>232</v>
      </c>
      <c r="F61" s="70" t="s">
        <v>15</v>
      </c>
      <c r="G61" s="71">
        <v>284.04000000000002</v>
      </c>
      <c r="H61" s="72">
        <v>23.42</v>
      </c>
      <c r="I61" s="71">
        <v>28.18</v>
      </c>
      <c r="J61" s="73">
        <v>8004.2471999999998</v>
      </c>
    </row>
    <row r="62" spans="2:10" ht="39.6" x14ac:dyDescent="0.3">
      <c r="B62" s="66" t="s">
        <v>112</v>
      </c>
      <c r="C62" s="87" t="s">
        <v>27</v>
      </c>
      <c r="D62" s="68">
        <v>87553</v>
      </c>
      <c r="E62" s="69" t="s">
        <v>233</v>
      </c>
      <c r="F62" s="70" t="s">
        <v>15</v>
      </c>
      <c r="G62" s="71">
        <v>92.22</v>
      </c>
      <c r="H62" s="72">
        <v>22.78</v>
      </c>
      <c r="I62" s="71">
        <v>27.41</v>
      </c>
      <c r="J62" s="73">
        <v>2527.7501999999999</v>
      </c>
    </row>
    <row r="63" spans="2:10" x14ac:dyDescent="0.3">
      <c r="B63" s="88" t="s">
        <v>34</v>
      </c>
      <c r="C63" s="89"/>
      <c r="D63" s="90"/>
      <c r="E63" s="91" t="s">
        <v>113</v>
      </c>
      <c r="F63" s="63"/>
      <c r="G63" s="92"/>
      <c r="H63" s="92"/>
      <c r="I63" s="92"/>
      <c r="J63" s="93"/>
    </row>
    <row r="64" spans="2:10" ht="39.6" x14ac:dyDescent="0.3">
      <c r="B64" s="66" t="s">
        <v>114</v>
      </c>
      <c r="C64" s="87" t="s">
        <v>27</v>
      </c>
      <c r="D64" s="68">
        <v>87265</v>
      </c>
      <c r="E64" s="69" t="s">
        <v>234</v>
      </c>
      <c r="F64" s="70" t="s">
        <v>15</v>
      </c>
      <c r="G64" s="71">
        <v>92.22</v>
      </c>
      <c r="H64" s="72">
        <v>55.65</v>
      </c>
      <c r="I64" s="71">
        <v>66.97</v>
      </c>
      <c r="J64" s="73">
        <v>6175.9733999999999</v>
      </c>
    </row>
    <row r="65" spans="2:10" x14ac:dyDescent="0.3">
      <c r="B65" s="84" t="s">
        <v>115</v>
      </c>
      <c r="C65" s="75"/>
      <c r="D65" s="85"/>
      <c r="E65" s="86" t="s">
        <v>51</v>
      </c>
      <c r="F65" s="57"/>
      <c r="G65" s="75"/>
      <c r="H65" s="75"/>
      <c r="I65" s="75"/>
      <c r="J65" s="76">
        <v>8902.6747000000014</v>
      </c>
    </row>
    <row r="66" spans="2:10" x14ac:dyDescent="0.3">
      <c r="B66" s="60" t="s">
        <v>23</v>
      </c>
      <c r="C66" s="61"/>
      <c r="D66" s="62"/>
      <c r="E66" s="55" t="s">
        <v>116</v>
      </c>
      <c r="F66" s="63"/>
      <c r="G66" s="64"/>
      <c r="H66" s="64"/>
      <c r="I66" s="64"/>
      <c r="J66" s="93"/>
    </row>
    <row r="67" spans="2:10" ht="39.6" x14ac:dyDescent="0.3">
      <c r="B67" s="66" t="s">
        <v>117</v>
      </c>
      <c r="C67" s="87" t="s">
        <v>27</v>
      </c>
      <c r="D67" s="104">
        <v>94993</v>
      </c>
      <c r="E67" s="81" t="s">
        <v>235</v>
      </c>
      <c r="F67" s="70" t="s">
        <v>15</v>
      </c>
      <c r="G67" s="71">
        <v>38.78</v>
      </c>
      <c r="H67" s="72">
        <v>84.95</v>
      </c>
      <c r="I67" s="71">
        <v>102.23</v>
      </c>
      <c r="J67" s="73">
        <v>3964.4794000000002</v>
      </c>
    </row>
    <row r="68" spans="2:10" x14ac:dyDescent="0.3">
      <c r="B68" s="60" t="s">
        <v>35</v>
      </c>
      <c r="C68" s="61"/>
      <c r="D68" s="62"/>
      <c r="E68" s="55" t="s">
        <v>118</v>
      </c>
      <c r="F68" s="63"/>
      <c r="G68" s="64"/>
      <c r="H68" s="64"/>
      <c r="I68" s="64"/>
      <c r="J68" s="65"/>
    </row>
    <row r="69" spans="2:10" x14ac:dyDescent="0.3">
      <c r="B69" s="97" t="s">
        <v>119</v>
      </c>
      <c r="C69" s="98"/>
      <c r="D69" s="99"/>
      <c r="E69" s="100" t="s">
        <v>109</v>
      </c>
      <c r="F69" s="101"/>
      <c r="G69" s="102"/>
      <c r="H69" s="102"/>
      <c r="I69" s="102"/>
      <c r="J69" s="103"/>
    </row>
    <row r="70" spans="2:10" ht="39.6" x14ac:dyDescent="0.3">
      <c r="B70" s="66" t="s">
        <v>120</v>
      </c>
      <c r="C70" s="87" t="s">
        <v>27</v>
      </c>
      <c r="D70" s="68">
        <v>87620</v>
      </c>
      <c r="E70" s="81" t="s">
        <v>236</v>
      </c>
      <c r="F70" s="70" t="s">
        <v>15</v>
      </c>
      <c r="G70" s="71">
        <v>38.78</v>
      </c>
      <c r="H70" s="72">
        <v>31.99</v>
      </c>
      <c r="I70" s="71">
        <v>38.5</v>
      </c>
      <c r="J70" s="73">
        <v>1493.03</v>
      </c>
    </row>
    <row r="71" spans="2:10" x14ac:dyDescent="0.3">
      <c r="B71" s="97" t="s">
        <v>121</v>
      </c>
      <c r="C71" s="98"/>
      <c r="D71" s="99"/>
      <c r="E71" s="100" t="s">
        <v>122</v>
      </c>
      <c r="F71" s="101"/>
      <c r="G71" s="102"/>
      <c r="H71" s="102"/>
      <c r="I71" s="102"/>
      <c r="J71" s="103"/>
    </row>
    <row r="72" spans="2:10" ht="39.6" x14ac:dyDescent="0.3">
      <c r="B72" s="66" t="s">
        <v>123</v>
      </c>
      <c r="C72" s="87" t="s">
        <v>27</v>
      </c>
      <c r="D72" s="68">
        <v>87246</v>
      </c>
      <c r="E72" s="81" t="s">
        <v>237</v>
      </c>
      <c r="F72" s="70" t="s">
        <v>15</v>
      </c>
      <c r="G72" s="71">
        <v>38.78</v>
      </c>
      <c r="H72" s="72">
        <v>63.5</v>
      </c>
      <c r="I72" s="71">
        <v>76.41</v>
      </c>
      <c r="J72" s="73">
        <v>2963.1797999999999</v>
      </c>
    </row>
    <row r="73" spans="2:10" x14ac:dyDescent="0.3">
      <c r="B73" s="97" t="s">
        <v>124</v>
      </c>
      <c r="C73" s="98"/>
      <c r="D73" s="99"/>
      <c r="E73" s="100" t="s">
        <v>125</v>
      </c>
      <c r="F73" s="101"/>
      <c r="G73" s="102"/>
      <c r="H73" s="102"/>
      <c r="I73" s="102"/>
      <c r="J73" s="103"/>
    </row>
    <row r="74" spans="2:10" ht="26.4" x14ac:dyDescent="0.3">
      <c r="B74" s="66" t="s">
        <v>126</v>
      </c>
      <c r="C74" s="87" t="s">
        <v>27</v>
      </c>
      <c r="D74" s="68">
        <v>88648</v>
      </c>
      <c r="E74" s="81" t="s">
        <v>238</v>
      </c>
      <c r="F74" s="70" t="s">
        <v>31</v>
      </c>
      <c r="G74" s="71">
        <v>55.85</v>
      </c>
      <c r="H74" s="72">
        <v>7.17</v>
      </c>
      <c r="I74" s="71">
        <v>8.6300000000000008</v>
      </c>
      <c r="J74" s="73">
        <v>481.9855</v>
      </c>
    </row>
    <row r="75" spans="2:10" x14ac:dyDescent="0.3">
      <c r="B75" s="56" t="s">
        <v>127</v>
      </c>
      <c r="C75" s="57"/>
      <c r="D75" s="58"/>
      <c r="E75" s="54" t="s">
        <v>12</v>
      </c>
      <c r="F75" s="57"/>
      <c r="G75" s="57"/>
      <c r="H75" s="57"/>
      <c r="I75" s="57"/>
      <c r="J75" s="76">
        <v>10359.9732</v>
      </c>
    </row>
    <row r="76" spans="2:10" x14ac:dyDescent="0.3">
      <c r="B76" s="88" t="s">
        <v>24</v>
      </c>
      <c r="C76" s="89"/>
      <c r="D76" s="90"/>
      <c r="E76" s="91" t="s">
        <v>128</v>
      </c>
      <c r="F76" s="63"/>
      <c r="G76" s="92"/>
      <c r="H76" s="92"/>
      <c r="I76" s="92"/>
      <c r="J76" s="93"/>
    </row>
    <row r="77" spans="2:10" ht="26.4" x14ac:dyDescent="0.3">
      <c r="B77" s="77" t="s">
        <v>129</v>
      </c>
      <c r="C77" s="87" t="s">
        <v>27</v>
      </c>
      <c r="D77" s="68">
        <v>88485</v>
      </c>
      <c r="E77" s="69" t="s">
        <v>239</v>
      </c>
      <c r="F77" s="70" t="s">
        <v>15</v>
      </c>
      <c r="G77" s="71">
        <v>284.04000000000002</v>
      </c>
      <c r="H77" s="72">
        <v>4.3600000000000003</v>
      </c>
      <c r="I77" s="71">
        <v>5.25</v>
      </c>
      <c r="J77" s="73">
        <v>1491.21</v>
      </c>
    </row>
    <row r="78" spans="2:10" ht="26.4" x14ac:dyDescent="0.3">
      <c r="B78" s="77" t="s">
        <v>130</v>
      </c>
      <c r="C78" s="87" t="s">
        <v>27</v>
      </c>
      <c r="D78" s="68">
        <v>88495</v>
      </c>
      <c r="E78" s="69" t="s">
        <v>240</v>
      </c>
      <c r="F78" s="70" t="s">
        <v>15</v>
      </c>
      <c r="G78" s="71">
        <v>284.04000000000002</v>
      </c>
      <c r="H78" s="72">
        <v>11.66</v>
      </c>
      <c r="I78" s="71">
        <v>14.03</v>
      </c>
      <c r="J78" s="73">
        <v>3985.0812000000001</v>
      </c>
    </row>
    <row r="79" spans="2:10" ht="26.4" x14ac:dyDescent="0.3">
      <c r="B79" s="77" t="s">
        <v>131</v>
      </c>
      <c r="C79" s="87" t="s">
        <v>27</v>
      </c>
      <c r="D79" s="68">
        <v>104641</v>
      </c>
      <c r="E79" s="69" t="s">
        <v>241</v>
      </c>
      <c r="F79" s="70" t="s">
        <v>15</v>
      </c>
      <c r="G79" s="71">
        <v>284.04000000000002</v>
      </c>
      <c r="H79" s="72">
        <v>9.4499999999999993</v>
      </c>
      <c r="I79" s="71">
        <v>11.37</v>
      </c>
      <c r="J79" s="73">
        <v>3229.5347999999999</v>
      </c>
    </row>
    <row r="80" spans="2:10" x14ac:dyDescent="0.3">
      <c r="B80" s="88" t="s">
        <v>36</v>
      </c>
      <c r="C80" s="89"/>
      <c r="D80" s="90"/>
      <c r="E80" s="91" t="s">
        <v>132</v>
      </c>
      <c r="F80" s="63"/>
      <c r="G80" s="92"/>
      <c r="H80" s="92"/>
      <c r="I80" s="92"/>
      <c r="J80" s="93"/>
    </row>
    <row r="81" spans="2:10" ht="26.4" x14ac:dyDescent="0.3">
      <c r="B81" s="77" t="s">
        <v>133</v>
      </c>
      <c r="C81" s="87" t="s">
        <v>27</v>
      </c>
      <c r="D81" s="68">
        <v>104639</v>
      </c>
      <c r="E81" s="69" t="s">
        <v>242</v>
      </c>
      <c r="F81" s="70" t="s">
        <v>15</v>
      </c>
      <c r="G81" s="71">
        <v>71.040000000000006</v>
      </c>
      <c r="H81" s="72">
        <v>11.78</v>
      </c>
      <c r="I81" s="71">
        <v>14.18</v>
      </c>
      <c r="J81" s="73">
        <v>1007.3472</v>
      </c>
    </row>
    <row r="82" spans="2:10" x14ac:dyDescent="0.3">
      <c r="B82" s="88" t="s">
        <v>37</v>
      </c>
      <c r="C82" s="89"/>
      <c r="D82" s="90"/>
      <c r="E82" s="91" t="s">
        <v>49</v>
      </c>
      <c r="F82" s="63"/>
      <c r="G82" s="92"/>
      <c r="H82" s="92"/>
      <c r="I82" s="92"/>
      <c r="J82" s="93"/>
    </row>
    <row r="83" spans="2:10" x14ac:dyDescent="0.3">
      <c r="B83" s="77" t="s">
        <v>134</v>
      </c>
      <c r="C83" s="87" t="s">
        <v>27</v>
      </c>
      <c r="D83" s="68">
        <v>102197</v>
      </c>
      <c r="E83" s="81" t="s">
        <v>243</v>
      </c>
      <c r="F83" s="70" t="s">
        <v>15</v>
      </c>
      <c r="G83" s="71">
        <v>11.76</v>
      </c>
      <c r="H83" s="72">
        <v>27.38</v>
      </c>
      <c r="I83" s="71">
        <v>32.950000000000003</v>
      </c>
      <c r="J83" s="73">
        <v>387.49200000000002</v>
      </c>
    </row>
    <row r="84" spans="2:10" ht="26.4" x14ac:dyDescent="0.3">
      <c r="B84" s="77" t="s">
        <v>135</v>
      </c>
      <c r="C84" s="87" t="s">
        <v>27</v>
      </c>
      <c r="D84" s="68">
        <v>102219</v>
      </c>
      <c r="E84" s="81" t="s">
        <v>244</v>
      </c>
      <c r="F84" s="70" t="s">
        <v>15</v>
      </c>
      <c r="G84" s="71">
        <v>11.76</v>
      </c>
      <c r="H84" s="72">
        <v>18.32</v>
      </c>
      <c r="I84" s="71">
        <v>22.05</v>
      </c>
      <c r="J84" s="73">
        <v>259.30799999999999</v>
      </c>
    </row>
    <row r="85" spans="2:10" x14ac:dyDescent="0.3">
      <c r="B85" s="84" t="s">
        <v>136</v>
      </c>
      <c r="C85" s="75"/>
      <c r="D85" s="85"/>
      <c r="E85" s="86" t="s">
        <v>52</v>
      </c>
      <c r="F85" s="57"/>
      <c r="G85" s="75"/>
      <c r="H85" s="75"/>
      <c r="I85" s="75"/>
      <c r="J85" s="76">
        <v>1541.4255000000001</v>
      </c>
    </row>
    <row r="86" spans="2:10" ht="26.4" x14ac:dyDescent="0.3">
      <c r="B86" s="77" t="s">
        <v>25</v>
      </c>
      <c r="C86" s="87" t="s">
        <v>245</v>
      </c>
      <c r="D86" s="68">
        <v>11795</v>
      </c>
      <c r="E86" s="81" t="s">
        <v>246</v>
      </c>
      <c r="F86" s="70" t="s">
        <v>15</v>
      </c>
      <c r="G86" s="71">
        <v>2.81</v>
      </c>
      <c r="H86" s="72">
        <v>455.84</v>
      </c>
      <c r="I86" s="71">
        <v>548.54999999999995</v>
      </c>
      <c r="J86" s="73">
        <v>1541.4255000000001</v>
      </c>
    </row>
    <row r="87" spans="2:10" x14ac:dyDescent="0.3">
      <c r="B87" s="84" t="s">
        <v>137</v>
      </c>
      <c r="C87" s="75"/>
      <c r="D87" s="85"/>
      <c r="E87" s="86" t="s">
        <v>53</v>
      </c>
      <c r="F87" s="57"/>
      <c r="G87" s="75"/>
      <c r="H87" s="75"/>
      <c r="I87" s="75"/>
      <c r="J87" s="76">
        <v>4483.7</v>
      </c>
    </row>
    <row r="88" spans="2:10" x14ac:dyDescent="0.3">
      <c r="B88" s="88" t="s">
        <v>16</v>
      </c>
      <c r="C88" s="89"/>
      <c r="D88" s="90"/>
      <c r="E88" s="91" t="s">
        <v>138</v>
      </c>
      <c r="F88" s="63"/>
      <c r="G88" s="92"/>
      <c r="H88" s="92"/>
      <c r="I88" s="92"/>
      <c r="J88" s="93"/>
    </row>
    <row r="89" spans="2:10" ht="26.4" x14ac:dyDescent="0.3">
      <c r="B89" s="77" t="s">
        <v>139</v>
      </c>
      <c r="C89" s="87" t="s">
        <v>27</v>
      </c>
      <c r="D89" s="68">
        <v>100860</v>
      </c>
      <c r="E89" s="69" t="s">
        <v>247</v>
      </c>
      <c r="F89" s="70" t="s">
        <v>32</v>
      </c>
      <c r="G89" s="71">
        <v>2</v>
      </c>
      <c r="H89" s="72">
        <v>99.21</v>
      </c>
      <c r="I89" s="71">
        <v>119.39</v>
      </c>
      <c r="J89" s="73">
        <v>238.78</v>
      </c>
    </row>
    <row r="90" spans="2:10" x14ac:dyDescent="0.3">
      <c r="B90" s="88" t="s">
        <v>38</v>
      </c>
      <c r="C90" s="89"/>
      <c r="D90" s="90"/>
      <c r="E90" s="91" t="s">
        <v>140</v>
      </c>
      <c r="F90" s="63"/>
      <c r="G90" s="92"/>
      <c r="H90" s="92"/>
      <c r="I90" s="92"/>
      <c r="J90" s="93"/>
    </row>
    <row r="91" spans="2:10" ht="39.6" x14ac:dyDescent="0.3">
      <c r="B91" s="77" t="s">
        <v>141</v>
      </c>
      <c r="C91" s="87" t="s">
        <v>27</v>
      </c>
      <c r="D91" s="68">
        <v>86932</v>
      </c>
      <c r="E91" s="69" t="s">
        <v>248</v>
      </c>
      <c r="F91" s="70" t="s">
        <v>32</v>
      </c>
      <c r="G91" s="71">
        <v>2</v>
      </c>
      <c r="H91" s="72">
        <v>560.64</v>
      </c>
      <c r="I91" s="71">
        <v>674.66</v>
      </c>
      <c r="J91" s="73">
        <v>1349.32</v>
      </c>
    </row>
    <row r="92" spans="2:10" ht="52.8" x14ac:dyDescent="0.3">
      <c r="B92" s="77" t="s">
        <v>142</v>
      </c>
      <c r="C92" s="87" t="s">
        <v>27</v>
      </c>
      <c r="D92" s="68">
        <v>86939</v>
      </c>
      <c r="E92" s="69" t="s">
        <v>249</v>
      </c>
      <c r="F92" s="70" t="s">
        <v>32</v>
      </c>
      <c r="G92" s="71">
        <v>2</v>
      </c>
      <c r="H92" s="72">
        <v>438.76</v>
      </c>
      <c r="I92" s="71">
        <v>527.99</v>
      </c>
      <c r="J92" s="73">
        <v>1055.98</v>
      </c>
    </row>
    <row r="93" spans="2:10" ht="39.6" x14ac:dyDescent="0.3">
      <c r="B93" s="77" t="s">
        <v>143</v>
      </c>
      <c r="C93" s="87" t="s">
        <v>27</v>
      </c>
      <c r="D93" s="68">
        <v>86919</v>
      </c>
      <c r="E93" s="81" t="s">
        <v>250</v>
      </c>
      <c r="F93" s="70" t="s">
        <v>32</v>
      </c>
      <c r="G93" s="71">
        <v>1</v>
      </c>
      <c r="H93" s="72">
        <v>934.42</v>
      </c>
      <c r="I93" s="71">
        <v>1124.46</v>
      </c>
      <c r="J93" s="73">
        <v>1124.46</v>
      </c>
    </row>
    <row r="94" spans="2:10" x14ac:dyDescent="0.3">
      <c r="B94" s="88" t="s">
        <v>144</v>
      </c>
      <c r="C94" s="89"/>
      <c r="D94" s="90"/>
      <c r="E94" s="91" t="s">
        <v>145</v>
      </c>
      <c r="F94" s="63"/>
      <c r="G94" s="92"/>
      <c r="H94" s="92"/>
      <c r="I94" s="92"/>
      <c r="J94" s="93"/>
    </row>
    <row r="95" spans="2:10" ht="26.4" x14ac:dyDescent="0.3">
      <c r="B95" s="77" t="s">
        <v>146</v>
      </c>
      <c r="C95" s="87" t="s">
        <v>27</v>
      </c>
      <c r="D95" s="68">
        <v>86915</v>
      </c>
      <c r="E95" s="81" t="s">
        <v>251</v>
      </c>
      <c r="F95" s="70" t="s">
        <v>147</v>
      </c>
      <c r="G95" s="71">
        <v>4</v>
      </c>
      <c r="H95" s="72">
        <v>148.57</v>
      </c>
      <c r="I95" s="71">
        <v>178.79</v>
      </c>
      <c r="J95" s="73">
        <v>715.16</v>
      </c>
    </row>
    <row r="96" spans="2:10" x14ac:dyDescent="0.3">
      <c r="B96" s="84" t="s">
        <v>148</v>
      </c>
      <c r="C96" s="75"/>
      <c r="D96" s="85"/>
      <c r="E96" s="86" t="s">
        <v>149</v>
      </c>
      <c r="F96" s="57"/>
      <c r="G96" s="75"/>
      <c r="H96" s="75"/>
      <c r="I96" s="75"/>
      <c r="J96" s="76">
        <v>6342.8600000000015</v>
      </c>
    </row>
    <row r="97" spans="2:10" x14ac:dyDescent="0.3">
      <c r="B97" s="97" t="s">
        <v>39</v>
      </c>
      <c r="C97" s="98"/>
      <c r="D97" s="99"/>
      <c r="E97" s="100" t="s">
        <v>150</v>
      </c>
      <c r="F97" s="101"/>
      <c r="G97" s="102"/>
      <c r="H97" s="102"/>
      <c r="I97" s="102"/>
      <c r="J97" s="103"/>
    </row>
    <row r="98" spans="2:10" ht="26.4" x14ac:dyDescent="0.3">
      <c r="B98" s="77" t="s">
        <v>151</v>
      </c>
      <c r="C98" s="87" t="s">
        <v>27</v>
      </c>
      <c r="D98" s="105">
        <v>89987</v>
      </c>
      <c r="E98" s="69" t="s">
        <v>252</v>
      </c>
      <c r="F98" s="70" t="s">
        <v>32</v>
      </c>
      <c r="G98" s="71">
        <v>5</v>
      </c>
      <c r="H98" s="72">
        <v>130.69999999999999</v>
      </c>
      <c r="I98" s="71">
        <v>157.28</v>
      </c>
      <c r="J98" s="73">
        <v>786.4</v>
      </c>
    </row>
    <row r="99" spans="2:10" ht="26.4" x14ac:dyDescent="0.3">
      <c r="B99" s="77" t="s">
        <v>152</v>
      </c>
      <c r="C99" s="87" t="s">
        <v>27</v>
      </c>
      <c r="D99" s="105">
        <v>89985</v>
      </c>
      <c r="E99" s="69" t="s">
        <v>253</v>
      </c>
      <c r="F99" s="70" t="s">
        <v>32</v>
      </c>
      <c r="G99" s="71">
        <v>2</v>
      </c>
      <c r="H99" s="72">
        <v>123.9</v>
      </c>
      <c r="I99" s="71">
        <v>149.1</v>
      </c>
      <c r="J99" s="73">
        <v>298.2</v>
      </c>
    </row>
    <row r="100" spans="2:10" ht="26.4" x14ac:dyDescent="0.3">
      <c r="B100" s="77" t="s">
        <v>153</v>
      </c>
      <c r="C100" s="87" t="s">
        <v>27</v>
      </c>
      <c r="D100" s="106">
        <v>89373</v>
      </c>
      <c r="E100" s="69" t="s">
        <v>254</v>
      </c>
      <c r="F100" s="70" t="s">
        <v>32</v>
      </c>
      <c r="G100" s="71">
        <v>2</v>
      </c>
      <c r="H100" s="72">
        <v>6.98</v>
      </c>
      <c r="I100" s="71">
        <v>8.4</v>
      </c>
      <c r="J100" s="73">
        <v>16.8</v>
      </c>
    </row>
    <row r="101" spans="2:10" ht="39.6" x14ac:dyDescent="0.3">
      <c r="B101" s="77" t="s">
        <v>154</v>
      </c>
      <c r="C101" s="87" t="s">
        <v>27</v>
      </c>
      <c r="D101" s="105">
        <v>94656</v>
      </c>
      <c r="E101" s="69" t="s">
        <v>255</v>
      </c>
      <c r="F101" s="70" t="s">
        <v>32</v>
      </c>
      <c r="G101" s="71">
        <v>7</v>
      </c>
      <c r="H101" s="72">
        <v>3.33</v>
      </c>
      <c r="I101" s="71">
        <v>4.01</v>
      </c>
      <c r="J101" s="73">
        <v>28.07</v>
      </c>
    </row>
    <row r="102" spans="2:10" ht="26.4" x14ac:dyDescent="0.3">
      <c r="B102" s="77" t="s">
        <v>155</v>
      </c>
      <c r="C102" s="87" t="s">
        <v>27</v>
      </c>
      <c r="D102" s="105">
        <v>89490</v>
      </c>
      <c r="E102" s="69" t="s">
        <v>256</v>
      </c>
      <c r="F102" s="70" t="s">
        <v>32</v>
      </c>
      <c r="G102" s="71">
        <v>5</v>
      </c>
      <c r="H102" s="72">
        <v>6.92</v>
      </c>
      <c r="I102" s="71">
        <v>8.33</v>
      </c>
      <c r="J102" s="73">
        <v>41.65</v>
      </c>
    </row>
    <row r="103" spans="2:10" ht="26.4" x14ac:dyDescent="0.3">
      <c r="B103" s="77" t="s">
        <v>156</v>
      </c>
      <c r="C103" s="87" t="s">
        <v>27</v>
      </c>
      <c r="D103" s="105">
        <v>89489</v>
      </c>
      <c r="E103" s="69" t="s">
        <v>257</v>
      </c>
      <c r="F103" s="70" t="s">
        <v>32</v>
      </c>
      <c r="G103" s="71">
        <v>30</v>
      </c>
      <c r="H103" s="72">
        <v>7.44</v>
      </c>
      <c r="I103" s="71">
        <v>8.9499999999999993</v>
      </c>
      <c r="J103" s="73">
        <v>268.5</v>
      </c>
    </row>
    <row r="104" spans="2:10" ht="26.4" x14ac:dyDescent="0.3">
      <c r="B104" s="77" t="s">
        <v>157</v>
      </c>
      <c r="C104" s="87" t="s">
        <v>27</v>
      </c>
      <c r="D104" s="105">
        <v>89530</v>
      </c>
      <c r="E104" s="69" t="s">
        <v>258</v>
      </c>
      <c r="F104" s="70" t="s">
        <v>32</v>
      </c>
      <c r="G104" s="71">
        <v>5</v>
      </c>
      <c r="H104" s="72">
        <v>15.45</v>
      </c>
      <c r="I104" s="71">
        <v>18.59</v>
      </c>
      <c r="J104" s="73">
        <v>92.95</v>
      </c>
    </row>
    <row r="105" spans="2:10" ht="26.4" x14ac:dyDescent="0.3">
      <c r="B105" s="77" t="s">
        <v>158</v>
      </c>
      <c r="C105" s="87" t="s">
        <v>27</v>
      </c>
      <c r="D105" s="106">
        <v>89356</v>
      </c>
      <c r="E105" s="69" t="s">
        <v>259</v>
      </c>
      <c r="F105" s="70" t="s">
        <v>31</v>
      </c>
      <c r="G105" s="71">
        <v>24</v>
      </c>
      <c r="H105" s="72">
        <v>23.38</v>
      </c>
      <c r="I105" s="71">
        <v>28.13</v>
      </c>
      <c r="J105" s="73">
        <v>675.12</v>
      </c>
    </row>
    <row r="106" spans="2:10" ht="26.4" x14ac:dyDescent="0.3">
      <c r="B106" s="77" t="s">
        <v>159</v>
      </c>
      <c r="C106" s="87" t="s">
        <v>27</v>
      </c>
      <c r="D106" s="106">
        <v>89395</v>
      </c>
      <c r="E106" s="69" t="s">
        <v>260</v>
      </c>
      <c r="F106" s="70" t="s">
        <v>32</v>
      </c>
      <c r="G106" s="71">
        <v>8</v>
      </c>
      <c r="H106" s="72">
        <v>12.85</v>
      </c>
      <c r="I106" s="71">
        <v>15.46</v>
      </c>
      <c r="J106" s="73">
        <v>123.68</v>
      </c>
    </row>
    <row r="107" spans="2:10" ht="39.6" x14ac:dyDescent="0.3">
      <c r="B107" s="77" t="s">
        <v>160</v>
      </c>
      <c r="C107" s="87" t="s">
        <v>27</v>
      </c>
      <c r="D107" s="105">
        <v>90373</v>
      </c>
      <c r="E107" s="69" t="s">
        <v>261</v>
      </c>
      <c r="F107" s="70" t="s">
        <v>32</v>
      </c>
      <c r="G107" s="71">
        <v>10</v>
      </c>
      <c r="H107" s="72">
        <v>12.69</v>
      </c>
      <c r="I107" s="71">
        <v>15.27</v>
      </c>
      <c r="J107" s="73">
        <v>152.69999999999999</v>
      </c>
    </row>
    <row r="108" spans="2:10" x14ac:dyDescent="0.3">
      <c r="B108" s="97" t="s">
        <v>161</v>
      </c>
      <c r="C108" s="98"/>
      <c r="D108" s="99"/>
      <c r="E108" s="100" t="s">
        <v>162</v>
      </c>
      <c r="F108" s="101"/>
      <c r="G108" s="102"/>
      <c r="H108" s="102"/>
      <c r="I108" s="102"/>
      <c r="J108" s="103"/>
    </row>
    <row r="109" spans="2:10" ht="39.6" x14ac:dyDescent="0.3">
      <c r="B109" s="66" t="s">
        <v>163</v>
      </c>
      <c r="C109" s="87" t="s">
        <v>27</v>
      </c>
      <c r="D109" s="105">
        <v>89707</v>
      </c>
      <c r="E109" s="69" t="s">
        <v>262</v>
      </c>
      <c r="F109" s="70" t="s">
        <v>32</v>
      </c>
      <c r="G109" s="71">
        <v>8</v>
      </c>
      <c r="H109" s="72">
        <v>45.09</v>
      </c>
      <c r="I109" s="71">
        <v>54.26</v>
      </c>
      <c r="J109" s="73">
        <v>434.08</v>
      </c>
    </row>
    <row r="110" spans="2:10" ht="39.6" x14ac:dyDescent="0.3">
      <c r="B110" s="66" t="s">
        <v>164</v>
      </c>
      <c r="C110" s="87" t="s">
        <v>27</v>
      </c>
      <c r="D110" s="105">
        <v>97902</v>
      </c>
      <c r="E110" s="69" t="s">
        <v>165</v>
      </c>
      <c r="F110" s="70" t="s">
        <v>32</v>
      </c>
      <c r="G110" s="71">
        <v>3</v>
      </c>
      <c r="H110" s="72">
        <v>557.58000000000004</v>
      </c>
      <c r="I110" s="71">
        <v>670.98</v>
      </c>
      <c r="J110" s="73">
        <v>2012.94</v>
      </c>
    </row>
    <row r="111" spans="2:10" ht="26.4" x14ac:dyDescent="0.3">
      <c r="B111" s="66" t="s">
        <v>166</v>
      </c>
      <c r="C111" s="87" t="s">
        <v>27</v>
      </c>
      <c r="D111" s="105">
        <v>86883</v>
      </c>
      <c r="E111" s="69" t="s">
        <v>263</v>
      </c>
      <c r="F111" s="70" t="s">
        <v>32</v>
      </c>
      <c r="G111" s="71">
        <v>5</v>
      </c>
      <c r="H111" s="72">
        <v>12.69</v>
      </c>
      <c r="I111" s="71">
        <v>15.27</v>
      </c>
      <c r="J111" s="73">
        <v>76.349999999999994</v>
      </c>
    </row>
    <row r="112" spans="2:10" ht="26.4" x14ac:dyDescent="0.3">
      <c r="B112" s="66" t="s">
        <v>167</v>
      </c>
      <c r="C112" s="87" t="s">
        <v>27</v>
      </c>
      <c r="D112" s="105">
        <v>86879</v>
      </c>
      <c r="E112" s="69" t="s">
        <v>264</v>
      </c>
      <c r="F112" s="70" t="s">
        <v>32</v>
      </c>
      <c r="G112" s="71">
        <v>6</v>
      </c>
      <c r="H112" s="72">
        <v>10.01</v>
      </c>
      <c r="I112" s="71">
        <v>12.05</v>
      </c>
      <c r="J112" s="73">
        <v>72.3</v>
      </c>
    </row>
    <row r="113" spans="2:10" ht="39.6" x14ac:dyDescent="0.3">
      <c r="B113" s="66" t="s">
        <v>168</v>
      </c>
      <c r="C113" s="87" t="s">
        <v>27</v>
      </c>
      <c r="D113" s="106">
        <v>89811</v>
      </c>
      <c r="E113" s="69" t="s">
        <v>265</v>
      </c>
      <c r="F113" s="70" t="s">
        <v>32</v>
      </c>
      <c r="G113" s="71">
        <v>2</v>
      </c>
      <c r="H113" s="72">
        <v>42.86</v>
      </c>
      <c r="I113" s="71">
        <v>51.58</v>
      </c>
      <c r="J113" s="73">
        <v>103.16</v>
      </c>
    </row>
    <row r="114" spans="2:10" ht="39.6" x14ac:dyDescent="0.3">
      <c r="B114" s="66" t="s">
        <v>169</v>
      </c>
      <c r="C114" s="87" t="s">
        <v>27</v>
      </c>
      <c r="D114" s="105">
        <v>89731</v>
      </c>
      <c r="E114" s="69" t="s">
        <v>266</v>
      </c>
      <c r="F114" s="70" t="s">
        <v>32</v>
      </c>
      <c r="G114" s="71">
        <v>5</v>
      </c>
      <c r="H114" s="72">
        <v>14.47</v>
      </c>
      <c r="I114" s="71">
        <v>17.41</v>
      </c>
      <c r="J114" s="73">
        <v>87.05</v>
      </c>
    </row>
    <row r="115" spans="2:10" ht="39.6" x14ac:dyDescent="0.3">
      <c r="B115" s="66" t="s">
        <v>170</v>
      </c>
      <c r="C115" s="87" t="s">
        <v>27</v>
      </c>
      <c r="D115" s="105">
        <v>89711</v>
      </c>
      <c r="E115" s="81" t="s">
        <v>171</v>
      </c>
      <c r="F115" s="70" t="s">
        <v>31</v>
      </c>
      <c r="G115" s="71">
        <v>6</v>
      </c>
      <c r="H115" s="72">
        <v>21.44</v>
      </c>
      <c r="I115" s="71">
        <v>25.8</v>
      </c>
      <c r="J115" s="73">
        <v>154.80000000000001</v>
      </c>
    </row>
    <row r="116" spans="2:10" ht="26.4" x14ac:dyDescent="0.3">
      <c r="B116" s="66" t="s">
        <v>172</v>
      </c>
      <c r="C116" s="87" t="s">
        <v>27</v>
      </c>
      <c r="D116" s="105">
        <v>86882</v>
      </c>
      <c r="E116" s="69" t="s">
        <v>267</v>
      </c>
      <c r="F116" s="70" t="s">
        <v>32</v>
      </c>
      <c r="G116" s="71">
        <v>5</v>
      </c>
      <c r="H116" s="72">
        <v>23.42</v>
      </c>
      <c r="I116" s="71">
        <v>28.18</v>
      </c>
      <c r="J116" s="73">
        <v>140.9</v>
      </c>
    </row>
    <row r="117" spans="2:10" ht="39.6" x14ac:dyDescent="0.3">
      <c r="B117" s="66" t="s">
        <v>173</v>
      </c>
      <c r="C117" s="87" t="s">
        <v>27</v>
      </c>
      <c r="D117" s="105">
        <v>89825</v>
      </c>
      <c r="E117" s="69" t="s">
        <v>268</v>
      </c>
      <c r="F117" s="70" t="s">
        <v>32</v>
      </c>
      <c r="G117" s="71">
        <v>2</v>
      </c>
      <c r="H117" s="72">
        <v>16.63</v>
      </c>
      <c r="I117" s="71">
        <v>20.010000000000002</v>
      </c>
      <c r="J117" s="73">
        <v>40.020000000000003</v>
      </c>
    </row>
    <row r="118" spans="2:10" ht="39.6" x14ac:dyDescent="0.3">
      <c r="B118" s="66" t="s">
        <v>174</v>
      </c>
      <c r="C118" s="87" t="s">
        <v>27</v>
      </c>
      <c r="D118" s="106">
        <v>89748</v>
      </c>
      <c r="E118" s="69" t="s">
        <v>269</v>
      </c>
      <c r="F118" s="70" t="s">
        <v>32</v>
      </c>
      <c r="G118" s="71">
        <v>6</v>
      </c>
      <c r="H118" s="72">
        <v>41.65</v>
      </c>
      <c r="I118" s="71">
        <v>50.12</v>
      </c>
      <c r="J118" s="73">
        <v>300.72000000000003</v>
      </c>
    </row>
    <row r="119" spans="2:10" ht="26.4" x14ac:dyDescent="0.3">
      <c r="B119" s="66" t="s">
        <v>175</v>
      </c>
      <c r="C119" s="87" t="s">
        <v>245</v>
      </c>
      <c r="D119" s="105">
        <v>9836</v>
      </c>
      <c r="E119" s="81" t="s">
        <v>176</v>
      </c>
      <c r="F119" s="70" t="s">
        <v>177</v>
      </c>
      <c r="G119" s="71">
        <v>18</v>
      </c>
      <c r="H119" s="72">
        <v>14.91</v>
      </c>
      <c r="I119" s="71">
        <v>17.940000000000001</v>
      </c>
      <c r="J119" s="73">
        <v>322.92</v>
      </c>
    </row>
    <row r="120" spans="2:10" x14ac:dyDescent="0.3">
      <c r="B120" s="88" t="s">
        <v>178</v>
      </c>
      <c r="C120" s="89"/>
      <c r="D120" s="90"/>
      <c r="E120" s="91" t="s">
        <v>179</v>
      </c>
      <c r="F120" s="63"/>
      <c r="G120" s="92"/>
      <c r="H120" s="92"/>
      <c r="I120" s="92"/>
      <c r="J120" s="93"/>
    </row>
    <row r="121" spans="2:10" ht="26.4" x14ac:dyDescent="0.3">
      <c r="B121" s="66" t="s">
        <v>180</v>
      </c>
      <c r="C121" s="87" t="s">
        <v>27</v>
      </c>
      <c r="D121" s="105">
        <v>97599</v>
      </c>
      <c r="E121" s="69" t="s">
        <v>181</v>
      </c>
      <c r="F121" s="70" t="s">
        <v>32</v>
      </c>
      <c r="G121" s="71">
        <v>5</v>
      </c>
      <c r="H121" s="72">
        <v>18.87</v>
      </c>
      <c r="I121" s="71">
        <v>22.71</v>
      </c>
      <c r="J121" s="73">
        <v>113.55</v>
      </c>
    </row>
    <row r="122" spans="2:10" x14ac:dyDescent="0.3">
      <c r="B122" s="84" t="s">
        <v>182</v>
      </c>
      <c r="C122" s="75"/>
      <c r="D122" s="85"/>
      <c r="E122" s="86" t="s">
        <v>54</v>
      </c>
      <c r="F122" s="57"/>
      <c r="G122" s="75"/>
      <c r="H122" s="75"/>
      <c r="I122" s="75"/>
      <c r="J122" s="76">
        <v>14956.490000000002</v>
      </c>
    </row>
    <row r="123" spans="2:10" x14ac:dyDescent="0.3">
      <c r="B123" s="97" t="s">
        <v>183</v>
      </c>
      <c r="C123" s="98"/>
      <c r="D123" s="99"/>
      <c r="E123" s="100" t="s">
        <v>184</v>
      </c>
      <c r="F123" s="101"/>
      <c r="G123" s="102"/>
      <c r="H123" s="102"/>
      <c r="I123" s="102"/>
      <c r="J123" s="103"/>
    </row>
    <row r="124" spans="2:10" ht="26.4" x14ac:dyDescent="0.3">
      <c r="B124" s="66" t="s">
        <v>185</v>
      </c>
      <c r="C124" s="87" t="s">
        <v>27</v>
      </c>
      <c r="D124" s="68">
        <v>91924</v>
      </c>
      <c r="E124" s="69" t="s">
        <v>270</v>
      </c>
      <c r="F124" s="70" t="s">
        <v>31</v>
      </c>
      <c r="G124" s="71">
        <v>100</v>
      </c>
      <c r="H124" s="72">
        <v>2.97</v>
      </c>
      <c r="I124" s="71">
        <v>3.57</v>
      </c>
      <c r="J124" s="73">
        <v>357</v>
      </c>
    </row>
    <row r="125" spans="2:10" ht="26.4" x14ac:dyDescent="0.3">
      <c r="B125" s="66" t="s">
        <v>186</v>
      </c>
      <c r="C125" s="87" t="s">
        <v>27</v>
      </c>
      <c r="D125" s="68">
        <v>91926</v>
      </c>
      <c r="E125" s="69" t="s">
        <v>271</v>
      </c>
      <c r="F125" s="70" t="s">
        <v>31</v>
      </c>
      <c r="G125" s="71">
        <v>200</v>
      </c>
      <c r="H125" s="72">
        <v>4.3099999999999996</v>
      </c>
      <c r="I125" s="71">
        <v>5.19</v>
      </c>
      <c r="J125" s="73">
        <v>1038</v>
      </c>
    </row>
    <row r="126" spans="2:10" ht="26.4" x14ac:dyDescent="0.3">
      <c r="B126" s="66" t="s">
        <v>187</v>
      </c>
      <c r="C126" s="87" t="s">
        <v>27</v>
      </c>
      <c r="D126" s="68">
        <v>91928</v>
      </c>
      <c r="E126" s="69" t="s">
        <v>272</v>
      </c>
      <c r="F126" s="70" t="s">
        <v>31</v>
      </c>
      <c r="G126" s="71">
        <v>270</v>
      </c>
      <c r="H126" s="72">
        <v>6.69</v>
      </c>
      <c r="I126" s="71">
        <v>8.0500000000000007</v>
      </c>
      <c r="J126" s="73">
        <v>2173.5</v>
      </c>
    </row>
    <row r="127" spans="2:10" ht="26.4" x14ac:dyDescent="0.3">
      <c r="B127" s="66" t="s">
        <v>188</v>
      </c>
      <c r="C127" s="87" t="s">
        <v>27</v>
      </c>
      <c r="D127" s="68">
        <v>91930</v>
      </c>
      <c r="E127" s="69" t="s">
        <v>273</v>
      </c>
      <c r="F127" s="70" t="s">
        <v>31</v>
      </c>
      <c r="G127" s="71">
        <v>40</v>
      </c>
      <c r="H127" s="72">
        <v>9.33</v>
      </c>
      <c r="I127" s="71">
        <v>11.23</v>
      </c>
      <c r="J127" s="73">
        <v>449.2</v>
      </c>
    </row>
    <row r="128" spans="2:10" ht="26.4" x14ac:dyDescent="0.3">
      <c r="B128" s="66" t="s">
        <v>189</v>
      </c>
      <c r="C128" s="87" t="s">
        <v>27</v>
      </c>
      <c r="D128" s="68">
        <v>91953</v>
      </c>
      <c r="E128" s="69" t="s">
        <v>274</v>
      </c>
      <c r="F128" s="70" t="s">
        <v>32</v>
      </c>
      <c r="G128" s="71">
        <v>9</v>
      </c>
      <c r="H128" s="72">
        <v>29.4</v>
      </c>
      <c r="I128" s="71">
        <v>35.380000000000003</v>
      </c>
      <c r="J128" s="73">
        <v>318.42</v>
      </c>
    </row>
    <row r="129" spans="2:10" ht="26.4" x14ac:dyDescent="0.3">
      <c r="B129" s="66" t="s">
        <v>190</v>
      </c>
      <c r="C129" s="87" t="s">
        <v>27</v>
      </c>
      <c r="D129" s="68">
        <v>91996</v>
      </c>
      <c r="E129" s="69" t="s">
        <v>275</v>
      </c>
      <c r="F129" s="70" t="s">
        <v>32</v>
      </c>
      <c r="G129" s="71">
        <v>33</v>
      </c>
      <c r="H129" s="72">
        <v>34.71</v>
      </c>
      <c r="I129" s="71">
        <v>41.77</v>
      </c>
      <c r="J129" s="73">
        <v>1378.41</v>
      </c>
    </row>
    <row r="130" spans="2:10" ht="26.4" x14ac:dyDescent="0.3">
      <c r="B130" s="66" t="s">
        <v>191</v>
      </c>
      <c r="C130" s="87" t="s">
        <v>27</v>
      </c>
      <c r="D130" s="68">
        <v>91995</v>
      </c>
      <c r="E130" s="69" t="s">
        <v>276</v>
      </c>
      <c r="F130" s="70" t="s">
        <v>32</v>
      </c>
      <c r="G130" s="71">
        <v>4</v>
      </c>
      <c r="H130" s="72">
        <v>25.94</v>
      </c>
      <c r="I130" s="71">
        <v>31.22</v>
      </c>
      <c r="J130" s="73">
        <v>124.88</v>
      </c>
    </row>
    <row r="131" spans="2:10" ht="26.4" x14ac:dyDescent="0.3">
      <c r="B131" s="66" t="s">
        <v>192</v>
      </c>
      <c r="C131" s="87" t="s">
        <v>27</v>
      </c>
      <c r="D131" s="68">
        <v>93653</v>
      </c>
      <c r="E131" s="69" t="s">
        <v>277</v>
      </c>
      <c r="F131" s="70" t="s">
        <v>32</v>
      </c>
      <c r="G131" s="71">
        <v>1</v>
      </c>
      <c r="H131" s="72">
        <v>17.11</v>
      </c>
      <c r="I131" s="71">
        <v>20.59</v>
      </c>
      <c r="J131" s="73">
        <v>20.59</v>
      </c>
    </row>
    <row r="132" spans="2:10" ht="26.4" x14ac:dyDescent="0.3">
      <c r="B132" s="66" t="s">
        <v>193</v>
      </c>
      <c r="C132" s="87" t="s">
        <v>27</v>
      </c>
      <c r="D132" s="68">
        <v>93654</v>
      </c>
      <c r="E132" s="69" t="s">
        <v>278</v>
      </c>
      <c r="F132" s="70" t="s">
        <v>32</v>
      </c>
      <c r="G132" s="71">
        <v>1</v>
      </c>
      <c r="H132" s="72">
        <v>17.75</v>
      </c>
      <c r="I132" s="71">
        <v>21.36</v>
      </c>
      <c r="J132" s="73">
        <v>21.36</v>
      </c>
    </row>
    <row r="133" spans="2:10" ht="26.4" x14ac:dyDescent="0.3">
      <c r="B133" s="66" t="s">
        <v>194</v>
      </c>
      <c r="C133" s="87" t="s">
        <v>27</v>
      </c>
      <c r="D133" s="68">
        <v>93661</v>
      </c>
      <c r="E133" s="69" t="s">
        <v>279</v>
      </c>
      <c r="F133" s="70" t="s">
        <v>32</v>
      </c>
      <c r="G133" s="71">
        <v>1</v>
      </c>
      <c r="H133" s="72">
        <v>87.37</v>
      </c>
      <c r="I133" s="71">
        <v>105.14</v>
      </c>
      <c r="J133" s="73">
        <v>105.14</v>
      </c>
    </row>
    <row r="134" spans="2:10" ht="26.4" x14ac:dyDescent="0.3">
      <c r="B134" s="66" t="s">
        <v>195</v>
      </c>
      <c r="C134" s="87" t="s">
        <v>27</v>
      </c>
      <c r="D134" s="68">
        <v>93662</v>
      </c>
      <c r="E134" s="69" t="s">
        <v>280</v>
      </c>
      <c r="F134" s="70" t="s">
        <v>32</v>
      </c>
      <c r="G134" s="71">
        <v>1</v>
      </c>
      <c r="H134" s="72">
        <v>90.15</v>
      </c>
      <c r="I134" s="71">
        <v>108.48</v>
      </c>
      <c r="J134" s="73">
        <v>108.48</v>
      </c>
    </row>
    <row r="135" spans="2:10" ht="26.4" x14ac:dyDescent="0.3">
      <c r="B135" s="66" t="s">
        <v>196</v>
      </c>
      <c r="C135" s="87" t="s">
        <v>27</v>
      </c>
      <c r="D135" s="68">
        <v>93664</v>
      </c>
      <c r="E135" s="69" t="s">
        <v>281</v>
      </c>
      <c r="F135" s="70" t="s">
        <v>32</v>
      </c>
      <c r="G135" s="71">
        <v>1</v>
      </c>
      <c r="H135" s="72">
        <v>93.43</v>
      </c>
      <c r="I135" s="71">
        <v>112.43</v>
      </c>
      <c r="J135" s="73">
        <v>112.43</v>
      </c>
    </row>
    <row r="136" spans="2:10" ht="26.4" x14ac:dyDescent="0.3">
      <c r="B136" s="66" t="s">
        <v>197</v>
      </c>
      <c r="C136" s="87" t="s">
        <v>27</v>
      </c>
      <c r="D136" s="68">
        <v>93665</v>
      </c>
      <c r="E136" s="69" t="s">
        <v>282</v>
      </c>
      <c r="F136" s="70" t="s">
        <v>32</v>
      </c>
      <c r="G136" s="71">
        <v>1</v>
      </c>
      <c r="H136" s="72">
        <v>97.13</v>
      </c>
      <c r="I136" s="71">
        <v>116.88</v>
      </c>
      <c r="J136" s="73">
        <v>116.88</v>
      </c>
    </row>
    <row r="137" spans="2:10" ht="39.6" x14ac:dyDescent="0.3">
      <c r="B137" s="66" t="s">
        <v>198</v>
      </c>
      <c r="C137" s="87" t="s">
        <v>27</v>
      </c>
      <c r="D137" s="68">
        <v>101498</v>
      </c>
      <c r="E137" s="81" t="s">
        <v>283</v>
      </c>
      <c r="F137" s="70" t="s">
        <v>32</v>
      </c>
      <c r="G137" s="71">
        <v>1</v>
      </c>
      <c r="H137" s="72">
        <v>1942.09</v>
      </c>
      <c r="I137" s="71">
        <v>2337.06</v>
      </c>
      <c r="J137" s="73">
        <v>2337.06</v>
      </c>
    </row>
    <row r="138" spans="2:10" ht="39.6" x14ac:dyDescent="0.3">
      <c r="B138" s="66" t="s">
        <v>199</v>
      </c>
      <c r="C138" s="87" t="s">
        <v>27</v>
      </c>
      <c r="D138" s="68">
        <v>101875</v>
      </c>
      <c r="E138" s="69" t="s">
        <v>284</v>
      </c>
      <c r="F138" s="70" t="s">
        <v>32</v>
      </c>
      <c r="G138" s="71">
        <v>1</v>
      </c>
      <c r="H138" s="72">
        <v>393.56</v>
      </c>
      <c r="I138" s="71">
        <v>473.6</v>
      </c>
      <c r="J138" s="73">
        <v>473.6</v>
      </c>
    </row>
    <row r="139" spans="2:10" ht="26.4" x14ac:dyDescent="0.3">
      <c r="B139" s="66" t="s">
        <v>200</v>
      </c>
      <c r="C139" s="87" t="s">
        <v>27</v>
      </c>
      <c r="D139" s="68">
        <v>103247</v>
      </c>
      <c r="E139" s="69" t="s">
        <v>285</v>
      </c>
      <c r="F139" s="70" t="s">
        <v>32</v>
      </c>
      <c r="G139" s="71">
        <v>2</v>
      </c>
      <c r="H139" s="72">
        <v>2910.77</v>
      </c>
      <c r="I139" s="71">
        <v>2910.77</v>
      </c>
      <c r="J139" s="73">
        <v>5821.54</v>
      </c>
    </row>
    <row r="140" spans="2:10" x14ac:dyDescent="0.3">
      <c r="B140" s="107" t="s">
        <v>10</v>
      </c>
      <c r="C140" s="108"/>
      <c r="D140" s="108"/>
      <c r="E140" s="109"/>
      <c r="F140" s="110">
        <v>152587.614</v>
      </c>
      <c r="G140" s="108"/>
      <c r="H140" s="108"/>
      <c r="I140" s="108"/>
      <c r="J140" s="108"/>
    </row>
    <row r="142" spans="2:10" x14ac:dyDescent="0.3">
      <c r="C142" s="137" t="s">
        <v>329</v>
      </c>
      <c r="E142" s="52" t="s">
        <v>55</v>
      </c>
      <c r="G142" s="50" t="s">
        <v>327</v>
      </c>
      <c r="H142" s="113"/>
      <c r="I142" s="113"/>
      <c r="J142" s="137" t="s">
        <v>328</v>
      </c>
    </row>
    <row r="143" spans="2:10" x14ac:dyDescent="0.3">
      <c r="E143" s="52" t="s">
        <v>56</v>
      </c>
      <c r="G143" s="183">
        <v>45930</v>
      </c>
      <c r="H143" s="113"/>
      <c r="I143" s="113"/>
      <c r="J143" s="139" t="s">
        <v>334</v>
      </c>
    </row>
  </sheetData>
  <mergeCells count="11">
    <mergeCell ref="K13:L13"/>
    <mergeCell ref="B8:E8"/>
    <mergeCell ref="F6:J6"/>
    <mergeCell ref="F7:J7"/>
    <mergeCell ref="F8:J8"/>
    <mergeCell ref="B9:J9"/>
    <mergeCell ref="B2:C5"/>
    <mergeCell ref="D2:J4"/>
    <mergeCell ref="D5:J5"/>
    <mergeCell ref="B6:E6"/>
    <mergeCell ref="B7:E7"/>
  </mergeCells>
  <phoneticPr fontId="7" type="noConversion"/>
  <conditionalFormatting sqref="D11:D139">
    <cfRule type="expression" dxfId="0" priority="1">
      <formula>"valores duplicados"</formula>
    </cfRule>
  </conditionalFormatting>
  <pageMargins left="0.25" right="0.25" top="0.75" bottom="0.75" header="0.3" footer="0.3"/>
  <pageSetup paperSize="9" scale="87" fitToHeight="0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EC7CB9-9807-466F-9A9E-CC94D91E5393}">
  <dimension ref="B1:K52"/>
  <sheetViews>
    <sheetView view="pageBreakPreview" zoomScaleNormal="100" zoomScaleSheetLayoutView="100" workbookViewId="0">
      <selection activeCell="B2" sqref="B2:I38"/>
    </sheetView>
  </sheetViews>
  <sheetFormatPr defaultRowHeight="14.4" x14ac:dyDescent="0.3"/>
  <cols>
    <col min="2" max="2" width="4.6640625" customWidth="1"/>
    <col min="3" max="3" width="35.5546875" customWidth="1"/>
    <col min="4" max="5" width="10.6640625" customWidth="1"/>
    <col min="6" max="9" width="11.33203125" customWidth="1"/>
  </cols>
  <sheetData>
    <row r="1" spans="2:11" ht="15" thickBot="1" x14ac:dyDescent="0.35"/>
    <row r="2" spans="2:11" ht="15" customHeight="1" x14ac:dyDescent="0.3">
      <c r="B2" s="216" t="s">
        <v>57</v>
      </c>
      <c r="C2" s="217"/>
      <c r="D2" s="217"/>
      <c r="E2" s="217"/>
      <c r="F2" s="217"/>
      <c r="G2" s="217"/>
      <c r="H2" s="217"/>
      <c r="I2" s="216"/>
    </row>
    <row r="3" spans="2:11" x14ac:dyDescent="0.3">
      <c r="B3" s="218"/>
      <c r="C3" s="219"/>
      <c r="D3" s="219"/>
      <c r="E3" s="219"/>
      <c r="F3" s="219"/>
      <c r="G3" s="219"/>
      <c r="H3" s="219"/>
      <c r="I3" s="218"/>
    </row>
    <row r="4" spans="2:11" ht="21.6" thickBot="1" x14ac:dyDescent="0.35">
      <c r="B4" s="220"/>
      <c r="C4" s="221"/>
      <c r="D4" s="221"/>
      <c r="E4" s="221"/>
      <c r="F4" s="221"/>
      <c r="G4" s="221"/>
      <c r="H4" s="221"/>
      <c r="I4" s="220"/>
      <c r="K4" s="53"/>
    </row>
    <row r="5" spans="2:11" ht="21" x14ac:dyDescent="0.3">
      <c r="B5" s="43" t="s">
        <v>2</v>
      </c>
      <c r="C5" s="44" t="s">
        <v>40</v>
      </c>
      <c r="D5" s="45" t="s">
        <v>41</v>
      </c>
      <c r="E5" s="46" t="s">
        <v>42</v>
      </c>
      <c r="F5" s="44">
        <v>1</v>
      </c>
      <c r="G5" s="44">
        <v>2</v>
      </c>
      <c r="H5" s="44">
        <v>3</v>
      </c>
      <c r="I5" s="44">
        <v>4</v>
      </c>
      <c r="K5" s="53"/>
    </row>
    <row r="6" spans="2:11" ht="9.9" customHeight="1" x14ac:dyDescent="0.3">
      <c r="B6" s="5"/>
      <c r="C6" s="6"/>
      <c r="D6" s="7"/>
      <c r="E6" s="8"/>
      <c r="F6" s="9"/>
      <c r="G6" s="9"/>
      <c r="H6" s="9"/>
      <c r="I6" s="9"/>
    </row>
    <row r="7" spans="2:11" ht="9.9" customHeight="1" x14ac:dyDescent="0.3">
      <c r="B7" s="10">
        <v>1</v>
      </c>
      <c r="C7" s="11" t="s">
        <v>58</v>
      </c>
      <c r="D7" s="12">
        <v>5386.77</v>
      </c>
      <c r="E7" s="13">
        <f>D7/D46</f>
        <v>3.5302800797522169E-2</v>
      </c>
      <c r="F7" s="47">
        <v>1</v>
      </c>
      <c r="G7" s="17"/>
      <c r="H7" s="17"/>
      <c r="I7" s="17"/>
    </row>
    <row r="8" spans="2:11" ht="9.9" customHeight="1" x14ac:dyDescent="0.3">
      <c r="B8" s="14"/>
      <c r="C8" s="15"/>
      <c r="D8" s="12"/>
      <c r="E8" s="13"/>
      <c r="F8" s="12">
        <f>F7*D7</f>
        <v>5386.77</v>
      </c>
      <c r="G8" s="12"/>
      <c r="H8" s="12"/>
      <c r="I8" s="12"/>
    </row>
    <row r="9" spans="2:11" ht="9.9" customHeight="1" x14ac:dyDescent="0.3">
      <c r="B9" s="10"/>
      <c r="C9" s="16"/>
      <c r="D9" s="12"/>
      <c r="E9" s="13"/>
      <c r="F9" s="39"/>
      <c r="G9" s="39"/>
      <c r="H9" s="39"/>
      <c r="I9" s="39"/>
    </row>
    <row r="10" spans="2:11" ht="9.9" customHeight="1" x14ac:dyDescent="0.3">
      <c r="B10" s="10">
        <v>2</v>
      </c>
      <c r="C10" s="11" t="s">
        <v>46</v>
      </c>
      <c r="D10" s="12">
        <v>27400.87</v>
      </c>
      <c r="E10" s="13">
        <f>D10/D46</f>
        <v>0.17957467188849741</v>
      </c>
      <c r="F10" s="48">
        <v>1</v>
      </c>
      <c r="G10" s="17"/>
      <c r="H10" s="17"/>
      <c r="I10" s="17"/>
    </row>
    <row r="11" spans="2:11" ht="9.9" customHeight="1" x14ac:dyDescent="0.3">
      <c r="B11" s="14"/>
      <c r="C11" s="15"/>
      <c r="D11" s="12"/>
      <c r="E11" s="13"/>
      <c r="F11" s="12">
        <f>F10*D10</f>
        <v>27400.87</v>
      </c>
      <c r="G11" s="12"/>
      <c r="H11" s="12"/>
      <c r="I11" s="12"/>
    </row>
    <row r="12" spans="2:11" ht="9.9" customHeight="1" x14ac:dyDescent="0.3">
      <c r="B12" s="10"/>
      <c r="C12" s="16"/>
      <c r="D12" s="12"/>
      <c r="E12" s="13"/>
      <c r="F12" s="39"/>
      <c r="G12" s="39"/>
      <c r="H12" s="39"/>
      <c r="I12" s="39"/>
    </row>
    <row r="13" spans="2:11" ht="9.9" customHeight="1" x14ac:dyDescent="0.3">
      <c r="B13" s="10">
        <v>3</v>
      </c>
      <c r="C13" s="11" t="s">
        <v>47</v>
      </c>
      <c r="D13" s="12">
        <v>5256.18</v>
      </c>
      <c r="E13" s="13">
        <f>D13/D46</f>
        <v>3.4446964599550392E-2</v>
      </c>
      <c r="F13" s="48">
        <v>1</v>
      </c>
      <c r="G13" s="17"/>
      <c r="H13" s="17"/>
      <c r="I13" s="17"/>
    </row>
    <row r="14" spans="2:11" ht="9.9" customHeight="1" x14ac:dyDescent="0.3">
      <c r="B14" s="14"/>
      <c r="C14" s="15"/>
      <c r="D14" s="12"/>
      <c r="E14" s="13"/>
      <c r="F14" s="12">
        <f>F13*D13</f>
        <v>5256.18</v>
      </c>
      <c r="G14" s="12"/>
      <c r="H14" s="12"/>
      <c r="I14" s="12"/>
    </row>
    <row r="15" spans="2:11" ht="9.9" customHeight="1" x14ac:dyDescent="0.3">
      <c r="B15" s="10"/>
      <c r="C15" s="16"/>
      <c r="D15" s="12"/>
      <c r="E15" s="13"/>
      <c r="F15" s="39"/>
      <c r="G15" s="39"/>
      <c r="H15" s="12"/>
      <c r="I15" s="12"/>
    </row>
    <row r="16" spans="2:11" ht="9.9" customHeight="1" x14ac:dyDescent="0.3">
      <c r="B16" s="10">
        <v>4</v>
      </c>
      <c r="C16" s="11" t="s">
        <v>13</v>
      </c>
      <c r="D16" s="12">
        <v>32436.37</v>
      </c>
      <c r="E16" s="13">
        <f>D16/D46</f>
        <v>0.21257538538024162</v>
      </c>
      <c r="F16" s="17"/>
      <c r="G16" s="48">
        <v>1</v>
      </c>
      <c r="H16" s="12"/>
      <c r="I16" s="12"/>
    </row>
    <row r="17" spans="2:9" ht="9.9" customHeight="1" x14ac:dyDescent="0.3">
      <c r="B17" s="14"/>
      <c r="C17" s="15"/>
      <c r="D17" s="12"/>
      <c r="E17" s="13"/>
      <c r="F17" s="12"/>
      <c r="G17" s="12">
        <f>G16*D16</f>
        <v>32436.37</v>
      </c>
      <c r="H17" s="12"/>
      <c r="I17" s="12"/>
    </row>
    <row r="18" spans="2:9" ht="9.9" customHeight="1" x14ac:dyDescent="0.3">
      <c r="B18" s="10"/>
      <c r="C18" s="16"/>
      <c r="D18" s="12"/>
      <c r="E18" s="13"/>
      <c r="F18" s="39"/>
      <c r="G18" s="39"/>
      <c r="H18" s="12"/>
      <c r="I18" s="12"/>
    </row>
    <row r="19" spans="2:9" ht="9.9" customHeight="1" x14ac:dyDescent="0.3">
      <c r="B19" s="10">
        <v>5</v>
      </c>
      <c r="C19" s="11" t="s">
        <v>48</v>
      </c>
      <c r="D19" s="12">
        <v>2049.04</v>
      </c>
      <c r="E19" s="13">
        <f>D19/D46</f>
        <v>1.342861324061633E-2</v>
      </c>
      <c r="F19" s="17"/>
      <c r="G19" s="48">
        <v>1</v>
      </c>
      <c r="H19" s="17"/>
      <c r="I19" s="17"/>
    </row>
    <row r="20" spans="2:9" ht="9.9" customHeight="1" x14ac:dyDescent="0.3">
      <c r="B20" s="14"/>
      <c r="C20" s="15"/>
      <c r="D20" s="12"/>
      <c r="E20" s="13"/>
      <c r="F20" s="12"/>
      <c r="G20" s="12">
        <f>G19*D19</f>
        <v>2049.04</v>
      </c>
      <c r="H20" s="12"/>
      <c r="I20" s="12"/>
    </row>
    <row r="21" spans="2:9" ht="9.9" customHeight="1" x14ac:dyDescent="0.3">
      <c r="B21" s="10"/>
      <c r="C21" s="16"/>
      <c r="D21" s="12"/>
      <c r="E21" s="13"/>
      <c r="F21" s="39"/>
      <c r="G21" s="39"/>
      <c r="H21" s="39"/>
      <c r="I21" s="39"/>
    </row>
    <row r="22" spans="2:9" ht="9.9" customHeight="1" x14ac:dyDescent="0.3">
      <c r="B22" s="10">
        <v>6</v>
      </c>
      <c r="C22" s="11" t="s">
        <v>49</v>
      </c>
      <c r="D22" s="12">
        <v>13988.22</v>
      </c>
      <c r="E22" s="13">
        <f>D22/D46</f>
        <v>9.1673367188856311E-2</v>
      </c>
      <c r="F22" s="17"/>
      <c r="G22" s="17"/>
      <c r="H22" s="48">
        <v>1</v>
      </c>
      <c r="I22" s="17"/>
    </row>
    <row r="23" spans="2:9" ht="9.9" customHeight="1" x14ac:dyDescent="0.3">
      <c r="B23" s="14"/>
      <c r="C23" s="15"/>
      <c r="D23" s="12"/>
      <c r="E23" s="13"/>
      <c r="F23" s="12"/>
      <c r="G23" s="12"/>
      <c r="H23" s="12">
        <f>H22*D22</f>
        <v>13988.22</v>
      </c>
      <c r="I23" s="12"/>
    </row>
    <row r="24" spans="2:9" ht="9.9" customHeight="1" x14ac:dyDescent="0.3">
      <c r="B24" s="10"/>
      <c r="C24" s="16"/>
      <c r="D24" s="12"/>
      <c r="E24" s="13"/>
      <c r="F24" s="39"/>
      <c r="G24" s="39"/>
      <c r="H24" s="39"/>
      <c r="I24" s="39"/>
    </row>
    <row r="25" spans="2:9" ht="9.9" customHeight="1" x14ac:dyDescent="0.3">
      <c r="B25" s="10">
        <v>7</v>
      </c>
      <c r="C25" s="11" t="s">
        <v>50</v>
      </c>
      <c r="D25" s="12">
        <v>19483.04</v>
      </c>
      <c r="E25" s="13">
        <f>D25/D46</f>
        <v>0.12768428576868074</v>
      </c>
      <c r="F25" s="17"/>
      <c r="G25" s="17"/>
      <c r="H25" s="48">
        <v>1</v>
      </c>
      <c r="I25" s="17"/>
    </row>
    <row r="26" spans="2:9" ht="9.9" customHeight="1" x14ac:dyDescent="0.3">
      <c r="B26" s="14"/>
      <c r="C26" s="15"/>
      <c r="D26" s="12"/>
      <c r="E26" s="13"/>
      <c r="F26" s="12"/>
      <c r="G26" s="12"/>
      <c r="H26" s="12">
        <f>H25*D25</f>
        <v>19483.04</v>
      </c>
      <c r="I26" s="12"/>
    </row>
    <row r="27" spans="2:9" ht="9.9" customHeight="1" x14ac:dyDescent="0.3">
      <c r="B27" s="10"/>
      <c r="C27" s="16"/>
      <c r="D27" s="12"/>
      <c r="E27" s="13"/>
      <c r="F27" s="39"/>
      <c r="G27" s="39"/>
      <c r="H27" s="39"/>
      <c r="I27" s="39"/>
    </row>
    <row r="28" spans="2:9" ht="9.9" customHeight="1" x14ac:dyDescent="0.3">
      <c r="B28" s="10">
        <v>8</v>
      </c>
      <c r="C28" s="11" t="s">
        <v>51</v>
      </c>
      <c r="D28" s="12">
        <v>8902.67</v>
      </c>
      <c r="E28" s="13">
        <f>D28/D46</f>
        <v>5.8344645413870778E-2</v>
      </c>
      <c r="F28" s="17"/>
      <c r="G28" s="17"/>
      <c r="H28" s="48">
        <v>0.5</v>
      </c>
      <c r="I28" s="48">
        <v>0.5</v>
      </c>
    </row>
    <row r="29" spans="2:9" ht="9.9" customHeight="1" x14ac:dyDescent="0.3">
      <c r="B29" s="14"/>
      <c r="C29" s="15"/>
      <c r="D29" s="12"/>
      <c r="E29" s="13"/>
      <c r="F29" s="12"/>
      <c r="G29" s="12"/>
      <c r="H29" s="12">
        <f>H28*D28</f>
        <v>4451.335</v>
      </c>
      <c r="I29" s="12">
        <f>I28*D28</f>
        <v>4451.335</v>
      </c>
    </row>
    <row r="30" spans="2:9" ht="9.9" customHeight="1" x14ac:dyDescent="0.3">
      <c r="B30" s="18"/>
      <c r="C30" s="19"/>
      <c r="D30" s="20"/>
      <c r="E30" s="21"/>
      <c r="F30" s="22"/>
      <c r="G30" s="22"/>
      <c r="H30" s="22"/>
      <c r="I30" s="40"/>
    </row>
    <row r="31" spans="2:9" ht="9.9" customHeight="1" x14ac:dyDescent="0.3">
      <c r="B31" s="18">
        <v>9</v>
      </c>
      <c r="C31" s="23" t="s">
        <v>12</v>
      </c>
      <c r="D31" s="12">
        <v>10359.969999999999</v>
      </c>
      <c r="E31" s="21">
        <f>D31/D46</f>
        <v>6.7895224258378531E-2</v>
      </c>
      <c r="F31" s="24"/>
      <c r="G31" s="24"/>
      <c r="H31" s="24"/>
      <c r="I31" s="49">
        <v>1</v>
      </c>
    </row>
    <row r="32" spans="2:9" ht="9.9" customHeight="1" x14ac:dyDescent="0.3">
      <c r="B32" s="25"/>
      <c r="C32" s="26"/>
      <c r="D32" s="20"/>
      <c r="E32" s="21"/>
      <c r="F32" s="12"/>
      <c r="G32" s="12"/>
      <c r="H32" s="12"/>
      <c r="I32" s="12">
        <f>I31*D31</f>
        <v>10359.969999999999</v>
      </c>
    </row>
    <row r="33" spans="2:9" ht="9.9" customHeight="1" x14ac:dyDescent="0.3">
      <c r="B33" s="18"/>
      <c r="C33" s="19"/>
      <c r="D33" s="20"/>
      <c r="E33" s="21"/>
      <c r="F33" s="22"/>
      <c r="G33" s="22"/>
      <c r="H33" s="22"/>
      <c r="I33" s="40"/>
    </row>
    <row r="34" spans="2:9" ht="9.9" customHeight="1" x14ac:dyDescent="0.3">
      <c r="B34" s="18">
        <v>10</v>
      </c>
      <c r="C34" s="23" t="s">
        <v>52</v>
      </c>
      <c r="D34" s="12">
        <v>1541.43</v>
      </c>
      <c r="E34" s="21">
        <f>D34/D46</f>
        <v>1.0101934226507648E-2</v>
      </c>
      <c r="F34" s="24"/>
      <c r="G34" s="24"/>
      <c r="H34" s="24"/>
      <c r="I34" s="49">
        <v>1</v>
      </c>
    </row>
    <row r="35" spans="2:9" ht="9.9" customHeight="1" x14ac:dyDescent="0.3">
      <c r="B35" s="25"/>
      <c r="C35" s="26"/>
      <c r="D35" s="20"/>
      <c r="E35" s="21"/>
      <c r="F35" s="12"/>
      <c r="G35" s="12"/>
      <c r="H35" s="12"/>
      <c r="I35" s="12">
        <f>I34*D34</f>
        <v>1541.43</v>
      </c>
    </row>
    <row r="36" spans="2:9" ht="9.9" customHeight="1" x14ac:dyDescent="0.3">
      <c r="B36" s="25"/>
      <c r="C36" s="26"/>
      <c r="D36" s="20"/>
      <c r="E36" s="21"/>
      <c r="F36" s="20"/>
      <c r="G36" s="20"/>
      <c r="H36" s="20"/>
      <c r="I36" s="20"/>
    </row>
    <row r="37" spans="2:9" ht="9.9" customHeight="1" x14ac:dyDescent="0.3">
      <c r="B37" s="18">
        <v>11</v>
      </c>
      <c r="C37" s="27" t="s">
        <v>53</v>
      </c>
      <c r="D37" s="20">
        <v>4483.7</v>
      </c>
      <c r="E37" s="21">
        <f>D37/D46</f>
        <v>2.9384430361023423E-2</v>
      </c>
      <c r="F37" s="24"/>
      <c r="G37" s="24"/>
      <c r="H37" s="24"/>
      <c r="I37" s="49">
        <v>1</v>
      </c>
    </row>
    <row r="38" spans="2:9" ht="9.9" customHeight="1" x14ac:dyDescent="0.3">
      <c r="B38" s="25"/>
      <c r="C38" s="26"/>
      <c r="D38" s="20"/>
      <c r="E38" s="21"/>
      <c r="F38" s="12"/>
      <c r="G38" s="12"/>
      <c r="H38" s="12"/>
      <c r="I38" s="12">
        <f>I37*D37</f>
        <v>4483.7</v>
      </c>
    </row>
    <row r="39" spans="2:9" ht="9.9" customHeight="1" x14ac:dyDescent="0.3">
      <c r="B39" s="18"/>
      <c r="C39" s="19"/>
      <c r="D39" s="20"/>
      <c r="E39" s="21"/>
      <c r="F39" s="22"/>
      <c r="G39" s="22"/>
      <c r="H39" s="22"/>
      <c r="I39" s="40"/>
    </row>
    <row r="40" spans="2:9" ht="9.9" customHeight="1" x14ac:dyDescent="0.3">
      <c r="B40" s="18">
        <v>12</v>
      </c>
      <c r="C40" s="11" t="s">
        <v>59</v>
      </c>
      <c r="D40" s="12">
        <v>6342.86</v>
      </c>
      <c r="E40" s="21">
        <f>D40/D46</f>
        <v>4.1568643745058996E-2</v>
      </c>
      <c r="F40" s="22"/>
      <c r="G40" s="48">
        <v>1</v>
      </c>
      <c r="H40" s="22"/>
      <c r="I40" s="49"/>
    </row>
    <row r="41" spans="2:9" ht="9.9" customHeight="1" x14ac:dyDescent="0.3">
      <c r="B41" s="18"/>
      <c r="C41" s="19"/>
      <c r="D41" s="20"/>
      <c r="E41" s="21"/>
      <c r="F41" s="22"/>
      <c r="G41" s="12">
        <f>G40*D40</f>
        <v>6342.86</v>
      </c>
      <c r="H41" s="22"/>
      <c r="I41" s="12"/>
    </row>
    <row r="42" spans="2:9" ht="9.9" customHeight="1" x14ac:dyDescent="0.3">
      <c r="B42" s="18"/>
      <c r="C42" s="19"/>
      <c r="D42" s="20"/>
      <c r="E42" s="21"/>
      <c r="F42" s="22"/>
      <c r="G42" s="22"/>
      <c r="H42" s="22"/>
      <c r="I42" s="40"/>
    </row>
    <row r="43" spans="2:9" ht="9.9" customHeight="1" x14ac:dyDescent="0.3">
      <c r="B43" s="18">
        <v>13</v>
      </c>
      <c r="C43" s="11" t="s">
        <v>54</v>
      </c>
      <c r="D43" s="12">
        <v>14956.49</v>
      </c>
      <c r="E43" s="21">
        <f>D43/D46</f>
        <v>9.8019033131195935E-2</v>
      </c>
      <c r="F43" s="24"/>
      <c r="G43" s="24"/>
      <c r="H43" s="24"/>
      <c r="I43" s="49">
        <v>1</v>
      </c>
    </row>
    <row r="44" spans="2:9" ht="9.9" customHeight="1" x14ac:dyDescent="0.3">
      <c r="B44" s="25"/>
      <c r="C44" s="26"/>
      <c r="D44" s="20"/>
      <c r="E44" s="21"/>
      <c r="F44" s="12"/>
      <c r="G44" s="12"/>
      <c r="H44" s="12"/>
      <c r="I44" s="12">
        <f>I43*D43</f>
        <v>14956.49</v>
      </c>
    </row>
    <row r="45" spans="2:9" ht="9.9" customHeight="1" x14ac:dyDescent="0.3">
      <c r="B45" s="18"/>
      <c r="C45" s="19"/>
      <c r="D45" s="20"/>
      <c r="E45" s="21"/>
      <c r="F45" s="22"/>
      <c r="G45" s="22"/>
      <c r="H45" s="22"/>
      <c r="I45" s="22"/>
    </row>
    <row r="46" spans="2:9" ht="9.9" customHeight="1" x14ac:dyDescent="0.3">
      <c r="B46" s="222" t="s">
        <v>43</v>
      </c>
      <c r="C46" s="223"/>
      <c r="D46" s="28">
        <f>SUM(D43,D37,D34,D31,D28,D25,D22,D19,D16,D13,D10,D7,D40)</f>
        <v>152587.60999999996</v>
      </c>
      <c r="E46" s="29">
        <f>SUM(E43,E37,E34,E31,E28,E25,E22,E19,E16,E13,E10,E7,E40)</f>
        <v>1.0000000000000004</v>
      </c>
      <c r="F46" s="41">
        <f>SUM(F44,F38,F35,F32,F29,F26,F23,F20,F17,F14,F11,F8)</f>
        <v>38043.82</v>
      </c>
      <c r="G46" s="41">
        <f>SUM(G44,G38,G35,G32,G29,G26,G23,G20,G17,G14,G11,G8,G41)</f>
        <v>40828.269999999997</v>
      </c>
      <c r="H46" s="41">
        <f>SUM(H44,H38,H35,H32,H29,H26,H23,H20,H17,H14,H11,H8)</f>
        <v>37922.595000000001</v>
      </c>
      <c r="I46" s="41">
        <f>SUM(I44,I38,I35,I32,I29,I26,I23,I20,I17,I14,I11,I8,I41)</f>
        <v>35792.924999999996</v>
      </c>
    </row>
    <row r="47" spans="2:9" ht="9.9" customHeight="1" x14ac:dyDescent="0.3">
      <c r="B47" s="224" t="s">
        <v>44</v>
      </c>
      <c r="C47" s="225"/>
      <c r="D47" s="30"/>
      <c r="E47" s="31"/>
      <c r="F47" s="32">
        <f>F46</f>
        <v>38043.82</v>
      </c>
      <c r="G47" s="33">
        <f>F47+G46</f>
        <v>78872.09</v>
      </c>
      <c r="H47" s="33">
        <f>G47+H46</f>
        <v>116794.685</v>
      </c>
      <c r="I47" s="33">
        <f>H47+I46</f>
        <v>152587.60999999999</v>
      </c>
    </row>
    <row r="48" spans="2:9" ht="9.9" customHeight="1" thickBot="1" x14ac:dyDescent="0.35">
      <c r="B48" s="34"/>
      <c r="C48" s="35"/>
      <c r="D48" s="36"/>
      <c r="E48" s="37"/>
      <c r="F48" s="38"/>
      <c r="G48" s="38"/>
      <c r="H48" s="38"/>
      <c r="I48" s="38"/>
    </row>
    <row r="50" spans="2:9" x14ac:dyDescent="0.3">
      <c r="B50" s="51" t="s">
        <v>329</v>
      </c>
      <c r="C50" s="1"/>
      <c r="D50" s="184" t="s">
        <v>55</v>
      </c>
      <c r="E50" s="1"/>
      <c r="F50" s="50" t="s">
        <v>327</v>
      </c>
      <c r="G50" s="113"/>
      <c r="H50" s="113"/>
      <c r="I50" s="137" t="s">
        <v>328</v>
      </c>
    </row>
    <row r="51" spans="2:9" x14ac:dyDescent="0.3">
      <c r="C51" s="1"/>
      <c r="D51" s="184" t="s">
        <v>56</v>
      </c>
      <c r="E51" s="1"/>
      <c r="F51" s="183">
        <v>45930</v>
      </c>
      <c r="G51" s="113"/>
      <c r="H51" s="113"/>
      <c r="I51" s="139" t="s">
        <v>334</v>
      </c>
    </row>
    <row r="52" spans="2:9" x14ac:dyDescent="0.3">
      <c r="C52" s="52"/>
    </row>
  </sheetData>
  <mergeCells count="4">
    <mergeCell ref="B2:H4"/>
    <mergeCell ref="B46:C46"/>
    <mergeCell ref="B47:C47"/>
    <mergeCell ref="I2:I4"/>
  </mergeCells>
  <pageMargins left="0.511811024" right="0.511811024" top="0.78740157499999996" bottom="0.78740157499999996" header="0.31496062000000002" footer="0.31496062000000002"/>
  <pageSetup paperSize="9" scale="86" orientation="landscape" horizontalDpi="1200" verticalDpi="120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790001-7CC6-4C03-BCF9-DEA808ACF2DC}">
  <dimension ref="B1:J43"/>
  <sheetViews>
    <sheetView view="pageBreakPreview" zoomScale="60" zoomScaleNormal="100" workbookViewId="0">
      <selection activeCell="H47" sqref="H47"/>
    </sheetView>
  </sheetViews>
  <sheetFormatPr defaultRowHeight="14.4" x14ac:dyDescent="0.3"/>
  <cols>
    <col min="2" max="2" width="13" customWidth="1"/>
    <col min="10" max="10" width="12" customWidth="1"/>
  </cols>
  <sheetData>
    <row r="1" spans="2:10" ht="15.6" x14ac:dyDescent="0.3">
      <c r="B1" s="160" t="s">
        <v>291</v>
      </c>
      <c r="C1" s="161"/>
      <c r="D1" s="161"/>
      <c r="E1" s="161"/>
      <c r="F1" s="161"/>
      <c r="G1" s="161"/>
      <c r="H1" s="161"/>
      <c r="I1" s="161"/>
      <c r="J1" s="162"/>
    </row>
    <row r="2" spans="2:10" ht="15.6" x14ac:dyDescent="0.3">
      <c r="B2" s="163" t="s">
        <v>289</v>
      </c>
      <c r="C2" s="164"/>
      <c r="D2" s="164"/>
      <c r="E2" s="164"/>
      <c r="F2" s="164"/>
      <c r="G2" s="164"/>
      <c r="H2" s="164"/>
      <c r="I2" s="164"/>
      <c r="J2" s="165"/>
    </row>
    <row r="3" spans="2:10" ht="15" thickBot="1" x14ac:dyDescent="0.35">
      <c r="B3" s="112"/>
      <c r="C3" s="113"/>
      <c r="D3" s="113"/>
      <c r="E3" s="113"/>
      <c r="F3" s="113"/>
      <c r="G3" s="113"/>
      <c r="H3" s="113"/>
      <c r="I3" s="113"/>
      <c r="J3" s="114"/>
    </row>
    <row r="4" spans="2:10" x14ac:dyDescent="0.3">
      <c r="B4" s="166" t="s">
        <v>292</v>
      </c>
      <c r="C4" s="115"/>
      <c r="D4" s="115"/>
      <c r="E4" s="115"/>
      <c r="F4" s="115"/>
      <c r="G4" s="115"/>
      <c r="H4" s="115"/>
      <c r="I4" s="115"/>
      <c r="J4" s="116"/>
    </row>
    <row r="5" spans="2:10" ht="15" thickBot="1" x14ac:dyDescent="0.35">
      <c r="B5" s="141" t="s">
        <v>293</v>
      </c>
      <c r="C5" s="117"/>
      <c r="D5" s="117"/>
      <c r="E5" s="117"/>
      <c r="F5" s="117"/>
      <c r="G5" s="117"/>
      <c r="H5" s="117"/>
      <c r="I5" s="117"/>
      <c r="J5" s="118"/>
    </row>
    <row r="6" spans="2:10" ht="15" thickBot="1" x14ac:dyDescent="0.35">
      <c r="B6" s="112"/>
      <c r="C6" s="113"/>
      <c r="D6" s="113"/>
      <c r="E6" s="113"/>
      <c r="F6" s="113"/>
      <c r="G6" s="113"/>
      <c r="H6" s="113"/>
      <c r="I6" s="113"/>
      <c r="J6" s="114"/>
    </row>
    <row r="7" spans="2:10" x14ac:dyDescent="0.3">
      <c r="B7" s="167" t="s">
        <v>294</v>
      </c>
      <c r="C7" s="168"/>
      <c r="D7" s="168"/>
      <c r="E7" s="168"/>
      <c r="F7" s="168"/>
      <c r="G7" s="168"/>
      <c r="H7" s="168"/>
      <c r="I7" s="168"/>
      <c r="J7" s="169"/>
    </row>
    <row r="8" spans="2:10" x14ac:dyDescent="0.3">
      <c r="B8" s="112"/>
      <c r="C8" s="113"/>
      <c r="D8" s="113"/>
      <c r="E8" s="113"/>
      <c r="F8" s="113"/>
      <c r="G8" s="113"/>
      <c r="H8" s="113"/>
      <c r="I8" s="113"/>
      <c r="J8" s="114"/>
    </row>
    <row r="9" spans="2:10" x14ac:dyDescent="0.3">
      <c r="B9" s="170" t="s">
        <v>295</v>
      </c>
      <c r="C9" s="171"/>
      <c r="D9" s="171"/>
      <c r="E9" s="171"/>
      <c r="F9" s="171"/>
      <c r="G9" s="171"/>
      <c r="H9" s="171"/>
      <c r="I9" s="171"/>
      <c r="J9" s="172"/>
    </row>
    <row r="10" spans="2:10" x14ac:dyDescent="0.3">
      <c r="B10" s="170" t="s">
        <v>296</v>
      </c>
      <c r="C10" s="171"/>
      <c r="D10" s="171"/>
      <c r="E10" s="171"/>
      <c r="F10" s="171"/>
      <c r="G10" s="171"/>
      <c r="H10" s="171"/>
      <c r="I10" s="171"/>
      <c r="J10" s="172"/>
    </row>
    <row r="11" spans="2:10" ht="15" thickBot="1" x14ac:dyDescent="0.35">
      <c r="B11" s="112"/>
      <c r="C11" s="113"/>
      <c r="D11" s="113"/>
      <c r="E11" s="113"/>
      <c r="F11" s="113"/>
      <c r="G11" s="113"/>
      <c r="H11" s="113"/>
      <c r="I11" s="113"/>
      <c r="J11" s="114"/>
    </row>
    <row r="12" spans="2:10" ht="15" thickBot="1" x14ac:dyDescent="0.35">
      <c r="B12" s="143" t="s">
        <v>297</v>
      </c>
      <c r="C12" s="144"/>
      <c r="D12" s="144"/>
      <c r="E12" s="144"/>
      <c r="F12" s="144"/>
      <c r="G12" s="144"/>
      <c r="H12" s="173"/>
      <c r="I12" s="119" t="s">
        <v>298</v>
      </c>
      <c r="J12" s="119" t="s">
        <v>299</v>
      </c>
    </row>
    <row r="13" spans="2:10" x14ac:dyDescent="0.3">
      <c r="B13" s="174" t="s">
        <v>300</v>
      </c>
      <c r="C13" s="175"/>
      <c r="D13" s="175"/>
      <c r="E13" s="175"/>
      <c r="F13" s="175"/>
      <c r="G13" s="175"/>
      <c r="H13" s="176"/>
      <c r="I13" s="120" t="s">
        <v>301</v>
      </c>
      <c r="J13" s="121">
        <v>0.02</v>
      </c>
    </row>
    <row r="14" spans="2:10" x14ac:dyDescent="0.3">
      <c r="B14" s="177" t="s">
        <v>302</v>
      </c>
      <c r="C14" s="178"/>
      <c r="D14" s="178"/>
      <c r="E14" s="178"/>
      <c r="F14" s="178"/>
      <c r="G14" s="178"/>
      <c r="H14" s="179"/>
      <c r="I14" s="122" t="s">
        <v>303</v>
      </c>
      <c r="J14" s="123">
        <v>8.0000000000000002E-3</v>
      </c>
    </row>
    <row r="15" spans="2:10" x14ac:dyDescent="0.3">
      <c r="B15" s="177" t="s">
        <v>304</v>
      </c>
      <c r="C15" s="178"/>
      <c r="D15" s="178"/>
      <c r="E15" s="178"/>
      <c r="F15" s="178"/>
      <c r="G15" s="178"/>
      <c r="H15" s="179"/>
      <c r="I15" s="122" t="s">
        <v>305</v>
      </c>
      <c r="J15" s="123">
        <v>8.8999999999999999E-3</v>
      </c>
    </row>
    <row r="16" spans="2:10" x14ac:dyDescent="0.3">
      <c r="B16" s="177" t="s">
        <v>306</v>
      </c>
      <c r="C16" s="178"/>
      <c r="D16" s="178"/>
      <c r="E16" s="178"/>
      <c r="F16" s="178"/>
      <c r="G16" s="178"/>
      <c r="H16" s="179"/>
      <c r="I16" s="122" t="s">
        <v>307</v>
      </c>
      <c r="J16" s="123">
        <v>8.9999999999999993E-3</v>
      </c>
    </row>
    <row r="17" spans="2:10" x14ac:dyDescent="0.3">
      <c r="B17" s="177" t="s">
        <v>308</v>
      </c>
      <c r="C17" s="178"/>
      <c r="D17" s="178"/>
      <c r="E17" s="178"/>
      <c r="F17" s="178"/>
      <c r="G17" s="178"/>
      <c r="H17" s="179"/>
      <c r="I17" s="122" t="s">
        <v>309</v>
      </c>
      <c r="J17" s="123">
        <v>3.3500000000000002E-2</v>
      </c>
    </row>
    <row r="18" spans="2:10" x14ac:dyDescent="0.3">
      <c r="B18" s="177" t="s">
        <v>310</v>
      </c>
      <c r="C18" s="178"/>
      <c r="D18" s="178"/>
      <c r="E18" s="178"/>
      <c r="F18" s="178"/>
      <c r="G18" s="178"/>
      <c r="H18" s="179"/>
      <c r="I18" s="122" t="s">
        <v>311</v>
      </c>
      <c r="J18" s="123">
        <v>3.6499999999999998E-2</v>
      </c>
    </row>
    <row r="19" spans="2:10" x14ac:dyDescent="0.3">
      <c r="B19" s="177" t="s">
        <v>312</v>
      </c>
      <c r="C19" s="178"/>
      <c r="D19" s="178"/>
      <c r="E19" s="178"/>
      <c r="F19" s="178"/>
      <c r="G19" s="178"/>
      <c r="H19" s="179"/>
      <c r="I19" s="122" t="s">
        <v>313</v>
      </c>
      <c r="J19" s="123">
        <v>0.02</v>
      </c>
    </row>
    <row r="20" spans="2:10" x14ac:dyDescent="0.3">
      <c r="B20" s="177" t="s">
        <v>314</v>
      </c>
      <c r="C20" s="178"/>
      <c r="D20" s="178"/>
      <c r="E20" s="178"/>
      <c r="F20" s="178"/>
      <c r="G20" s="178"/>
      <c r="H20" s="179"/>
      <c r="I20" s="122" t="s">
        <v>315</v>
      </c>
      <c r="J20" s="123">
        <v>4.4999999999999998E-2</v>
      </c>
    </row>
    <row r="21" spans="2:10" x14ac:dyDescent="0.3">
      <c r="B21" s="177" t="s">
        <v>316</v>
      </c>
      <c r="C21" s="178"/>
      <c r="D21" s="178"/>
      <c r="E21" s="178"/>
      <c r="F21" s="178"/>
      <c r="G21" s="178"/>
      <c r="H21" s="179"/>
      <c r="I21" s="122" t="s">
        <v>317</v>
      </c>
      <c r="J21" s="123">
        <f>(((1+J13 + J14+ J15 )*(1 + J16)*(1+J17))/(1-J18-J19))-1</f>
        <v>0.14603166438791737</v>
      </c>
    </row>
    <row r="22" spans="2:10" ht="15" thickBot="1" x14ac:dyDescent="0.35">
      <c r="B22" s="180" t="s">
        <v>318</v>
      </c>
      <c r="C22" s="181"/>
      <c r="D22" s="181"/>
      <c r="E22" s="181"/>
      <c r="F22" s="181"/>
      <c r="G22" s="181"/>
      <c r="H22" s="182"/>
      <c r="I22" s="124" t="s">
        <v>319</v>
      </c>
      <c r="J22" s="125">
        <f>(((1+J13 + J14+ J15 )*(1 + J16)*(1+J17))/(1-J18-J19-J20))-1</f>
        <v>0.2034289096828048</v>
      </c>
    </row>
    <row r="23" spans="2:10" x14ac:dyDescent="0.3">
      <c r="B23" s="112"/>
      <c r="C23" s="113"/>
      <c r="D23" s="113"/>
      <c r="E23" s="113"/>
      <c r="F23" s="113"/>
      <c r="G23" s="113"/>
      <c r="H23" s="113"/>
      <c r="I23" s="113"/>
      <c r="J23" s="114"/>
    </row>
    <row r="24" spans="2:10" x14ac:dyDescent="0.3">
      <c r="B24" s="112" t="s">
        <v>320</v>
      </c>
      <c r="C24" s="113" t="s">
        <v>320</v>
      </c>
      <c r="D24" s="113"/>
      <c r="E24" s="113"/>
      <c r="F24" s="113"/>
      <c r="G24" s="113"/>
      <c r="H24" s="113"/>
      <c r="I24" s="113"/>
      <c r="J24" s="114"/>
    </row>
    <row r="25" spans="2:10" x14ac:dyDescent="0.3">
      <c r="B25" s="112"/>
      <c r="C25" s="113"/>
      <c r="D25" s="113"/>
      <c r="E25" s="113"/>
      <c r="F25" s="113"/>
      <c r="G25" s="113"/>
      <c r="H25" s="113"/>
      <c r="I25" s="113"/>
      <c r="J25" s="114"/>
    </row>
    <row r="26" spans="2:10" x14ac:dyDescent="0.3">
      <c r="B26" s="112" t="s">
        <v>321</v>
      </c>
      <c r="C26" s="113"/>
      <c r="D26" s="113"/>
      <c r="E26" s="113"/>
      <c r="F26" s="113"/>
      <c r="G26" s="113"/>
      <c r="H26" s="113"/>
      <c r="I26" s="113"/>
      <c r="J26" s="114"/>
    </row>
    <row r="27" spans="2:10" ht="15" thickBot="1" x14ac:dyDescent="0.35">
      <c r="B27" s="112"/>
      <c r="C27" s="113"/>
      <c r="D27" s="113"/>
      <c r="E27" s="113" t="s">
        <v>322</v>
      </c>
      <c r="F27" s="117" t="s">
        <v>323</v>
      </c>
      <c r="G27" s="117"/>
      <c r="H27" s="117"/>
      <c r="I27" s="126">
        <v>-1</v>
      </c>
      <c r="J27" s="114"/>
    </row>
    <row r="28" spans="2:10" x14ac:dyDescent="0.3">
      <c r="B28" s="112"/>
      <c r="C28" s="113"/>
      <c r="D28" s="113"/>
      <c r="E28" s="113"/>
      <c r="F28" s="115" t="s">
        <v>324</v>
      </c>
      <c r="G28" s="115"/>
      <c r="H28" s="115"/>
      <c r="I28" s="113"/>
      <c r="J28" s="114"/>
    </row>
    <row r="29" spans="2:10" x14ac:dyDescent="0.3">
      <c r="B29" s="112"/>
      <c r="C29" s="113"/>
      <c r="D29" s="113"/>
      <c r="E29" s="113"/>
      <c r="F29" s="113"/>
      <c r="G29" s="113"/>
      <c r="H29" s="113"/>
      <c r="I29" s="113"/>
      <c r="J29" s="114"/>
    </row>
    <row r="30" spans="2:10" ht="15" thickBot="1" x14ac:dyDescent="0.35">
      <c r="B30" s="127"/>
      <c r="C30" s="128"/>
      <c r="D30" s="128"/>
      <c r="E30" s="128"/>
      <c r="F30" s="128"/>
      <c r="G30" s="128"/>
      <c r="H30" s="128"/>
      <c r="I30" s="128"/>
      <c r="J30" s="129"/>
    </row>
    <row r="31" spans="2:10" ht="14.4" customHeight="1" x14ac:dyDescent="0.3">
      <c r="B31" s="145" t="s">
        <v>325</v>
      </c>
      <c r="C31" s="146"/>
      <c r="D31" s="146"/>
      <c r="E31" s="146"/>
      <c r="F31" s="146"/>
      <c r="G31" s="146"/>
      <c r="H31" s="146"/>
      <c r="I31" s="146"/>
      <c r="J31" s="147"/>
    </row>
    <row r="32" spans="2:10" ht="15" thickBot="1" x14ac:dyDescent="0.35">
      <c r="B32" s="148"/>
      <c r="C32" s="149"/>
      <c r="D32" s="149"/>
      <c r="E32" s="149"/>
      <c r="F32" s="149"/>
      <c r="G32" s="149"/>
      <c r="H32" s="149"/>
      <c r="I32" s="149"/>
      <c r="J32" s="150"/>
    </row>
    <row r="33" spans="2:10" ht="15" thickBot="1" x14ac:dyDescent="0.35">
      <c r="B33" s="130"/>
      <c r="C33" s="131"/>
      <c r="D33" s="131"/>
      <c r="E33" s="131"/>
      <c r="F33" s="131"/>
      <c r="G33" s="131"/>
      <c r="H33" s="131"/>
      <c r="I33" s="131"/>
      <c r="J33" s="132"/>
    </row>
    <row r="34" spans="2:10" x14ac:dyDescent="0.3">
      <c r="B34" s="151" t="s">
        <v>326</v>
      </c>
      <c r="C34" s="152"/>
      <c r="D34" s="152"/>
      <c r="E34" s="152"/>
      <c r="F34" s="152"/>
      <c r="G34" s="152"/>
      <c r="H34" s="152"/>
      <c r="I34" s="152"/>
      <c r="J34" s="153"/>
    </row>
    <row r="35" spans="2:10" x14ac:dyDescent="0.3">
      <c r="B35" s="154"/>
      <c r="C35" s="155"/>
      <c r="D35" s="155"/>
      <c r="E35" s="155"/>
      <c r="F35" s="155"/>
      <c r="G35" s="155"/>
      <c r="H35" s="155"/>
      <c r="I35" s="155"/>
      <c r="J35" s="156"/>
    </row>
    <row r="36" spans="2:10" ht="15" thickBot="1" x14ac:dyDescent="0.35">
      <c r="B36" s="157"/>
      <c r="C36" s="158"/>
      <c r="D36" s="158"/>
      <c r="E36" s="158"/>
      <c r="F36" s="158"/>
      <c r="G36" s="158"/>
      <c r="H36" s="158"/>
      <c r="I36" s="158"/>
      <c r="J36" s="159"/>
    </row>
    <row r="37" spans="2:10" x14ac:dyDescent="0.3">
      <c r="B37" s="133"/>
      <c r="C37" s="134"/>
      <c r="D37" s="134"/>
      <c r="E37" s="134"/>
      <c r="F37" s="134"/>
      <c r="G37" s="134"/>
      <c r="H37" s="134"/>
      <c r="I37" s="134"/>
      <c r="J37" s="135"/>
    </row>
    <row r="38" spans="2:10" x14ac:dyDescent="0.3">
      <c r="B38" s="136" t="s">
        <v>327</v>
      </c>
      <c r="C38" s="113"/>
      <c r="D38" s="113"/>
      <c r="E38" s="137" t="s">
        <v>328</v>
      </c>
      <c r="F38" s="113"/>
      <c r="G38" s="113"/>
      <c r="H38" s="137" t="s">
        <v>329</v>
      </c>
      <c r="I38" s="113"/>
      <c r="J38" s="114"/>
    </row>
    <row r="39" spans="2:10" x14ac:dyDescent="0.3">
      <c r="B39" s="138">
        <v>45930</v>
      </c>
      <c r="C39" s="113"/>
      <c r="D39" s="113"/>
      <c r="E39" s="139" t="s">
        <v>334</v>
      </c>
      <c r="F39" s="113"/>
      <c r="G39" s="113"/>
      <c r="H39" s="113" t="s">
        <v>330</v>
      </c>
      <c r="I39" s="113" t="s">
        <v>55</v>
      </c>
      <c r="J39" s="114"/>
    </row>
    <row r="40" spans="2:10" x14ac:dyDescent="0.3">
      <c r="B40" s="112"/>
      <c r="C40" s="113"/>
      <c r="D40" s="113"/>
      <c r="E40" s="113"/>
      <c r="F40" s="113"/>
      <c r="G40" s="113"/>
      <c r="H40" s="113" t="s">
        <v>331</v>
      </c>
      <c r="I40" s="140" t="s">
        <v>332</v>
      </c>
      <c r="J40" s="114"/>
    </row>
    <row r="41" spans="2:10" x14ac:dyDescent="0.3">
      <c r="B41" s="112"/>
      <c r="C41" s="113"/>
      <c r="D41" s="113"/>
      <c r="E41" s="113"/>
      <c r="F41" s="113"/>
      <c r="G41" s="113"/>
      <c r="H41" s="113"/>
      <c r="I41" s="140"/>
      <c r="J41" s="114"/>
    </row>
    <row r="42" spans="2:10" x14ac:dyDescent="0.3">
      <c r="B42" s="112"/>
      <c r="C42" s="113"/>
      <c r="D42" s="113"/>
      <c r="E42" s="113"/>
      <c r="F42" s="113"/>
      <c r="G42" s="113"/>
      <c r="H42" s="113"/>
      <c r="I42" s="113"/>
      <c r="J42" s="114"/>
    </row>
    <row r="43" spans="2:10" ht="15" thickBot="1" x14ac:dyDescent="0.35">
      <c r="B43" s="141"/>
      <c r="C43" s="117"/>
      <c r="D43" s="117"/>
      <c r="E43" s="117"/>
      <c r="F43" s="117"/>
      <c r="G43" s="117"/>
      <c r="H43" s="117"/>
      <c r="I43" s="117"/>
      <c r="J43" s="142"/>
    </row>
  </sheetData>
  <pageMargins left="0.511811024" right="0.511811024" top="0.78740157499999996" bottom="0.78740157499999996" header="0.31496062000000002" footer="0.31496062000000002"/>
  <pageSetup paperSize="9" scale="98" orientation="portrait" horizont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3</vt:i4>
      </vt:variant>
      <vt:variant>
        <vt:lpstr>Intervalos Nomeados</vt:lpstr>
      </vt:variant>
      <vt:variant>
        <vt:i4>3</vt:i4>
      </vt:variant>
    </vt:vector>
  </HeadingPairs>
  <TitlesOfParts>
    <vt:vector size="6" baseType="lpstr">
      <vt:lpstr>Planilha Orçamentária</vt:lpstr>
      <vt:lpstr>Cronograma</vt:lpstr>
      <vt:lpstr>BDI</vt:lpstr>
      <vt:lpstr>BDI!Area_de_impressao</vt:lpstr>
      <vt:lpstr>Cronograma!Area_de_impressao</vt:lpstr>
      <vt:lpstr>'Planilha Orçamentária'!Area_de_impressao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Prefeito</dc:creator>
  <cp:lastModifiedBy>Priscilla</cp:lastModifiedBy>
  <cp:lastPrinted>2025-09-30T15:12:54Z</cp:lastPrinted>
  <dcterms:created xsi:type="dcterms:W3CDTF">2021-07-15T17:52:04Z</dcterms:created>
  <dcterms:modified xsi:type="dcterms:W3CDTF">2025-10-09T01:46:12Z</dcterms:modified>
</cp:coreProperties>
</file>