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uário\Downloads\Backup Prefeitura Obras\Prefeitura\Obras\Pavimentação Santa Cruz 3 º Etapa\"/>
    </mc:Choice>
  </mc:AlternateContent>
  <xr:revisionPtr revIDLastSave="0" documentId="13_ncr:1_{BF577C43-6E24-49CC-A4B7-7E9EBF6D1A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rcamentaria" sheetId="9" r:id="rId1"/>
  </sheets>
  <definedNames>
    <definedName name="_xlnm.Print_Area" localSheetId="0">'Planilha Orcamentaria'!$A$1:$I$55</definedName>
    <definedName name="EMPRESAS">OFFSET(#REF!,1,0):OFFSET(#REF!,-1,0)</definedName>
    <definedName name="INDICES">OFFSET(#REF!,1,0):OFFSET(#REF!,-1,0)</definedName>
  </definedNames>
  <calcPr calcId="191029"/>
</workbook>
</file>

<file path=xl/calcChain.xml><?xml version="1.0" encoding="utf-8"?>
<calcChain xmlns="http://schemas.openxmlformats.org/spreadsheetml/2006/main">
  <c r="G29" i="9" l="1"/>
  <c r="G33" i="9"/>
  <c r="H25" i="9" l="1"/>
  <c r="H27" i="9"/>
  <c r="I27" i="9" s="1"/>
  <c r="H26" i="9"/>
  <c r="H24" i="9"/>
  <c r="H41" i="9"/>
  <c r="I41" i="9" s="1"/>
  <c r="H40" i="9"/>
  <c r="H42" i="9"/>
  <c r="I42" i="9" s="1"/>
  <c r="H43" i="9"/>
  <c r="I43" i="9" s="1"/>
  <c r="H39" i="9"/>
  <c r="H20" i="9"/>
  <c r="I40" i="9" l="1"/>
  <c r="I20" i="9"/>
  <c r="I39" i="9"/>
  <c r="I24" i="9" l="1"/>
  <c r="I25" i="9"/>
  <c r="I26" i="9"/>
  <c r="I44" i="9"/>
  <c r="H17" i="9" l="1"/>
  <c r="H23" i="9"/>
  <c r="I23" i="9" s="1"/>
  <c r="H30" i="9"/>
  <c r="I21" i="9" l="1"/>
  <c r="I17" i="9"/>
  <c r="I18" i="9" s="1"/>
  <c r="I30" i="9"/>
  <c r="H29" i="9" l="1"/>
  <c r="H33" i="9"/>
  <c r="I29" i="9" l="1"/>
  <c r="I33" i="9"/>
  <c r="H36" i="9" l="1"/>
  <c r="I36" i="9" s="1"/>
  <c r="H35" i="9"/>
  <c r="I35" i="9" s="1"/>
  <c r="H34" i="9"/>
  <c r="I34" i="9" s="1"/>
  <c r="H32" i="9"/>
  <c r="H31" i="9"/>
  <c r="I31" i="9" s="1"/>
  <c r="H28" i="9"/>
  <c r="H14" i="9"/>
  <c r="I14" i="9" s="1"/>
  <c r="I15" i="9" s="1"/>
  <c r="I28" i="9" l="1"/>
  <c r="I32" i="9"/>
  <c r="I37" i="9" l="1"/>
  <c r="I45" i="9" l="1"/>
</calcChain>
</file>

<file path=xl/sharedStrings.xml><?xml version="1.0" encoding="utf-8"?>
<sst xmlns="http://schemas.openxmlformats.org/spreadsheetml/2006/main" count="131" uniqueCount="92">
  <si>
    <t>ITEM</t>
  </si>
  <si>
    <t>DESCRIÇÃO</t>
  </si>
  <si>
    <t>QUANTIDADE</t>
  </si>
  <si>
    <t>UNIDADE</t>
  </si>
  <si>
    <t>PLANILHA ORÇAMENTÁRIA DE CUSTOS</t>
  </si>
  <si>
    <t>CÓDIGO</t>
  </si>
  <si>
    <t>INDIRETA</t>
  </si>
  <si>
    <t>PREÇO TOTAL</t>
  </si>
  <si>
    <t>CREA</t>
  </si>
  <si>
    <t xml:space="preserve">FORMA DE EXECUÇÃO: </t>
  </si>
  <si>
    <t>Carimbo e assinatura do engenheiro responsável técnico pela elaboração da planilha</t>
  </si>
  <si>
    <t>M2</t>
  </si>
  <si>
    <t>1.1</t>
  </si>
  <si>
    <t>2.1</t>
  </si>
  <si>
    <t>M3</t>
  </si>
  <si>
    <t>M3XKM</t>
  </si>
  <si>
    <t>TXKM</t>
  </si>
  <si>
    <t>3.1</t>
  </si>
  <si>
    <t>TOTAL GERAL DA OBRA</t>
  </si>
  <si>
    <t>Carimbo e assinatura do representante legal</t>
  </si>
  <si>
    <t>( X )</t>
  </si>
  <si>
    <t>FOLHA Nº:  01/01</t>
  </si>
  <si>
    <t>PRAZO DE EXECUÇÃO: 03 meses</t>
  </si>
  <si>
    <t>PREFEITURA: Prefeitura Municipal de Monte Belo</t>
  </si>
  <si>
    <t xml:space="preserve">PREFEITURA MUNICIPAL DE MONTE BELO
ESTADO DE MINAS GERAIS
CNPJ – 18.668.376/0001-34
</t>
  </si>
  <si>
    <t>SERVIÇOS PRELIMINARES</t>
  </si>
  <si>
    <t>PAVIMENTAÇÃO</t>
  </si>
  <si>
    <t>Sub Total:</t>
  </si>
  <si>
    <t>REGULARIZAÇÃO E COMPACTAÇÃO DE SUBLEITO DE SOLO PREDOMINANTEMENTE ARGILOSO. AF_11/2019</t>
  </si>
  <si>
    <t>SINAPI</t>
  </si>
  <si>
    <t>Ref.</t>
  </si>
  <si>
    <t>SICRO</t>
  </si>
  <si>
    <t>Imprimação com asfalto diluído</t>
  </si>
  <si>
    <t>Pintura de ligação</t>
  </si>
  <si>
    <t>CARGA DE MISTURA ASFÁLTICA EM CAMINHÃO BASCULANTE 6 M³ (UNIDADE: M3).AF_07/2020</t>
  </si>
  <si>
    <t>TRANSPORTE COM CAMINHÃO BASCULANTE DE 10 M³, EM VIA URBANA PAVIMENTADA, DMT ATÉ 30 KM (UNIDADE: M3XKM). AF_07/2020</t>
  </si>
  <si>
    <t>FORNECIMENTO E INSTALAÇÃO DE PLACA DE OBRA COM CHAPA GALVANIZADA E ESTRUTURA DE MADEIRA</t>
  </si>
  <si>
    <t>M0104</t>
  </si>
  <si>
    <t>Asfalto diluído de petróleo - CM-30</t>
  </si>
  <si>
    <t>M1946</t>
  </si>
  <si>
    <t>Emulsão asfáltica - RR-1C</t>
  </si>
  <si>
    <t>T</t>
  </si>
  <si>
    <t>TRANSPORTE COM CAMINHÃO TANQUE DE TRANSPORTE DE MATERIAL ASFÁLTICO DE 30000 L, EM VIA URBANA PAVIMENTADA, DMT ATÉ 30KM (UNIDADE: TXKM).</t>
  </si>
  <si>
    <t>TRANSPORTE COM CAMINHÃO TANQUE DE TRANSPORTE DE MATERIAL ASFÁLTICO DE 30000 L, EM VIA URBANA PAVIMENTADA, ADICIONAL PARA DMT EXCEDENTE A 30 KM</t>
  </si>
  <si>
    <t>ADMINISTRAÇÃO LOCAL</t>
  </si>
  <si>
    <t>DRENAGEM SUPERFICIAL</t>
  </si>
  <si>
    <t>PREÇO UNITÁRIO S/ BDI</t>
  </si>
  <si>
    <t>PREÇO UNITÁRIO C/ BDI</t>
  </si>
  <si>
    <t>MÊS</t>
  </si>
  <si>
    <t>M</t>
  </si>
  <si>
    <t>COMP-01</t>
  </si>
  <si>
    <t>Composição</t>
  </si>
  <si>
    <t>BDI</t>
  </si>
  <si>
    <t>LOCAL: Estrada Vicinal Santa Cruz da Aparecida - Monte Belo/MG</t>
  </si>
  <si>
    <t>SETOP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</si>
  <si>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</si>
  <si>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</si>
  <si>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</si>
  <si>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</si>
  <si>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</si>
  <si>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</si>
  <si>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</si>
  <si>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</si>
  <si>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</si>
  <si>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</si>
  <si>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</si>
  <si>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</si>
  <si>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</si>
  <si>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(  ) DIRETA</t>
  </si>
  <si>
    <t>EXECUÇÃO E APLICAÇÃO DE CONCRETO BETUMINOSO USINADO A QUENTE (CBUQ), MASSA COMERCIAL, INCLUINDO FORNECIMENTO E TRANSPORTE DOS AGREGADOS E MATERIAL BETUMINOSO, EXCLUSIVE TRANSPORTE DA MASSA ASFÁLTICA
ATÉ A PISTA</t>
  </si>
  <si>
    <t>TRANSPORTE COM CAMINHÃO BASCULANTE DE 10 M³, EM VIA URBANA EM LEITO NATURAL (UNIDADE: M3XKM). AF_07/2020</t>
  </si>
  <si>
    <t>ED-7623</t>
  </si>
  <si>
    <t>SINALIZAÇÃO</t>
  </si>
  <si>
    <t>5.1</t>
  </si>
  <si>
    <t>PINTURA DE EIXO VIÁRIO SOBRE ASFALTO COM TINTA RETRORREFLETIVA A BASE DE RESINA ACRÍLICA COM MICROESFERAS DE VIDRO, E = 10 CM, APLICAÇÃO MECÂNICA COM DEMARCADORA AUTOPROPELIDA.</t>
  </si>
  <si>
    <t>unid.</t>
  </si>
  <si>
    <t>5.2</t>
  </si>
  <si>
    <t>Tacha refletiva em plástico injetado - bidirecional tipo I - fornecimento e colocação</t>
  </si>
  <si>
    <t>5.3</t>
  </si>
  <si>
    <t>5.4</t>
  </si>
  <si>
    <t>Suporte metálico galvanizado para placa de advertência ou regulamentação - lado ou diâmetro de 0,60 m -
fornecimento e implantação</t>
  </si>
  <si>
    <t>Sarjeta de concreto em corte tipo DR.SCC-x/y. Largura = 60 cm tipo 50/ 20 (Execução, incluindo escavação, fornecimento e transporte de todos os materiais)</t>
  </si>
  <si>
    <t>ED-14763</t>
  </si>
  <si>
    <t>5.5</t>
  </si>
  <si>
    <t>Placa de regulamentação em aço D = 0,60 m - película retrorrefletiva tipo I + SI - fornecimento e implantação</t>
  </si>
  <si>
    <t>211.217/D</t>
  </si>
  <si>
    <t>Escavação e carga de material de jazida com escavadeira hidráulica de 1,56 m³</t>
  </si>
  <si>
    <t xml:space="preserve">CONSTRUÇÃO DE BASE E SUB-BASE PARA PAVIMENTAÇÃO DE SOLO DE COMPORTAMENTO LATERÍTICO (ARENOSO), COM ESPESSURA DE 20 CM - EXCLUSIVE ESCAVAÇÃO, CARGA E TRANSPORTE E SOLO </t>
  </si>
  <si>
    <t>4.14</t>
  </si>
  <si>
    <t>OBRA: Pavimentação asfáltica Estrada Vicinal Santa Cruz da Aparecida - 3º Etapa</t>
  </si>
  <si>
    <t>REGIÃO/MÊS DE REFERÊNCIA:  SINAPI 09/2025 - Ñ Desonerado - Sicro 07/2025 - SETOP 07/2025</t>
  </si>
  <si>
    <t>DATA:  22/01/2026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</si>
</sst>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  <font>
      <b/>
      <sz val="14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1"/>
      <color rgb="FF000000"/>
      <name val="Calibri"/>
      <family val="2"/>
      <charset val="1"/>
    </font>
    <font>
      <sz val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8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" fillId="0" borderId="0"/>
    <xf numFmtId="0" fontId="14" fillId="0" borderId="0"/>
    <xf numFmtId="44" fontId="14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44" fontId="14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04">
    <xf numFmtId="0" fontId="0" fillId="0" borderId="0" xfId="0"/>
    <xf numFmtId="0" fontId="6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2" fontId="5" fillId="0" borderId="14" xfId="2" applyNumberFormat="1" applyFont="1" applyFill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2" fontId="9" fillId="0" borderId="14" xfId="2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4" fontId="8" fillId="0" borderId="8" xfId="3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49" fontId="8" fillId="3" borderId="25" xfId="0" applyNumberFormat="1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left" vertical="center" wrapText="1"/>
    </xf>
    <xf numFmtId="2" fontId="9" fillId="3" borderId="25" xfId="2" applyNumberFormat="1" applyFont="1" applyFill="1" applyBorder="1" applyAlignment="1">
      <alignment horizontal="center" vertical="center" wrapText="1"/>
    </xf>
    <xf numFmtId="4" fontId="9" fillId="3" borderId="25" xfId="0" applyNumberFormat="1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left" vertical="center" wrapText="1"/>
    </xf>
    <xf numFmtId="2" fontId="9" fillId="3" borderId="14" xfId="2" applyNumberFormat="1" applyFont="1" applyFill="1" applyBorder="1" applyAlignment="1">
      <alignment horizontal="center" vertical="center" wrapText="1"/>
    </xf>
    <xf numFmtId="4" fontId="9" fillId="3" borderId="14" xfId="0" applyNumberFormat="1" applyFont="1" applyFill="1" applyBorder="1" applyAlignment="1">
      <alignment horizontal="center" vertical="center" wrapText="1"/>
    </xf>
    <xf numFmtId="44" fontId="4" fillId="3" borderId="25" xfId="3" applyFont="1" applyFill="1" applyBorder="1" applyAlignment="1">
      <alignment horizontal="center" vertical="center" wrapText="1"/>
    </xf>
    <xf numFmtId="44" fontId="4" fillId="3" borderId="27" xfId="3" applyFont="1" applyFill="1" applyBorder="1" applyAlignment="1">
      <alignment horizontal="center" vertical="center" wrapText="1"/>
    </xf>
    <xf numFmtId="44" fontId="4" fillId="0" borderId="14" xfId="3" applyFont="1" applyBorder="1" applyAlignment="1">
      <alignment horizontal="center" vertical="center" wrapText="1"/>
    </xf>
    <xf numFmtId="44" fontId="4" fillId="0" borderId="16" xfId="3" applyFont="1" applyBorder="1" applyAlignment="1">
      <alignment horizontal="center" vertical="center" wrapText="1"/>
    </xf>
    <xf numFmtId="44" fontId="4" fillId="2" borderId="14" xfId="3" applyFont="1" applyFill="1" applyBorder="1" applyAlignment="1">
      <alignment horizontal="center" vertical="center" wrapText="1"/>
    </xf>
    <xf numFmtId="44" fontId="4" fillId="2" borderId="16" xfId="3" applyFont="1" applyFill="1" applyBorder="1" applyAlignment="1">
      <alignment horizontal="center" vertical="center" wrapText="1"/>
    </xf>
    <xf numFmtId="44" fontId="4" fillId="3" borderId="14" xfId="3" applyFont="1" applyFill="1" applyBorder="1" applyAlignment="1">
      <alignment horizontal="center" vertical="center" wrapText="1"/>
    </xf>
    <xf numFmtId="44" fontId="4" fillId="3" borderId="16" xfId="3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44" fontId="8" fillId="0" borderId="0" xfId="3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44" fontId="6" fillId="0" borderId="0" xfId="0" applyNumberFormat="1" applyFont="1"/>
    <xf numFmtId="0" fontId="5" fillId="2" borderId="3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2" fontId="5" fillId="2" borderId="7" xfId="2" applyNumberFormat="1" applyFont="1" applyFill="1" applyBorder="1" applyAlignment="1">
      <alignment horizontal="center" vertical="center" wrapText="1"/>
    </xf>
    <xf numFmtId="4" fontId="9" fillId="2" borderId="7" xfId="0" applyNumberFormat="1" applyFont="1" applyFill="1" applyBorder="1" applyAlignment="1">
      <alignment horizontal="center" vertical="center" wrapText="1"/>
    </xf>
    <xf numFmtId="4" fontId="9" fillId="2" borderId="35" xfId="0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2" fontId="5" fillId="2" borderId="5" xfId="2" applyNumberFormat="1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2" borderId="21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3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7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6" fillId="0" borderId="3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16" fillId="0" borderId="30" xfId="0" applyFont="1" applyBorder="1" applyAlignment="1">
      <alignment horizontal="center" vertical="center"/>
    </xf>
  </cellXfs>
  <cellStyles count="18">
    <cellStyle name="Moeda" xfId="3" builtinId="4"/>
    <cellStyle name="Moeda 2" xfId="10" xr:uid="{CE72553E-4E1C-4D8B-AF7D-D036C0135C5C}"/>
    <cellStyle name="Moeda 2 2" xfId="16" xr:uid="{99948D6F-24ED-4C98-9BB5-A0D93E0FC7E1}"/>
    <cellStyle name="Moeda 3" xfId="11" xr:uid="{297D2074-0C1A-4130-BCC6-7FCA9A488F86}"/>
    <cellStyle name="Moeda 3 2" xfId="17" xr:uid="{B9B3EDE3-01C6-4B09-A5BA-88753CC84B86}"/>
    <cellStyle name="Moeda 4" xfId="13" xr:uid="{6B74C368-B5DA-4DC1-9627-CDA88841BFAB}"/>
    <cellStyle name="Normal" xfId="0" builtinId="0"/>
    <cellStyle name="Normal 2" xfId="5" xr:uid="{00000000-0005-0000-0000-000002000000}"/>
    <cellStyle name="Normal 2 2" xfId="8" xr:uid="{729ED15E-26F0-40C7-892B-43DE3EF10817}"/>
    <cellStyle name="Normal 2 2 2" xfId="15" xr:uid="{29204AF8-F948-42D5-B879-2604FB3960CE}"/>
    <cellStyle name="Normal 3" xfId="9" xr:uid="{14F513D6-15A8-4648-8B03-09F7CF0A39CA}"/>
    <cellStyle name="Normal 4 2" xfId="4" xr:uid="{00000000-0005-0000-0000-000003000000}"/>
    <cellStyle name="Porcentagem" xfId="1" builtinId="5"/>
    <cellStyle name="Porcentagem 2" xfId="6" xr:uid="{00000000-0005-0000-0000-000005000000}"/>
    <cellStyle name="Vírgula" xfId="2" builtinId="3"/>
    <cellStyle name="Vírgula 2" xfId="7" xr:uid="{00000000-0005-0000-0000-000007000000}"/>
    <cellStyle name="Vírgula 2 2" xfId="14" xr:uid="{97FEF3B7-6B07-4A34-BE8F-A622B96A634A}"/>
    <cellStyle name="Vírgula 3" xfId="12" xr:uid="{43B32B66-0367-4C5E-99C3-91BFF453EA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95250</xdr:rowOff>
        </xdr:from>
        <xdr:to>
          <xdr:col>1</xdr:col>
          <xdr:colOff>561975</xdr:colOff>
          <xdr:row>2</xdr:row>
          <xdr:rowOff>400050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showGridLines="0" showZeros="0" tabSelected="1" topLeftCell="A31" zoomScaleNormal="100" zoomScaleSheetLayoutView="100" workbookViewId="0">
      <selection activeCell="A11" sqref="A11:I11"/>
    </sheetView>
  </sheetViews>
  <sheetFormatPr defaultColWidth="9.140625" defaultRowHeight="12.75" x14ac:dyDescent="0.2"/>
  <cols>
    <col min="1" max="1" width="5.42578125" style="1" bestFit="1" customWidth="1"/>
    <col min="2" max="2" width="9.140625" style="1" customWidth="1"/>
    <col min="3" max="3" width="10.7109375" style="1" bestFit="1" customWidth="1"/>
    <col min="4" max="4" width="48" style="1" customWidth="1"/>
    <col min="5" max="5" width="9.140625" style="1"/>
    <col min="6" max="8" width="12.28515625" style="1" customWidth="1"/>
    <col min="9" max="9" width="13.28515625" style="1" bestFit="1" customWidth="1"/>
    <col min="10" max="10" width="29.7109375" style="1" customWidth="1"/>
    <col min="11" max="11" width="14.28515625" style="1" bestFit="1" customWidth="1"/>
    <col min="12" max="16384" width="9.140625" style="1"/>
  </cols>
  <sheetData>
    <row r="1" spans="1:9" ht="13.15" customHeight="1" x14ac:dyDescent="0.2">
      <c r="A1" s="77" t="s">
        <v>24</v>
      </c>
      <c r="B1" s="77"/>
      <c r="C1" s="77"/>
      <c r="D1" s="77"/>
      <c r="E1" s="77"/>
      <c r="F1" s="77"/>
      <c r="G1" s="77"/>
      <c r="H1" s="77"/>
      <c r="I1" s="77"/>
    </row>
    <row r="2" spans="1:9" ht="29.45" customHeight="1" x14ac:dyDescent="0.2">
      <c r="A2" s="77"/>
      <c r="B2" s="77"/>
      <c r="C2" s="77"/>
      <c r="D2" s="77"/>
      <c r="E2" s="77"/>
      <c r="F2" s="77"/>
      <c r="G2" s="77"/>
      <c r="H2" s="77"/>
      <c r="I2" s="77"/>
    </row>
    <row r="3" spans="1:9" ht="44.45" customHeight="1" thickBot="1" x14ac:dyDescent="0.25">
      <c r="A3" s="78"/>
      <c r="B3" s="78"/>
      <c r="C3" s="78"/>
      <c r="D3" s="78"/>
      <c r="E3" s="78"/>
      <c r="F3" s="78"/>
      <c r="G3" s="78"/>
      <c r="H3" s="78"/>
      <c r="I3" s="78"/>
    </row>
    <row r="4" spans="1:9" ht="13.5" thickBot="1" x14ac:dyDescent="0.25">
      <c r="A4" s="79" t="s">
        <v>4</v>
      </c>
      <c r="B4" s="80"/>
      <c r="C4" s="80"/>
      <c r="D4" s="80"/>
      <c r="E4" s="80"/>
      <c r="F4" s="80"/>
      <c r="G4" s="80"/>
      <c r="H4" s="80"/>
      <c r="I4" s="81"/>
    </row>
    <row r="5" spans="1:9" ht="13.5" thickBo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">
      <c r="A6" s="82" t="s">
        <v>23</v>
      </c>
      <c r="B6" s="83"/>
      <c r="C6" s="83"/>
      <c r="D6" s="83"/>
      <c r="E6" s="83"/>
      <c r="F6" s="84"/>
      <c r="G6" s="85" t="s">
        <v>21</v>
      </c>
      <c r="H6" s="86"/>
      <c r="I6" s="87"/>
    </row>
    <row r="7" spans="1:9" x14ac:dyDescent="0.2">
      <c r="A7" s="88" t="s">
        <v>89</v>
      </c>
      <c r="B7" s="89"/>
      <c r="C7" s="89"/>
      <c r="D7" s="89"/>
      <c r="E7" s="89"/>
      <c r="F7" s="90"/>
      <c r="G7" s="91" t="s">
        <v>91</v>
      </c>
      <c r="H7" s="92"/>
      <c r="I7" s="93"/>
    </row>
    <row r="8" spans="1:9" x14ac:dyDescent="0.2">
      <c r="A8" s="68" t="s">
        <v>53</v>
      </c>
      <c r="B8" s="69"/>
      <c r="C8" s="69"/>
      <c r="D8" s="69"/>
      <c r="E8" s="69"/>
      <c r="F8" s="70"/>
      <c r="G8" s="63" t="s">
        <v>9</v>
      </c>
      <c r="H8" s="64"/>
      <c r="I8" s="65"/>
    </row>
    <row r="9" spans="1:9" x14ac:dyDescent="0.2">
      <c r="A9" s="71" t="s">
        <v>90</v>
      </c>
      <c r="B9" s="72"/>
      <c r="C9" s="72"/>
      <c r="D9" s="72"/>
      <c r="E9" s="72"/>
      <c r="F9" s="73"/>
      <c r="G9" s="66" t="s">
        <v>68</v>
      </c>
      <c r="H9" s="3" t="s">
        <v>20</v>
      </c>
      <c r="I9" s="4" t="s">
        <v>6</v>
      </c>
    </row>
    <row r="10" spans="1:9" ht="13.5" customHeight="1" thickBot="1" x14ac:dyDescent="0.25">
      <c r="A10" s="74" t="s">
        <v>22</v>
      </c>
      <c r="B10" s="75"/>
      <c r="C10" s="75"/>
      <c r="D10" s="75"/>
      <c r="E10" s="75"/>
      <c r="F10" s="76"/>
      <c r="G10" s="67"/>
      <c r="H10" s="5" t="s">
        <v>52</v>
      </c>
      <c r="I10" s="14">
        <v>0.24859999999999999</v>
      </c>
    </row>
    <row r="11" spans="1:9" ht="13.5" thickBot="1" x14ac:dyDescent="0.25">
      <c r="A11" s="99"/>
      <c r="B11" s="99"/>
      <c r="C11" s="99"/>
      <c r="D11" s="99"/>
      <c r="E11" s="99"/>
      <c r="F11" s="99"/>
      <c r="G11" s="99"/>
      <c r="H11" s="99"/>
      <c r="I11" s="99"/>
    </row>
    <row r="12" spans="1:9" ht="39" thickBot="1" x14ac:dyDescent="0.25">
      <c r="A12" s="6" t="s">
        <v>0</v>
      </c>
      <c r="B12" s="43" t="s">
        <v>30</v>
      </c>
      <c r="C12" s="7" t="s">
        <v>5</v>
      </c>
      <c r="D12" s="7" t="s">
        <v>1</v>
      </c>
      <c r="E12" s="7" t="s">
        <v>3</v>
      </c>
      <c r="F12" s="7" t="s">
        <v>2</v>
      </c>
      <c r="G12" s="8" t="s">
        <v>46</v>
      </c>
      <c r="H12" s="8" t="s">
        <v>47</v>
      </c>
      <c r="I12" s="9" t="s">
        <v>7</v>
      </c>
    </row>
    <row r="13" spans="1:9" x14ac:dyDescent="0.2">
      <c r="A13" s="22">
        <v>1</v>
      </c>
      <c r="B13" s="44"/>
      <c r="C13" s="23"/>
      <c r="D13" s="24" t="s">
        <v>44</v>
      </c>
      <c r="E13" s="25"/>
      <c r="F13" s="26"/>
      <c r="G13" s="26"/>
      <c r="H13" s="32"/>
      <c r="I13" s="33"/>
    </row>
    <row r="14" spans="1:9" ht="22.5" x14ac:dyDescent="0.2">
      <c r="A14" s="15" t="s">
        <v>12</v>
      </c>
      <c r="B14" s="40" t="s">
        <v>51</v>
      </c>
      <c r="C14" s="20" t="s">
        <v>50</v>
      </c>
      <c r="D14" s="16" t="s">
        <v>44</v>
      </c>
      <c r="E14" s="17" t="s">
        <v>48</v>
      </c>
      <c r="F14" s="18">
        <v>3</v>
      </c>
      <c r="G14" s="18">
        <v>4653.04</v>
      </c>
      <c r="H14" s="34">
        <f>ROUND(G14+(G14*$I$10),2)</f>
        <v>5809.79</v>
      </c>
      <c r="I14" s="35">
        <f>ROUND((F14*H14),2)</f>
        <v>17429.37</v>
      </c>
    </row>
    <row r="15" spans="1:9" ht="13.5" thickBot="1" x14ac:dyDescent="0.25">
      <c r="A15" s="49"/>
      <c r="B15" s="50"/>
      <c r="C15" s="51"/>
      <c r="D15" s="52"/>
      <c r="E15" s="53"/>
      <c r="F15" s="54"/>
      <c r="G15" s="55">
        <v>0</v>
      </c>
      <c r="H15" s="36" t="s">
        <v>27</v>
      </c>
      <c r="I15" s="37">
        <f>SUM(I14:I14)</f>
        <v>17429.37</v>
      </c>
    </row>
    <row r="16" spans="1:9" x14ac:dyDescent="0.2">
      <c r="A16" s="22">
        <v>2</v>
      </c>
      <c r="B16" s="44"/>
      <c r="C16" s="23"/>
      <c r="D16" s="24" t="s">
        <v>25</v>
      </c>
      <c r="E16" s="25"/>
      <c r="F16" s="26"/>
      <c r="G16" s="26"/>
      <c r="H16" s="32"/>
      <c r="I16" s="33"/>
    </row>
    <row r="17" spans="1:9" ht="22.5" x14ac:dyDescent="0.2">
      <c r="A17" s="15" t="s">
        <v>13</v>
      </c>
      <c r="B17" s="40" t="s">
        <v>29</v>
      </c>
      <c r="C17" s="20">
        <v>103689</v>
      </c>
      <c r="D17" s="16" t="s">
        <v>36</v>
      </c>
      <c r="E17" s="17" t="s">
        <v>11</v>
      </c>
      <c r="F17" s="18">
        <v>4.5</v>
      </c>
      <c r="G17" s="18">
        <v>506.75</v>
      </c>
      <c r="H17" s="34">
        <f>ROUND(G17+(G17*$I$10),2)</f>
        <v>632.73</v>
      </c>
      <c r="I17" s="35">
        <f>ROUND((F17*H17),2)</f>
        <v>2847.29</v>
      </c>
    </row>
    <row r="18" spans="1:9" ht="13.5" thickBot="1" x14ac:dyDescent="0.25">
      <c r="A18" s="49"/>
      <c r="B18" s="50"/>
      <c r="C18" s="51"/>
      <c r="D18" s="52"/>
      <c r="E18" s="53"/>
      <c r="F18" s="54"/>
      <c r="G18" s="55">
        <v>0</v>
      </c>
      <c r="H18" s="36" t="s">
        <v>27</v>
      </c>
      <c r="I18" s="37">
        <f>SUM(I17:I17)</f>
        <v>2847.29</v>
      </c>
    </row>
    <row r="19" spans="1:9" x14ac:dyDescent="0.2">
      <c r="A19" s="22">
        <v>3</v>
      </c>
      <c r="B19" s="44"/>
      <c r="C19" s="23"/>
      <c r="D19" s="24" t="s">
        <v>45</v>
      </c>
      <c r="E19" s="25"/>
      <c r="F19" s="26"/>
      <c r="G19" s="26"/>
      <c r="H19" s="32"/>
      <c r="I19" s="33"/>
    </row>
    <row r="20" spans="1:9" ht="33.75" x14ac:dyDescent="0.2">
      <c r="A20" s="15" t="s">
        <v>17</v>
      </c>
      <c r="B20" s="40" t="s">
        <v>54</v>
      </c>
      <c r="C20" s="20" t="s">
        <v>82</v>
      </c>
      <c r="D20" s="16" t="s">
        <v>81</v>
      </c>
      <c r="E20" s="17" t="s">
        <v>49</v>
      </c>
      <c r="F20" s="18">
        <v>1120</v>
      </c>
      <c r="G20" s="18">
        <v>49.89</v>
      </c>
      <c r="H20" s="34">
        <f>ROUND(G20+(G20*$I$10),2)</f>
        <v>62.29</v>
      </c>
      <c r="I20" s="35">
        <f>ROUND((F20*H20),2)</f>
        <v>69764.800000000003</v>
      </c>
    </row>
    <row r="21" spans="1:9" x14ac:dyDescent="0.2">
      <c r="A21" s="56"/>
      <c r="B21" s="57"/>
      <c r="C21" s="58"/>
      <c r="D21" s="59"/>
      <c r="E21" s="60"/>
      <c r="F21" s="61"/>
      <c r="G21" s="62">
        <v>0</v>
      </c>
      <c r="H21" s="36" t="s">
        <v>27</v>
      </c>
      <c r="I21" s="37">
        <f>SUM(I20:I20)</f>
        <v>69764.800000000003</v>
      </c>
    </row>
    <row r="22" spans="1:9" x14ac:dyDescent="0.2">
      <c r="A22" s="27">
        <v>4</v>
      </c>
      <c r="B22" s="45"/>
      <c r="C22" s="28"/>
      <c r="D22" s="29" t="s">
        <v>26</v>
      </c>
      <c r="E22" s="30"/>
      <c r="F22" s="31"/>
      <c r="G22" s="31">
        <v>0</v>
      </c>
      <c r="H22" s="38"/>
      <c r="I22" s="39"/>
    </row>
    <row r="23" spans="1:9" ht="22.5" x14ac:dyDescent="0.2">
      <c r="A23" s="40" t="s">
        <v>55</v>
      </c>
      <c r="B23" s="40" t="s">
        <v>29</v>
      </c>
      <c r="C23" s="40">
        <v>100576</v>
      </c>
      <c r="D23" s="16" t="s">
        <v>28</v>
      </c>
      <c r="E23" s="19" t="s">
        <v>11</v>
      </c>
      <c r="F23" s="18">
        <v>5852</v>
      </c>
      <c r="G23" s="18">
        <v>2.63</v>
      </c>
      <c r="H23" s="34">
        <f t="shared" ref="H23:H36" si="0">ROUND(G23+(G23*$I$10),2)</f>
        <v>3.28</v>
      </c>
      <c r="I23" s="35">
        <f>ROUND((F23*H23),2)</f>
        <v>19194.560000000001</v>
      </c>
    </row>
    <row r="24" spans="1:9" ht="22.5" x14ac:dyDescent="0.2">
      <c r="A24" s="40" t="s">
        <v>56</v>
      </c>
      <c r="B24" s="40" t="s">
        <v>31</v>
      </c>
      <c r="C24" s="20">
        <v>4016096</v>
      </c>
      <c r="D24" s="47" t="s">
        <v>86</v>
      </c>
      <c r="E24" s="19" t="s">
        <v>14</v>
      </c>
      <c r="F24" s="46">
        <v>1521.52</v>
      </c>
      <c r="G24" s="18">
        <v>1.63</v>
      </c>
      <c r="H24" s="34">
        <f t="shared" si="0"/>
        <v>2.04</v>
      </c>
      <c r="I24" s="35">
        <f>ROUND((F24*H24),2)</f>
        <v>3103.9</v>
      </c>
    </row>
    <row r="25" spans="1:9" ht="22.5" x14ac:dyDescent="0.2">
      <c r="A25" s="40" t="s">
        <v>57</v>
      </c>
      <c r="B25" s="40" t="s">
        <v>29</v>
      </c>
      <c r="C25" s="40">
        <v>93588</v>
      </c>
      <c r="D25" s="16" t="s">
        <v>70</v>
      </c>
      <c r="E25" s="19" t="s">
        <v>15</v>
      </c>
      <c r="F25" s="18">
        <v>4564.5600000000004</v>
      </c>
      <c r="G25" s="18">
        <v>3.21</v>
      </c>
      <c r="H25" s="34">
        <f t="shared" si="0"/>
        <v>4.01</v>
      </c>
      <c r="I25" s="35">
        <f t="shared" ref="I25" si="1">ROUND((F25*H25),2)</f>
        <v>18303.89</v>
      </c>
    </row>
    <row r="26" spans="1:9" ht="33.75" x14ac:dyDescent="0.2">
      <c r="A26" s="40" t="s">
        <v>58</v>
      </c>
      <c r="B26" s="40" t="s">
        <v>29</v>
      </c>
      <c r="C26" s="40">
        <v>95875</v>
      </c>
      <c r="D26" s="16" t="s">
        <v>35</v>
      </c>
      <c r="E26" s="19" t="s">
        <v>15</v>
      </c>
      <c r="F26" s="18">
        <v>6542.54</v>
      </c>
      <c r="G26" s="18">
        <v>2.54</v>
      </c>
      <c r="H26" s="34">
        <f t="shared" ref="H26" si="2">ROUND(G26+(G26*$I$10),2)</f>
        <v>3.17</v>
      </c>
      <c r="I26" s="35">
        <f t="shared" ref="I26" si="3">ROUND((F26*H26),2)</f>
        <v>20739.849999999999</v>
      </c>
    </row>
    <row r="27" spans="1:9" ht="45" x14ac:dyDescent="0.2">
      <c r="A27" s="40" t="s">
        <v>59</v>
      </c>
      <c r="B27" s="40" t="s">
        <v>29</v>
      </c>
      <c r="C27" s="20">
        <v>105569</v>
      </c>
      <c r="D27" s="47" t="s">
        <v>87</v>
      </c>
      <c r="E27" s="19" t="s">
        <v>14</v>
      </c>
      <c r="F27" s="46">
        <v>1170.4000000000001</v>
      </c>
      <c r="G27" s="18">
        <v>6.9</v>
      </c>
      <c r="H27" s="34">
        <f t="shared" ref="H27" si="4">ROUND(G27+(G27*$I$10),2)</f>
        <v>8.6199999999999992</v>
      </c>
      <c r="I27" s="35">
        <f>ROUND((F27*H27),2)</f>
        <v>10088.85</v>
      </c>
    </row>
    <row r="28" spans="1:9" x14ac:dyDescent="0.2">
      <c r="A28" s="40" t="s">
        <v>60</v>
      </c>
      <c r="B28" s="40" t="s">
        <v>31</v>
      </c>
      <c r="C28" s="40">
        <v>4011351</v>
      </c>
      <c r="D28" s="16" t="s">
        <v>32</v>
      </c>
      <c r="E28" s="19" t="s">
        <v>11</v>
      </c>
      <c r="F28" s="18">
        <v>5390</v>
      </c>
      <c r="G28" s="18">
        <v>0.63</v>
      </c>
      <c r="H28" s="34">
        <f t="shared" si="0"/>
        <v>0.79</v>
      </c>
      <c r="I28" s="35">
        <f t="shared" ref="I28:I35" si="5">ROUND((F28*H28),2)</f>
        <v>4258.1000000000004</v>
      </c>
    </row>
    <row r="29" spans="1:9" x14ac:dyDescent="0.2">
      <c r="A29" s="40" t="s">
        <v>61</v>
      </c>
      <c r="B29" s="40" t="s">
        <v>31</v>
      </c>
      <c r="C29" s="40" t="s">
        <v>37</v>
      </c>
      <c r="D29" s="16" t="s">
        <v>38</v>
      </c>
      <c r="E29" s="19" t="s">
        <v>41</v>
      </c>
      <c r="F29" s="18">
        <v>6.47</v>
      </c>
      <c r="G29" s="18">
        <f>5.06128*1000*1.18</f>
        <v>5972.3103999999994</v>
      </c>
      <c r="H29" s="34">
        <f t="shared" ref="H29:H30" si="6">ROUND(G29+(G29*$I$10),2)</f>
        <v>7457.03</v>
      </c>
      <c r="I29" s="35">
        <f t="shared" ref="I29:I30" si="7">ROUND((F29*H29),2)</f>
        <v>48246.98</v>
      </c>
    </row>
    <row r="30" spans="1:9" ht="33.75" x14ac:dyDescent="0.2">
      <c r="A30" s="40" t="s">
        <v>62</v>
      </c>
      <c r="B30" s="40" t="s">
        <v>29</v>
      </c>
      <c r="C30" s="40">
        <v>102330</v>
      </c>
      <c r="D30" s="16" t="s">
        <v>42</v>
      </c>
      <c r="E30" s="19" t="s">
        <v>16</v>
      </c>
      <c r="F30" s="18">
        <v>194.1</v>
      </c>
      <c r="G30" s="18">
        <v>1.29</v>
      </c>
      <c r="H30" s="34">
        <f t="shared" si="6"/>
        <v>1.61</v>
      </c>
      <c r="I30" s="35">
        <f t="shared" si="7"/>
        <v>312.5</v>
      </c>
    </row>
    <row r="31" spans="1:9" ht="33.75" x14ac:dyDescent="0.2">
      <c r="A31" s="40" t="s">
        <v>63</v>
      </c>
      <c r="B31" s="40" t="s">
        <v>29</v>
      </c>
      <c r="C31" s="40">
        <v>102331</v>
      </c>
      <c r="D31" s="16" t="s">
        <v>43</v>
      </c>
      <c r="E31" s="19" t="s">
        <v>16</v>
      </c>
      <c r="F31" s="18">
        <v>2206.27</v>
      </c>
      <c r="G31" s="18">
        <v>0.52</v>
      </c>
      <c r="H31" s="34">
        <f t="shared" si="0"/>
        <v>0.65</v>
      </c>
      <c r="I31" s="35">
        <f t="shared" si="5"/>
        <v>1434.08</v>
      </c>
    </row>
    <row r="32" spans="1:9" x14ac:dyDescent="0.2">
      <c r="A32" s="40" t="s">
        <v>64</v>
      </c>
      <c r="B32" s="40" t="s">
        <v>31</v>
      </c>
      <c r="C32" s="40">
        <v>4011353</v>
      </c>
      <c r="D32" s="16" t="s">
        <v>33</v>
      </c>
      <c r="E32" s="19" t="s">
        <v>11</v>
      </c>
      <c r="F32" s="18">
        <v>5390</v>
      </c>
      <c r="G32" s="18">
        <v>0.47</v>
      </c>
      <c r="H32" s="34">
        <f t="shared" si="0"/>
        <v>0.59</v>
      </c>
      <c r="I32" s="35">
        <f t="shared" si="5"/>
        <v>3180.1</v>
      </c>
    </row>
    <row r="33" spans="1:11" ht="13.9" customHeight="1" x14ac:dyDescent="0.2">
      <c r="A33" s="40" t="s">
        <v>65</v>
      </c>
      <c r="B33" s="40" t="s">
        <v>31</v>
      </c>
      <c r="C33" s="40" t="s">
        <v>39</v>
      </c>
      <c r="D33" s="16" t="s">
        <v>40</v>
      </c>
      <c r="E33" s="19" t="s">
        <v>41</v>
      </c>
      <c r="F33" s="18">
        <v>2.4300000000000002</v>
      </c>
      <c r="G33" s="18">
        <f>2.64502*1000*1.18</f>
        <v>3121.1235999999999</v>
      </c>
      <c r="H33" s="34">
        <f t="shared" ref="H33" si="8">ROUND(G33+(G33*$I$10),2)</f>
        <v>3897.03</v>
      </c>
      <c r="I33" s="35">
        <f t="shared" ref="I33" si="9">ROUND((F33*H33),2)</f>
        <v>9469.7800000000007</v>
      </c>
    </row>
    <row r="34" spans="1:11" ht="22.5" x14ac:dyDescent="0.2">
      <c r="A34" s="40" t="s">
        <v>66</v>
      </c>
      <c r="B34" s="40" t="s">
        <v>29</v>
      </c>
      <c r="C34" s="40">
        <v>100985</v>
      </c>
      <c r="D34" s="16" t="s">
        <v>34</v>
      </c>
      <c r="E34" s="19" t="s">
        <v>14</v>
      </c>
      <c r="F34" s="18">
        <v>215.6</v>
      </c>
      <c r="G34" s="18">
        <v>7.86</v>
      </c>
      <c r="H34" s="34">
        <f t="shared" si="0"/>
        <v>9.81</v>
      </c>
      <c r="I34" s="35">
        <f t="shared" si="5"/>
        <v>2115.04</v>
      </c>
    </row>
    <row r="35" spans="1:11" ht="33.75" x14ac:dyDescent="0.2">
      <c r="A35" s="40" t="s">
        <v>67</v>
      </c>
      <c r="B35" s="40" t="s">
        <v>29</v>
      </c>
      <c r="C35" s="40">
        <v>95875</v>
      </c>
      <c r="D35" s="16" t="s">
        <v>35</v>
      </c>
      <c r="E35" s="19" t="s">
        <v>15</v>
      </c>
      <c r="F35" s="18">
        <v>6058.36</v>
      </c>
      <c r="G35" s="18">
        <v>2.54</v>
      </c>
      <c r="H35" s="34">
        <f t="shared" si="0"/>
        <v>3.17</v>
      </c>
      <c r="I35" s="35">
        <f t="shared" si="5"/>
        <v>19205</v>
      </c>
    </row>
    <row r="36" spans="1:11" ht="56.25" x14ac:dyDescent="0.2">
      <c r="A36" s="40" t="s">
        <v>88</v>
      </c>
      <c r="B36" s="40" t="s">
        <v>54</v>
      </c>
      <c r="C36" s="40" t="s">
        <v>71</v>
      </c>
      <c r="D36" s="16" t="s">
        <v>69</v>
      </c>
      <c r="E36" s="19" t="s">
        <v>14</v>
      </c>
      <c r="F36" s="18">
        <v>215.6</v>
      </c>
      <c r="G36" s="18">
        <v>1807.05</v>
      </c>
      <c r="H36" s="34">
        <f t="shared" si="0"/>
        <v>2256.2800000000002</v>
      </c>
      <c r="I36" s="35">
        <f>ROUND((F36*H36),2)</f>
        <v>486453.97</v>
      </c>
      <c r="K36" s="48"/>
    </row>
    <row r="37" spans="1:11" ht="13.5" thickBot="1" x14ac:dyDescent="0.25">
      <c r="A37" s="56"/>
      <c r="B37" s="57"/>
      <c r="C37" s="58"/>
      <c r="D37" s="59"/>
      <c r="E37" s="60"/>
      <c r="F37" s="61"/>
      <c r="G37" s="62">
        <v>0</v>
      </c>
      <c r="H37" s="36" t="s">
        <v>27</v>
      </c>
      <c r="I37" s="37">
        <f>SUM(I23:I36)</f>
        <v>646106.6</v>
      </c>
    </row>
    <row r="38" spans="1:11" x14ac:dyDescent="0.2">
      <c r="A38" s="22">
        <v>5</v>
      </c>
      <c r="B38" s="44"/>
      <c r="C38" s="23"/>
      <c r="D38" s="24" t="s">
        <v>72</v>
      </c>
      <c r="E38" s="25"/>
      <c r="F38" s="26"/>
      <c r="G38" s="26"/>
      <c r="H38" s="32"/>
      <c r="I38" s="33"/>
    </row>
    <row r="39" spans="1:11" ht="45" x14ac:dyDescent="0.2">
      <c r="A39" s="15" t="s">
        <v>73</v>
      </c>
      <c r="B39" s="40" t="s">
        <v>29</v>
      </c>
      <c r="C39" s="20">
        <v>102512</v>
      </c>
      <c r="D39" s="16" t="s">
        <v>74</v>
      </c>
      <c r="E39" s="17" t="s">
        <v>49</v>
      </c>
      <c r="F39" s="18">
        <v>3080</v>
      </c>
      <c r="G39" s="18">
        <v>6.5</v>
      </c>
      <c r="H39" s="34">
        <f>ROUND(G39+(G39*$I$10),2)</f>
        <v>8.1199999999999992</v>
      </c>
      <c r="I39" s="35">
        <f>ROUND((F39*H39),2)</f>
        <v>25009.599999999999</v>
      </c>
    </row>
    <row r="40" spans="1:11" ht="22.5" x14ac:dyDescent="0.2">
      <c r="A40" s="15" t="s">
        <v>76</v>
      </c>
      <c r="B40" s="40" t="s">
        <v>31</v>
      </c>
      <c r="C40" s="20">
        <v>5219605</v>
      </c>
      <c r="D40" s="16" t="s">
        <v>77</v>
      </c>
      <c r="E40" s="17" t="s">
        <v>75</v>
      </c>
      <c r="F40" s="18">
        <v>192</v>
      </c>
      <c r="G40" s="18">
        <v>29.6</v>
      </c>
      <c r="H40" s="34">
        <f>ROUND(G40+(G40*$I$10),2)</f>
        <v>36.96</v>
      </c>
      <c r="I40" s="35">
        <f>ROUND((F40*H40),2)</f>
        <v>7096.32</v>
      </c>
    </row>
    <row r="41" spans="1:11" ht="22.5" x14ac:dyDescent="0.2">
      <c r="A41" s="15" t="s">
        <v>78</v>
      </c>
      <c r="B41" s="40" t="s">
        <v>31</v>
      </c>
      <c r="C41" s="20">
        <v>5213440</v>
      </c>
      <c r="D41" s="16" t="s">
        <v>84</v>
      </c>
      <c r="E41" s="17" t="s">
        <v>75</v>
      </c>
      <c r="F41" s="18">
        <v>1</v>
      </c>
      <c r="G41" s="18">
        <v>279.08</v>
      </c>
      <c r="H41" s="34">
        <f>ROUND(G41+(G41*$I$10),2)</f>
        <v>348.46</v>
      </c>
      <c r="I41" s="35">
        <f>ROUND((F41*H41),2)</f>
        <v>348.46</v>
      </c>
    </row>
    <row r="42" spans="1:11" ht="22.5" x14ac:dyDescent="0.2">
      <c r="A42" s="15" t="s">
        <v>79</v>
      </c>
      <c r="B42" s="40" t="s">
        <v>31</v>
      </c>
      <c r="C42" s="20">
        <v>5213440</v>
      </c>
      <c r="D42" s="16" t="s">
        <v>84</v>
      </c>
      <c r="E42" s="17" t="s">
        <v>75</v>
      </c>
      <c r="F42" s="18">
        <v>1</v>
      </c>
      <c r="G42" s="18">
        <v>279.08</v>
      </c>
      <c r="H42" s="34">
        <f>ROUND(G42+(G42*$I$10),2)</f>
        <v>348.46</v>
      </c>
      <c r="I42" s="35">
        <f>ROUND((F42*H42),2)</f>
        <v>348.46</v>
      </c>
    </row>
    <row r="43" spans="1:11" ht="33.75" x14ac:dyDescent="0.2">
      <c r="A43" s="15" t="s">
        <v>83</v>
      </c>
      <c r="B43" s="40" t="s">
        <v>31</v>
      </c>
      <c r="C43" s="20">
        <v>5213863</v>
      </c>
      <c r="D43" s="16" t="s">
        <v>80</v>
      </c>
      <c r="E43" s="17" t="s">
        <v>75</v>
      </c>
      <c r="F43" s="18">
        <v>2</v>
      </c>
      <c r="G43" s="18">
        <v>469.9</v>
      </c>
      <c r="H43" s="34">
        <f>ROUND(G43+(G43*$I$10),2)</f>
        <v>586.72</v>
      </c>
      <c r="I43" s="35">
        <f>ROUND((F43*H43),2)</f>
        <v>1173.44</v>
      </c>
    </row>
    <row r="44" spans="1:11" ht="13.5" thickBot="1" x14ac:dyDescent="0.25">
      <c r="A44" s="56"/>
      <c r="B44" s="57"/>
      <c r="C44" s="58"/>
      <c r="D44" s="59"/>
      <c r="E44" s="60"/>
      <c r="F44" s="61"/>
      <c r="G44" s="62">
        <v>0</v>
      </c>
      <c r="H44" s="36" t="s">
        <v>27</v>
      </c>
      <c r="I44" s="37">
        <f>SUM(I39:I43)</f>
        <v>33976.28</v>
      </c>
    </row>
    <row r="45" spans="1:11" ht="13.5" thickBot="1" x14ac:dyDescent="0.25">
      <c r="A45" s="100" t="s">
        <v>18</v>
      </c>
      <c r="B45" s="101"/>
      <c r="C45" s="101"/>
      <c r="D45" s="101"/>
      <c r="E45" s="101"/>
      <c r="F45" s="101"/>
      <c r="G45" s="101"/>
      <c r="H45" s="102"/>
      <c r="I45" s="21">
        <f>SUM(I15,I18,I21,I37,I44)</f>
        <v>770124.34</v>
      </c>
      <c r="K45" s="48"/>
    </row>
    <row r="46" spans="1:11" x14ac:dyDescent="0.2">
      <c r="A46" s="41"/>
      <c r="B46" s="41"/>
      <c r="C46" s="41"/>
      <c r="D46" s="41"/>
      <c r="E46" s="41"/>
      <c r="F46" s="41"/>
      <c r="G46" s="41"/>
      <c r="H46" s="41"/>
      <c r="I46" s="42"/>
    </row>
    <row r="47" spans="1:11" x14ac:dyDescent="0.2">
      <c r="A47" s="41"/>
      <c r="B47" s="41"/>
      <c r="C47" s="41"/>
      <c r="D47" s="41"/>
      <c r="E47" s="41"/>
      <c r="F47" s="41"/>
      <c r="G47" s="41"/>
      <c r="H47" s="41"/>
      <c r="I47" s="42"/>
    </row>
    <row r="48" spans="1:11" x14ac:dyDescent="0.2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2">
      <c r="A49" s="10"/>
      <c r="B49" s="10"/>
      <c r="C49" s="94"/>
      <c r="D49" s="94"/>
      <c r="E49" s="10"/>
      <c r="F49" s="103" t="s">
        <v>85</v>
      </c>
      <c r="G49" s="94"/>
      <c r="H49" s="11"/>
      <c r="I49" s="10"/>
    </row>
    <row r="50" spans="1:9" x14ac:dyDescent="0.2">
      <c r="A50" s="12"/>
      <c r="B50" s="12"/>
      <c r="C50" s="97" t="s">
        <v>10</v>
      </c>
      <c r="D50" s="97"/>
      <c r="E50" s="12"/>
      <c r="F50" s="98" t="s">
        <v>8</v>
      </c>
      <c r="G50" s="98"/>
      <c r="H50" s="13"/>
      <c r="I50" s="12"/>
    </row>
    <row r="54" spans="1:9" x14ac:dyDescent="0.2">
      <c r="A54" s="10"/>
      <c r="B54" s="10"/>
      <c r="C54" s="94"/>
      <c r="D54" s="94"/>
      <c r="E54" s="10"/>
      <c r="F54" s="95"/>
      <c r="G54" s="95"/>
      <c r="H54" s="11"/>
      <c r="I54" s="10"/>
    </row>
    <row r="55" spans="1:9" x14ac:dyDescent="0.2">
      <c r="A55" s="12"/>
      <c r="B55" s="12"/>
      <c r="C55" s="96" t="s">
        <v>19</v>
      </c>
      <c r="D55" s="97"/>
      <c r="E55" s="12"/>
      <c r="F55" s="98"/>
      <c r="G55" s="98"/>
      <c r="H55" s="13"/>
      <c r="I55" s="12"/>
    </row>
  </sheetData>
  <mergeCells count="20">
    <mergeCell ref="C54:D54"/>
    <mergeCell ref="F54:G54"/>
    <mergeCell ref="C55:D55"/>
    <mergeCell ref="F55:G55"/>
    <mergeCell ref="A11:I11"/>
    <mergeCell ref="A45:H45"/>
    <mergeCell ref="C49:D49"/>
    <mergeCell ref="F49:G49"/>
    <mergeCell ref="C50:D50"/>
    <mergeCell ref="F50:G50"/>
    <mergeCell ref="G9:G10"/>
    <mergeCell ref="A8:F8"/>
    <mergeCell ref="A9:F9"/>
    <mergeCell ref="A10:F10"/>
    <mergeCell ref="A1:I3"/>
    <mergeCell ref="A4:I4"/>
    <mergeCell ref="A6:F6"/>
    <mergeCell ref="G6:I6"/>
    <mergeCell ref="A7:F7"/>
    <mergeCell ref="G7:I7"/>
  </mergeCells>
  <phoneticPr fontId="15" type="noConversion"/>
  <printOptions horizontalCentered="1"/>
  <pageMargins left="0.47244094488188981" right="0.19685039370078741" top="0.39370078740157483" bottom="0.19685039370078741" header="0" footer="0"/>
  <pageSetup paperSize="9" scale="74" fitToHeight="0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5121" r:id="rId4">
          <objectPr defaultSize="0" autoPict="0" r:id="rId5">
            <anchor moveWithCells="1" sizeWithCells="1">
              <from>
                <xdr:col>0</xdr:col>
                <xdr:colOff>133350</xdr:colOff>
                <xdr:row>0</xdr:row>
                <xdr:rowOff>95250</xdr:rowOff>
              </from>
              <to>
                <xdr:col>1</xdr:col>
                <xdr:colOff>561975</xdr:colOff>
                <xdr:row>2</xdr:row>
                <xdr:rowOff>400050</xdr:rowOff>
              </to>
            </anchor>
          </objectPr>
        </oleObject>
      </mc:Choice>
      <mc:Fallback>
        <oleObject progId="MS_ClipArt_Gallery" shapeId="5121" r:id="rId4"/>
      </mc:Fallback>
    </mc:AlternateContent>
  </oleObject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hA1VQE3np8+kOsd6NnOON5WAX4X+o2fQhjkz4V9OzyU=</DigestValue>
    </Reference>
    <Reference Type="http://www.w3.org/2000/09/xmldsig#Object" URI="#idOfficeObject">
      <DigestMethod Algorithm="http://www.w3.org/2001/04/xmlenc#sha256"/>
      <DigestValue>KOyglX47VD0sZyZPd93Xs/XFzQPEH0M06TykT70zkR4=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AOiSOZrDaoZeM7l9ZvwA27tz7dPVQ5yhP3tlbCdXU6Y=</DigestValue>
    </Reference>
  </SignedInfo>
  <SignatureValue>LqquU/XPCpovPgjZrS7StrtN+oTkAKa4mPkGq+/p+t9Pcz5IcY5ME5iNhRpHFeFZUdrGPUpaVXzX
OY46bb76n4T1QSrqQL6vVxn69mY3daPPQDDvGO3d3Dyl/X+Qreva0vXWE3pORqpCnvX4GxaKhmkr
6G8dfqMffEU1sSkn+nh6v+gHsz9i9dHJQWuLKBK34124ZE8RZaMx3gQVBaalaGMSha2f4CWv51oV
+V4WmPQKLlQjGtzYgy0Gu9w2vWlZXwnSenzDmDzUolB4gwsPHlzrng9ppJmsLWZzZH5P8tGnkzsA
xypdZcJUhoXgr+8f2SOy5TI9sgFjv5m+LF/row==</SignatureValue>
  <KeyInfo>
    <X509Data>
      <X509Certificate>MIIHEDCCBPigAwIBAgIITFEkBhFkZ88wDQYJKoZIhvcNAQELBQAwWTELMAkGA1UEBhMCQlIxEzARBgNVBAoTCklDUC1CcmFzaWwxFTATBgNVBAsTDEFDIFNPTFVUSSB2NTEeMBwGA1UEAxMVQUMgU09MVVRJIE11bHRpcGxhIHY1MB4XDTI0MDYxMTE5NDUwMFoXDTI3MDYxMTE5NDUwMFowgcExCzAJBgNVBAYTAkJSMRMwEQYDVQQKEwpJQ1AtQnJhc2lsMR4wHAYDVQQLExVBQyBTT0xVVEkgTXVsdGlwbGEgdjUxFzAVBgNVBAsTDjExNzM1MjM2MDAwMTkyMRkwFwYDVQQLExBWaWRlb2NvbmZlcmVuY2lhMRowGAYDVQQLExFDZXJ0aWZpY2FkbyBQRiBBMzEtMCsGA1UEAxMkR0lVTExJQU4gQ09TVEEgQVBBUkVDSURPOjQyMTI0MzI3ODEwMIIBIjANBgkqhkiG9w0BAQEFAAOCAQ8AMIIBCgKCAQEA8HwQxVayVEL062nJIG5/eUwtmqhm1LnV0wdTOqWFpqXDtaqYb6uDzJl3V4yYPyQo7uQ4ikqaN6IFTUSQue0ORzd7vV3w6jnt9334k3ESmZ1tljOLKZsiyX6Jl1KsNTQZUvOGTsv4BDbNfMY6sn+wV4PGGwuUp1Anz8PXa7RJqOHe5bm2g9BV7ZYWWUmwk+jV5/hXFecc77qlOfGezhLO62TVumOy6NasZ8e6hmtqDNGnHBwKohfBlwk20b4lL38Nv6YBX0avE5CLnd7emOMU9FmbxRyJyFCSanQ9UIJj7Lsgk454bNo4ge0NnBPLENy7Vds3wM5AjYw6Wc1SfLbgbQIDAQABo4ICcTCCAm0wCQYDVR0TBAIwADAfBgNVHSMEGDAWgBTFUu0lgAnfnILIn0fG3bRfMd25sTBUBggrBgEFBQcBAQRIMEYwRAYIKwYBBQUHMAKGOGh0dHA6Ly9jY2QuYWNzb2x1dGkuY29tLmJyL2xjci9hYy1zb2x1dGktbXVsdGlwbGEtdjUucDdiMIGgBgNVHREEgZgwgZWBIGdpdWxsaWFuY29zdGEuZW5nY2l2aWxAZ21haWwuY29toDgGBWBMAQMBoC8TLTMwMDQxOTk0NDIxMjQzMjc4MTAwMDAwMDAwMDAwMDAwMDAwMDAwMDAwMDAwMKAXBgVgTAEDBqAOEwwwMDAwMDAwMDAwMDCgHgYFYEwBAwWgFRMTMDAwMDAwMDAwMDAwMDAwMDAwMDBdBgNVHSAEVjBUMFIGBmBMAQIDJTBIMEYGCCsGAQUFBwIBFjpodHRwOi8vY2NkLmFjc29sdXRpLmNvbS5ici9kb2NzL2RwYy1hYy1zb2x1dGktbXVsdGlwbGEucGRmMCkGA1UdJQQiMCAGCCsGAQUFBwMCBggrBgEFBQcDBAYKKwYBBAGCNxQCAjCBjAYDVR0fBIGEMIGBMD6gPKA6hjhodHRwOi8vY2NkLmFjc29sdXRpLmNvbS5ici9sY3IvYWMtc29sdXRpLW11bHRpcGxhLXY1LmNybDA/oD2gO4Y5aHR0cDovL2NjZDIuYWNzb2x1dGkuY29tLmJyL2xjci9hYy1zb2x1dGktbXVsdGlwbGEtdjUuY3JsMB0GA1UdDgQWBBSU/+jXAv7Mh4lavo1jSgb+7Mm6tjAOBgNVHQ8BAf8EBAMCBeAwDQYJKoZIhvcNAQELBQADggIBACa29A1O4zVbZ/7y8e6s1zzqE5rlhWJ1pYEG6oX3i2WaAIvDREn444uSLsAPedkl1thwjwdOqB5NlF4qIB1Yp/f2XcoQNEQU2W0RE5RuVkbdKgTir7InYVrek0X3pXMHowGPaZoQJ3aD3hCtq6QBWovuABjw+8m7WY9h/ydxWla1kEJfNKRxmzvbHZM89DrsZ7mvQmpiE+XA0uQI7kT51pOoXuVyzvi1okJkzK5zAuUnQpDOhK6amFZWxWkVGYxSFI9/R9PB92G+HhxdH4CY5ryIPC3uLmzgn5i+YY1RO8Ci4UOJVUuRYWtbzBAGiw7pW3wVtnrzCSMR4axTDVZ9EM6dX0APE+vxUByyBnfn74uu410RQXlJs8OoKfeGGQ9BHUgUbKa0EIq2pjDO5IjGvqXtKDGnQvn8sBK4PyUrcM5xGR8OztXYlka6NOAAduQ5kItKHwR7NcdwRwhre30F2AAwossl0Pp3LIgjTUZbgDnJ98AYWrOdc3+qsl/4pJSD263D4Xw4n5pSlMNugDI+Rpf2jTkTMVZ6zMjQyJx1/Er3ubZtePmyT5c+hr9uAGTbVQ0VCCyvMGanNvh9Eguu5FkCwypNZQtEeG841Uw3Ufi5N3rBUJgiHgUg5NcfNgFs3ulmK/cy8xhWm+FT49JqxE9aIrwjkp/wCsXdXjtEDJBI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9+a82yiW+Ids5r2hEGBw95DbegCvbjtpLuKR/sTPNHc=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r6G4b0rpKwsQzTGRCfMfnNJXJ7LpHkXVo5ektnlPnnQ=</DigestValue>
      </Reference>
      <Reference URI="/xl/drawings/vmlDrawing1.vml?ContentType=application/vnd.openxmlformats-officedocument.vmlDrawing">
        <DigestMethod Algorithm="http://www.w3.org/2001/04/xmlenc#sha256"/>
        <DigestValue>ISApagWNojbWIN4JOMey4OmtdMBMv/d/IHyg5bwOJdo=</DigestValue>
      </Reference>
      <Reference URI="/xl/embeddings/oleObject1.bin?ContentType=application/vnd.openxmlformats-officedocument.oleObject">
        <DigestMethod Algorithm="http://www.w3.org/2001/04/xmlenc#sha256"/>
        <DigestValue>AhHI8gCwWfroVXdU2kjZQFrRjC5rDSntkr/P6dsm2kE=</DigestValue>
      </Reference>
      <Reference URI="/xl/media/image1.png?ContentType=image/png">
        <DigestMethod Algorithm="http://www.w3.org/2001/04/xmlenc#sha256"/>
        <DigestValue>BXHAMEBfmo3W28SzhJ6wDhwLJ/jF0WUioxE6WKjMTT8=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j2MtB/uk7WZJZgDoInW0u0a7BUK9lhGMEOJ1+Olgcdk=</DigestValue>
      </Reference>
      <Reference URI="/xl/styles.xml?ContentType=application/vnd.openxmlformats-officedocument.spreadsheetml.styles+xml">
        <DigestMethod Algorithm="http://www.w3.org/2001/04/xmlenc#sha256"/>
        <DigestValue>OJbTonTajCn5XYQoO2CuPKuu5bhGdeLI4NYOB1v1FCc=</DigestValue>
      </Reference>
      <Reference URI="/xl/theme/theme1.xml?ContentType=application/vnd.openxmlformats-officedocument.theme+xml">
        <DigestMethod Algorithm="http://www.w3.org/2001/04/xmlenc#sha256"/>
        <DigestValue>2ySHvcCe9Ql4H04A/F9OYECk8mIFU30yM91iPxnmca4=</DigestValue>
      </Reference>
      <Reference URI="/xl/workbook.xml?ContentType=application/vnd.openxmlformats-officedocument.spreadsheetml.sheet.main+xml">
        <DigestMethod Algorithm="http://www.w3.org/2001/04/xmlenc#sha256"/>
        <DigestValue>5Q3sF0KfiJyOkjr234xu1RYW3JIGTQ0V3rEH9Vuzsic=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6EU8pGb7/4r7serPHOTaQDMo05G1yp9FUfo+hetbYfU=</DigestValue>
      </Reference>
      <Reference URI="/xl/worksheets/sheet1.xml?ContentType=application/vnd.openxmlformats-officedocument.spreadsheetml.worksheet+xml">
        <DigestMethod Algorithm="http://www.w3.org/2001/04/xmlenc#sha256"/>
        <DigestValue>VZpXbFIsUZZFT+5lPHwgq+NLSa3c+IM2cJKpfIunLBA=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2026-01-22T13:31:18Z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16.0.15726/23</OfficeVersion>
          <ApplicationVersion>16.0.15726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2026-01-22T13:31:18Z</xd:SigningTime>
          <xd:SigningCertificate>
            <xd:Cert>
              <xd:CertDigest>
                <DigestMethod Algorithm="http://www.w3.org/2001/04/xmlenc#sha256"/>
                <DigestValue>73LCe2p7hzWz+mgim3/oqMfKFt1cQBchBJriNL3lG4s=</DigestValue>
              </xd:CertDigest>
              <xd:IssuerSerial>
                <X509IssuerName>CN=AC SOLUTI Multipla v5, OU=AC SOLUTI v5, O=ICP-Brasil, C=BR</X509IssuerName>
                <X509SerialNumber>5499216228476282831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Criou e aprovou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Orcamentaria</vt:lpstr>
      <vt:lpstr>'Planilha Orcamentaria'!Area_de_impressao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2026-01-21T12:50:44Z</cp:lastPrinted>
  <dcterms:created xsi:type="dcterms:W3CDTF">2006-09-22T13:55:22Z</dcterms:created>
  <dcterms:modified xsi:type="dcterms:W3CDTF">2026-01-22T13:20:39Z</dcterms:modified>
</cp:coreProperties>
</file>