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igs" ContentType="application/vnd.openxmlformats-package.digital-signature-origin"/>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E:\Prefeitura\Secretarias\Secretaria de Esportes, Cultura e Lazer\Reforma Quadra - Praça de Esportes\Licitação\"/>
    </mc:Choice>
  </mc:AlternateContent>
  <xr:revisionPtr revIDLastSave="0" documentId="13_ncr:1_{D25A2515-D65D-4220-91DF-D805F24E540E}" xr6:coauthVersionLast="47" xr6:coauthVersionMax="47" xr10:uidLastSave="{00000000-0000-0000-0000-000000000000}"/>
  <bookViews>
    <workbookView xWindow="-108" yWindow="-108" windowWidth="23256" windowHeight="13896" xr2:uid="{0CE2B11E-D376-471B-B63B-34A8ECA12626}"/>
  </bookViews>
  <sheets>
    <sheet name="Planilha Orçamentária" sheetId="1" r:id="rId1"/>
  </sheets>
  <externalReferences>
    <externalReference r:id="rId2"/>
  </externalReferences>
  <definedNames>
    <definedName name="_xlnm.Print_Area" localSheetId="0">'Planilha Orçamentária'!$A$1:$H$75</definedName>
    <definedName name="EMPRESAS">OFFSET(#REF!,1,0):OFFSET(#REF!,-1,0)</definedName>
    <definedName name="INDICES">OFFSET(#REF!,1,0):OFFSET(#REF!,-1,0)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4" i="1" l="1"/>
  <c r="H64" i="1" s="1"/>
  <c r="G63" i="1"/>
  <c r="H63" i="1" s="1"/>
  <c r="G62" i="1"/>
  <c r="H62" i="1" s="1"/>
  <c r="H61" i="1"/>
  <c r="G61" i="1"/>
  <c r="G60" i="1"/>
  <c r="H60" i="1" s="1"/>
  <c r="H65" i="1" s="1"/>
  <c r="G56" i="1"/>
  <c r="H56" i="1" s="1"/>
  <c r="G55" i="1"/>
  <c r="H55" i="1" s="1"/>
  <c r="H57" i="1" s="1"/>
  <c r="G51" i="1"/>
  <c r="H51" i="1" s="1"/>
  <c r="H52" i="1" s="1"/>
  <c r="G47" i="1"/>
  <c r="H47" i="1" s="1"/>
  <c r="H48" i="1" s="1"/>
  <c r="G43" i="1"/>
  <c r="H43" i="1" s="1"/>
  <c r="G42" i="1"/>
  <c r="H42" i="1" s="1"/>
  <c r="G41" i="1"/>
  <c r="H41" i="1" s="1"/>
  <c r="H44" i="1" s="1"/>
  <c r="F37" i="1"/>
  <c r="G37" i="1" s="1"/>
  <c r="H37" i="1" s="1"/>
  <c r="F36" i="1"/>
  <c r="G36" i="1" s="1"/>
  <c r="H36" i="1" s="1"/>
  <c r="F35" i="1"/>
  <c r="G35" i="1" s="1"/>
  <c r="H35" i="1" s="1"/>
  <c r="F34" i="1"/>
  <c r="G34" i="1" s="1"/>
  <c r="H34" i="1" s="1"/>
  <c r="F33" i="1"/>
  <c r="G33" i="1" s="1"/>
  <c r="H33" i="1" s="1"/>
  <c r="G29" i="1"/>
  <c r="H29" i="1" s="1"/>
  <c r="G28" i="1"/>
  <c r="H28" i="1" s="1"/>
  <c r="G27" i="1"/>
  <c r="H27" i="1" s="1"/>
  <c r="G26" i="1"/>
  <c r="H26" i="1" s="1"/>
  <c r="G25" i="1"/>
  <c r="H25" i="1" s="1"/>
  <c r="G21" i="1"/>
  <c r="H21" i="1" s="1"/>
  <c r="G20" i="1"/>
  <c r="H20" i="1" s="1"/>
  <c r="G19" i="1"/>
  <c r="H19" i="1" s="1"/>
  <c r="G18" i="1"/>
  <c r="H18" i="1" s="1"/>
  <c r="H22" i="1" s="1"/>
  <c r="G14" i="1"/>
  <c r="H14" i="1" s="1"/>
  <c r="G13" i="1"/>
  <c r="H13" i="1" s="1"/>
  <c r="H15" i="1" s="1"/>
  <c r="F10" i="1"/>
  <c r="G10" i="1" s="1"/>
  <c r="H10" i="1" s="1"/>
  <c r="H11" i="1" s="1"/>
  <c r="H38" i="1" l="1"/>
  <c r="H30" i="1"/>
  <c r="H67" i="1" s="1"/>
</calcChain>
</file>

<file path=xl/sharedStrings.xml><?xml version="1.0" encoding="utf-8"?>
<sst xmlns="http://schemas.openxmlformats.org/spreadsheetml/2006/main" count="164" uniqueCount="126">
  <si>
    <t>PREFEITURA MUNICIPAL DE MONTE BELO/MG</t>
  </si>
  <si>
    <t>PLANILHA ORÇAMENTÁRIA</t>
  </si>
  <si>
    <t>Obra:</t>
  </si>
  <si>
    <t>Reforma de quadra poliesportiva localizada na Praça de Esportes municipal</t>
  </si>
  <si>
    <t>Referência:</t>
  </si>
  <si>
    <t>SINAPI 12/2025 e SETOP 10/25</t>
  </si>
  <si>
    <t>Local:</t>
  </si>
  <si>
    <t>Rua Cel. João Evangelista, 570 - Praça de Esportes</t>
  </si>
  <si>
    <t>BDI:</t>
  </si>
  <si>
    <t>Autor:</t>
  </si>
  <si>
    <t>Matheus Alves Duarte</t>
  </si>
  <si>
    <t>Data:</t>
  </si>
  <si>
    <t>CREA/CAU</t>
  </si>
  <si>
    <t>188.265/D</t>
  </si>
  <si>
    <t>Item</t>
  </si>
  <si>
    <t>Código</t>
  </si>
  <si>
    <t>Descriminação do ítem</t>
  </si>
  <si>
    <t>Unid.</t>
  </si>
  <si>
    <t>Quant.</t>
  </si>
  <si>
    <t>Valor Unit.</t>
  </si>
  <si>
    <t>Valor Unit. c/ BDI</t>
  </si>
  <si>
    <t>Valor total c/ BDI</t>
  </si>
  <si>
    <t>1.0</t>
  </si>
  <si>
    <t>ADMINISTRAÇÃO LOCAL</t>
  </si>
  <si>
    <t>1.1</t>
  </si>
  <si>
    <t>COMP - 01</t>
  </si>
  <si>
    <t>MÊS</t>
  </si>
  <si>
    <t>Sub Total:</t>
  </si>
  <si>
    <t>2.0</t>
  </si>
  <si>
    <t>SERVIÇOS PRELIMINARES</t>
  </si>
  <si>
    <t>2.1</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</si>
  <si>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</si>
  <si>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</si>
  <si>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M2</t>
  </si>
  <si>
    <t>2.2</t>
  </si>
  <si>
    <t>ED-17989</t>
  </si>
  <si>
    <t>LOCAÇÃO DE OBRA COM GABARITO DE TÁBUAS CORRIDAS PONTALETADAS A CADA 2,00M, REAPROVEITAMENTO (2X), INCLUSIVE ACOMPANHAMENTO DE EQUIPE TOPOGRÁFICA PARA MARCAÇÃO DE PONTO TOPOGRÁFICO (GABARITO)</t>
  </si>
  <si>
    <t>M</t>
  </si>
  <si>
    <t>SUB TOTAL DO ITEM</t>
  </si>
  <si>
    <t>3.0</t>
  </si>
  <si>
    <t>MOVIMENTAÇÕES DE TERRAS</t>
  </si>
  <si>
    <t>3.1</t>
  </si>
  <si>
    <t>ED-51107</t>
  </si>
  <si>
    <t>ESCAVAÇÃO MANUAL DE VALA COM PROFUNDIDADE MENOR OU IGUAL A 1,5M, INCLUSIVE DESCARGA LATERAL (VIGAS BALDRAMES)</t>
  </si>
  <si>
    <t xml:space="preserve"> M3 </t>
  </si>
  <si>
    <t>3.2</t>
  </si>
  <si>
    <t>ESTACA BROCA DE CONCRETO, DIÂMETRO DE 20CM, ESCAVAÇÃO MANUAL COM TRADO CONCHA, COM ARMADURA DE ARRANQUE. AF_05/2020 (PROFUNDIDADE 0,80M)</t>
  </si>
  <si>
    <t xml:space="preserve"> M</t>
  </si>
  <si>
    <t>3.3</t>
  </si>
  <si>
    <t>PREPARO DE FUNDO DE VALA COM LARGURA MENOR QUE 1,5 M (ACERTO DO SOLO NATURAL). AF_08/2020</t>
  </si>
  <si>
    <t>3.4</t>
  </si>
  <si>
    <t>EXECUÇÃO E COMPACTAÇÃO DE CORPO DE ATERRO DE ATERRO (95% DE ENERGIA DO PROCTOR NORMAL) COM SOLO PREDOMINANTEMENTE ARGILOSO, EM CAMADAS COM ESPESSURA DE 20 CM - EXCLUSIVE ESCAVAÇÃO, CARGA E TRANSPORTE E SOLO. AF_09/2024</t>
  </si>
  <si>
    <t>M3</t>
  </si>
  <si>
    <t>4.0</t>
  </si>
  <si>
    <t>INFRA ESTRUTURA: BALDRAMES</t>
  </si>
  <si>
    <t>4.1</t>
  </si>
  <si>
    <t>ED-49813</t>
  </si>
  <si>
    <t xml:space="preserve">LASTRO DE BRITA 2 OU 3 APILOADO MANUALMENTE (ESPESSURA DE 3cm). </t>
  </si>
  <si>
    <t xml:space="preserve">M3 </t>
  </si>
  <si>
    <t>4.2</t>
  </si>
  <si>
    <t>ED-29548</t>
  </si>
  <si>
    <t>CORTE, DOBRA E MONTAGEM DE AÇO CA-60, DIÂMETRO 5MM, INCLUSIVE ESPAÇADOR</t>
  </si>
  <si>
    <t>KG</t>
  </si>
  <si>
    <t>4.3</t>
  </si>
  <si>
    <t>ED-29550</t>
  </si>
  <si>
    <t>CORTE, DOBRA E MONTAGEM DE AÇO CA-50, DIÂMETRO 8MM,INCLUSIVE ESPAÇADOR</t>
  </si>
  <si>
    <t>4.4</t>
  </si>
  <si>
    <t>ED-49804</t>
  </si>
  <si>
    <t>FORNECIMENTO DE CONCRETO ESTRUTURAL, USINADO BOMBEADO, COM FCK 20 MPA, INCLUSIVE LANÇAMENTO, ADENSAMENTO E ACABAMENTO</t>
  </si>
  <si>
    <t>4.5</t>
  </si>
  <si>
    <t>ED-8471</t>
  </si>
  <si>
    <t>FÔRMA E DESFORMA DE TÁBUA E SARRAFO, REAPROVEITAMENTO (5X), EXCLUSIVE ESCORAMENTO</t>
  </si>
  <si>
    <t>5.0</t>
  </si>
  <si>
    <t>SUPRAESTRUTURA</t>
  </si>
  <si>
    <t>5.1</t>
  </si>
  <si>
    <t>5.2</t>
  </si>
  <si>
    <t>5.3</t>
  </si>
  <si>
    <t>5.4</t>
  </si>
  <si>
    <t>5.5</t>
  </si>
  <si>
    <t>COMP - 02</t>
  </si>
  <si>
    <t>CINTA DE AMARRAÇAO COM BLOCO CANALETA ARMADO AÇO CA 50 - 8MM</t>
  </si>
  <si>
    <t>6.0</t>
  </si>
  <si>
    <t>VEDAÇÃO</t>
  </si>
  <si>
    <t>6.1</t>
  </si>
  <si>
    <t>ED-48194</t>
  </si>
  <si>
    <t>ALVENARIA DE VEDAÇÃO COM BLOCO DE CONCRETO, ESP. 9CM, COM ACABAMENTO APARENTE, INCLUSIVE ARGAMASSA PARA ASSENTAMENTO</t>
  </si>
  <si>
    <t xml:space="preserve">M2 </t>
  </si>
  <si>
    <t>6.2</t>
  </si>
  <si>
    <t>COMP - 03</t>
  </si>
  <si>
    <t xml:space="preserve">ALAMBRADO PARA QUADRA ESPORTIVA, EM TELA DE ARAME GALVANIZADO COM TRAMA LOSANGULAR DE 2" (50,8MM) E FIO BWG12 (2,77MM), EXCLUSIVE PINTURA, INCLUSIVE FIXAÇÃO E FORNECIMENTO EM QUADROS DE TUBOS DE AÇO CARBONO GALVANIZADO DIÂMETRO DE 50MM (2") </t>
  </si>
  <si>
    <t>COMP - 04</t>
  </si>
  <si>
    <t xml:space="preserve">ALAMBRADO PARA QUADRA ESPORTIVA, EM TELA DE ARAME GALVANIZADO COM TRAMA LOSANGULAR DE 2" (50,8MM) E FIO BWG12 (2,77MM), EXCLUSIVE PINTURA, INCLUSIVE FIXAÇÃO (somente Tela)  </t>
  </si>
  <si>
    <t>7.0</t>
  </si>
  <si>
    <t>ESQUADRIAS</t>
  </si>
  <si>
    <t>7.1</t>
  </si>
  <si>
    <t>ED-26408</t>
  </si>
  <si>
    <t xml:space="preserve">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 </t>
  </si>
  <si>
    <t>UN</t>
  </si>
  <si>
    <t>8.0</t>
  </si>
  <si>
    <t>IMPERMEABILIZAÇÕES</t>
  </si>
  <si>
    <t>8.1</t>
  </si>
  <si>
    <t>ED-50174</t>
  </si>
  <si>
    <t>PINTURA COM EMULSÃO ASFÁLTICA, DUAS (2) DEMÃOS</t>
  </si>
  <si>
    <t>9.0</t>
  </si>
  <si>
    <t>REVESTIMENTOS</t>
  </si>
  <si>
    <t>9.1</t>
  </si>
  <si>
    <t>CHAPISCO APLICADO EM ALVENARIAS E ESTRUTURAS DE CONCRETO INTERNAS, COM COLHER DE PEDREIRO. ARGAMASSA TRAÇO 1:3 COM PREPARO EM BETONEIRA 400L. AF_10/2022</t>
  </si>
  <si>
    <t>9.2</t>
  </si>
  <si>
    <t>MASSA ÚNICA, PARA RECEBIMENTO DE PINTURA, EM ARGAMASSA TRAÇO 1:2:8, PREPARO MECÂNICO COM BETONEIRA 400L, APLICADA MANUALMENTE EM FACES INTERNAS DE PAREDES, ESPESSURA DE 10MM, COM EXECUÇÃO DE TALISCAS. AF_06/2014</t>
  </si>
  <si>
    <t>10.0</t>
  </si>
  <si>
    <t>PISOS</t>
  </si>
  <si>
    <t>10.1</t>
  </si>
  <si>
    <t>COMPACTAÇÃO MECÂNICA DE SOLO PARA EXECUÇÃO DE RADIER, PISO DE CONCRETO OU LAJE SOBRE SOLO, COM COMPACTADOR DE SOLOS A PERCUSSÃO. AF_09/2021</t>
  </si>
  <si>
    <t>10.2</t>
  </si>
  <si>
    <t>LASTRO COM MATERIAL GRANULAR, APLICADO EM PISOS OU LAJES SOBRE SOLO, ESPESSURA DE *3 CM*.AF_01/2024</t>
  </si>
  <si>
    <t>10.3</t>
  </si>
  <si>
    <t>EXECUÇÃO DE PASSEIO (CALÇADA) OU PISO DE CONCRETO COM CONCRETO MOLDADO IN LOCO, USINADO C25, ACABAMENTO CONVENCIONAL, NÃO ARMADO. AF_03/2023</t>
  </si>
  <si>
    <t>10.4</t>
  </si>
  <si>
    <t>ED-50619</t>
  </si>
  <si>
    <t>POLIMENTO MECANIZADO DE SUPERFÍCIE EM CONCRETO, INCLUSIVE ACABAMENTO DE CONCRETAGEM EM NIVELAMENTO A LASER (NÍVEL ZERO)</t>
  </si>
  <si>
    <t>10.5</t>
  </si>
  <si>
    <t>TELA DE ACO SOLDADA NERVURADA, CA-60, Q-61, (0,97 KG/M2), DIAMETRO DO FIO = 3,4 MM, LARGURA = 2,45 M, ESPACAMENTO DA MALHA = 15 X 15 CM</t>
  </si>
  <si>
    <t>TOTAL DA OBRA</t>
  </si>
  <si>
    <t>__________________________________________________________</t>
  </si>
  <si>
    <t>Engenheiro Civil</t>
  </si>
  <si>
    <t>CREA MG 188.265/D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</si>
</sst>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quot;R$ &quot;#,##0.00"/>
    <numFmt numFmtId="165" formatCode="&quot;R$&quot;\ #,##0.00"/>
  </numFmts>
  <fonts count="10" x14ac:knownFonts="1">
    <font>
      <sz val="11"/>
      <color rgb="FF000000"/>
      <name val="Calibri"/>
      <family val="2"/>
      <charset val="1"/>
    </font>
    <font>
      <sz val="11"/>
      <color rgb="FF000000"/>
      <name val="Calibri"/>
      <family val="2"/>
      <charset val="1"/>
    </font>
    <font>
      <sz val="11"/>
      <color rgb="FF000000"/>
      <name val="Arial"/>
      <family val="2"/>
    </font>
    <font>
      <b/>
      <sz val="18"/>
      <color rgb="FF222222"/>
      <name val="Arial"/>
      <family val="2"/>
    </font>
    <font>
      <b/>
      <sz val="14"/>
      <color rgb="FF222222"/>
      <name val="Arial"/>
      <family val="2"/>
    </font>
    <font>
      <b/>
      <sz val="12"/>
      <color rgb="FF222222"/>
      <name val="Arial"/>
      <family val="2"/>
    </font>
    <font>
      <sz val="12"/>
      <color rgb="FF222222"/>
      <name val="Arial"/>
      <family val="2"/>
    </font>
    <font>
      <sz val="14"/>
      <color rgb="FF000000"/>
      <name val="Arial"/>
      <family val="2"/>
    </font>
    <font>
      <sz val="12"/>
      <color rgb="FF000000"/>
      <name val="Arial"/>
      <family val="2"/>
    </font>
    <font>
      <b/>
      <sz val="12"/>
      <color rgb="FF000000"/>
      <name val="Arial"/>
      <family val="2"/>
    </font>
  </fonts>
  <fills count="6">
    <fill>
      <patternFill patternType="none"/>
    </fill>
    <fill>
      <patternFill patternType="gray125"/>
    </fill>
    <fill>
      <patternFill patternType="solid">
        <fgColor theme="0" tint="-0.34998626667073579"/>
        <bgColor rgb="FF008080"/>
      </patternFill>
    </fill>
    <fill>
      <patternFill patternType="solid">
        <fgColor theme="0" tint="-0.14999847407452621"/>
        <bgColor rgb="FF008080"/>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indexed="64"/>
      </right>
      <top/>
      <bottom/>
      <diagonal/>
    </border>
    <border>
      <left style="thin">
        <color auto="1"/>
      </left>
      <right style="thin">
        <color auto="1"/>
      </right>
      <top style="thin">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cellStyleXfs>
  <cellXfs count="59">
    <xf numFmtId="0" fontId="0" fillId="0" borderId="0" xfId="0"/>
    <xf numFmtId="10" fontId="1" fillId="0" borderId="0" xfId="2" applyNumberFormat="1"/>
    <xf numFmtId="0" fontId="2" fillId="0" borderId="0" xfId="0" applyFont="1"/>
    <xf numFmtId="0" fontId="5" fillId="3" borderId="8" xfId="0" applyFont="1" applyFill="1" applyBorder="1"/>
    <xf numFmtId="0" fontId="5" fillId="3" borderId="8" xfId="0" applyFont="1" applyFill="1" applyBorder="1" applyAlignment="1">
      <alignment vertical="center"/>
    </xf>
    <xf numFmtId="0" fontId="2" fillId="0" borderId="4" xfId="0" applyFont="1" applyBorder="1"/>
    <xf numFmtId="0" fontId="2" fillId="0" borderId="5" xfId="0" applyFont="1" applyBorder="1"/>
    <xf numFmtId="0" fontId="5" fillId="3" borderId="9" xfId="0" applyFont="1" applyFill="1" applyBorder="1" applyAlignment="1">
      <alignment horizontal="center"/>
    </xf>
    <xf numFmtId="0" fontId="5" fillId="0" borderId="10" xfId="0" applyFont="1" applyBorder="1" applyAlignment="1">
      <alignment horizontal="center"/>
    </xf>
    <xf numFmtId="0" fontId="5" fillId="3" borderId="10" xfId="0" applyFont="1" applyFill="1" applyBorder="1" applyAlignment="1">
      <alignment wrapText="1"/>
    </xf>
    <xf numFmtId="0" fontId="5" fillId="3" borderId="10" xfId="0" applyFont="1" applyFill="1" applyBorder="1" applyAlignment="1">
      <alignment horizontal="center" vertical="center"/>
    </xf>
    <xf numFmtId="0" fontId="5" fillId="3" borderId="10" xfId="0" applyFont="1" applyFill="1" applyBorder="1" applyAlignment="1">
      <alignment horizontal="center" vertical="center" wrapText="1"/>
    </xf>
    <xf numFmtId="0" fontId="5" fillId="3" borderId="10" xfId="0" applyFont="1" applyFill="1" applyBorder="1" applyAlignment="1">
      <alignment horizontal="center"/>
    </xf>
    <xf numFmtId="0" fontId="4" fillId="2" borderId="11" xfId="0" applyFont="1" applyFill="1" applyBorder="1" applyAlignment="1">
      <alignment horizontal="center" vertical="center"/>
    </xf>
    <xf numFmtId="0" fontId="4" fillId="2" borderId="11" xfId="0" applyFont="1" applyFill="1" applyBorder="1" applyAlignment="1">
      <alignment vertical="center"/>
    </xf>
    <xf numFmtId="0" fontId="6" fillId="0" borderId="11" xfId="0" applyFont="1" applyBorder="1" applyAlignment="1">
      <alignment horizontal="center" vertical="center"/>
    </xf>
    <xf numFmtId="0" fontId="6" fillId="0" borderId="11" xfId="0" applyFont="1" applyBorder="1" applyAlignment="1">
      <alignment vertical="center" wrapText="1"/>
    </xf>
    <xf numFmtId="2" fontId="6" fillId="0" borderId="11" xfId="0" applyNumberFormat="1" applyFont="1" applyBorder="1" applyAlignment="1">
      <alignment horizontal="center" vertical="center" wrapText="1"/>
    </xf>
    <xf numFmtId="44" fontId="6" fillId="0" borderId="11" xfId="1" applyFont="1" applyFill="1" applyBorder="1" applyAlignment="1">
      <alignment horizontal="center" vertical="center"/>
    </xf>
    <xf numFmtId="164" fontId="6" fillId="0" borderId="11" xfId="0" applyNumberFormat="1" applyFont="1" applyBorder="1" applyAlignment="1">
      <alignment horizontal="center" vertical="center"/>
    </xf>
    <xf numFmtId="44" fontId="5" fillId="3" borderId="11" xfId="1" applyFont="1" applyFill="1" applyBorder="1" applyAlignment="1">
      <alignment horizontal="center"/>
    </xf>
    <xf numFmtId="0" fontId="4" fillId="4" borderId="11" xfId="0" applyFont="1" applyFill="1" applyBorder="1" applyAlignment="1">
      <alignment vertical="center"/>
    </xf>
    <xf numFmtId="164" fontId="5" fillId="3" borderId="11" xfId="0" applyNumberFormat="1" applyFont="1" applyFill="1" applyBorder="1" applyAlignment="1">
      <alignment horizontal="center"/>
    </xf>
    <xf numFmtId="0" fontId="2" fillId="0" borderId="0" xfId="0" applyFont="1" applyAlignment="1">
      <alignment wrapText="1"/>
    </xf>
    <xf numFmtId="0" fontId="7" fillId="0" borderId="0" xfId="0" applyFont="1"/>
    <xf numFmtId="0" fontId="8" fillId="0" borderId="0" xfId="0" applyFont="1"/>
    <xf numFmtId="0" fontId="6" fillId="5" borderId="11" xfId="0" applyFont="1" applyFill="1" applyBorder="1" applyAlignment="1">
      <alignment horizontal="center" vertical="center"/>
    </xf>
    <xf numFmtId="0" fontId="6" fillId="0" borderId="11" xfId="0" applyFont="1" applyBorder="1" applyAlignment="1">
      <alignment horizontal="center" vertical="center" wrapText="1"/>
    </xf>
    <xf numFmtId="0" fontId="9" fillId="0" borderId="0" xfId="0" applyFont="1"/>
    <xf numFmtId="2" fontId="2" fillId="0" borderId="0" xfId="0" applyNumberFormat="1" applyFont="1"/>
    <xf numFmtId="165" fontId="5" fillId="2" borderId="11" xfId="0" applyNumberFormat="1" applyFont="1" applyFill="1" applyBorder="1" applyAlignment="1">
      <alignment horizontal="center"/>
    </xf>
    <xf numFmtId="0" fontId="7" fillId="0" borderId="0" xfId="0" applyFont="1" applyAlignment="1">
      <alignment horizontal="center"/>
    </xf>
    <xf numFmtId="0" fontId="2" fillId="0" borderId="11" xfId="0" applyFont="1" applyBorder="1" applyAlignment="1">
      <alignment horizontal="center"/>
    </xf>
    <xf numFmtId="0" fontId="5" fillId="3" borderId="11" xfId="0" applyFont="1" applyFill="1" applyBorder="1" applyAlignment="1">
      <alignment horizontal="right" vertical="center"/>
    </xf>
    <xf numFmtId="0" fontId="5" fillId="2" borderId="11" xfId="0" applyFont="1" applyFill="1" applyBorder="1" applyAlignment="1">
      <alignment horizontal="right"/>
    </xf>
    <xf numFmtId="0" fontId="2" fillId="0" borderId="0" xfId="0" applyFont="1" applyAlignment="1">
      <alignment horizontal="center"/>
    </xf>
    <xf numFmtId="0" fontId="5" fillId="0" borderId="4" xfId="0" applyFont="1" applyBorder="1" applyAlignment="1">
      <alignment horizontal="left"/>
    </xf>
    <xf numFmtId="0" fontId="5" fillId="0" borderId="5" xfId="0" applyFont="1" applyBorder="1" applyAlignment="1">
      <alignment horizontal="left"/>
    </xf>
    <xf numFmtId="0" fontId="5" fillId="3" borderId="3" xfId="0" applyFont="1" applyFill="1" applyBorder="1" applyAlignment="1">
      <alignment horizontal="center"/>
    </xf>
    <xf numFmtId="0" fontId="5" fillId="3" borderId="4" xfId="0" applyFont="1" applyFill="1" applyBorder="1" applyAlignment="1">
      <alignment horizontal="center"/>
    </xf>
    <xf numFmtId="0" fontId="5" fillId="3" borderId="5" xfId="0" applyFont="1" applyFill="1" applyBorder="1" applyAlignment="1">
      <alignment horizontal="center"/>
    </xf>
    <xf numFmtId="0" fontId="5" fillId="3" borderId="11" xfId="0" applyFont="1" applyFill="1" applyBorder="1" applyAlignment="1">
      <alignment horizontal="right"/>
    </xf>
    <xf numFmtId="0" fontId="5" fillId="0" borderId="4" xfId="0" applyFont="1" applyBorder="1" applyAlignment="1">
      <alignment horizontal="left" wrapText="1"/>
    </xf>
    <xf numFmtId="0" fontId="5" fillId="0" borderId="5" xfId="0" applyFont="1" applyBorder="1" applyAlignment="1">
      <alignment horizontal="left" wrapText="1"/>
    </xf>
    <xf numFmtId="0" fontId="5" fillId="3" borderId="8" xfId="0" applyFont="1" applyFill="1" applyBorder="1" applyAlignment="1">
      <alignment horizontal="left" vertical="center"/>
    </xf>
    <xf numFmtId="10" fontId="5" fillId="0" borderId="8" xfId="2" applyNumberFormat="1" applyFont="1" applyBorder="1" applyAlignment="1">
      <alignment horizontal="left" vertical="center"/>
    </xf>
    <xf numFmtId="0" fontId="5" fillId="3" borderId="8" xfId="0" applyFont="1" applyFill="1" applyBorder="1" applyAlignment="1">
      <alignment horizontal="left"/>
    </xf>
    <xf numFmtId="14" fontId="5" fillId="0" borderId="8" xfId="0" applyNumberFormat="1" applyFont="1" applyBorder="1" applyAlignment="1">
      <alignment horizontal="left"/>
    </xf>
    <xf numFmtId="0" fontId="2" fillId="0" borderId="1" xfId="0" applyFont="1" applyBorder="1" applyAlignment="1">
      <alignment horizontal="center"/>
    </xf>
    <xf numFmtId="0" fontId="2" fillId="0" borderId="2"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5" fillId="0" borderId="8" xfId="0" applyFont="1" applyBorder="1" applyAlignment="1">
      <alignment horizontal="left" wrapText="1"/>
    </xf>
  </cellXfs>
  <cellStyles count="3">
    <cellStyle name="Moeda" xfId="1" builtinId="4"/>
    <cellStyle name="Normal" xfId="0" builtinId="0"/>
    <cellStyle name="Porcentagem"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219709</xdr:colOff>
      <xdr:row>0</xdr:row>
      <xdr:rowOff>71440</xdr:rowOff>
    </xdr:from>
    <xdr:to>
      <xdr:col>1</xdr:col>
      <xdr:colOff>297656</xdr:colOff>
      <xdr:row>1</xdr:row>
      <xdr:rowOff>405460</xdr:rowOff>
    </xdr:to>
    <xdr:pic>
      <xdr:nvPicPr>
        <xdr:cNvPr id="2" name="Imagem 1">
          <a:extLst>
            <a:ext uri="{FF2B5EF4-FFF2-40B4-BE49-F238E27FC236}">
              <a16:creationId xmlns:a16="http://schemas.microsoft.com/office/drawing/2014/main" id="{91A64AC7-ACC4-4955-9E7A-0AFECC959580}"/>
            </a:ext>
          </a:extLst>
        </xdr:cNvPr>
        <xdr:cNvPicPr>
          <a:picLocks noChangeAspect="1"/>
        </xdr:cNvPicPr>
      </xdr:nvPicPr>
      <xdr:blipFill>
        <a:blip xmlns:r="http://schemas.openxmlformats.org/officeDocument/2006/relationships" r:embed="rId1"/>
        <a:stretch>
          <a:fillRect/>
        </a:stretch>
      </xdr:blipFill>
      <xdr:spPr>
        <a:xfrm>
          <a:off x="219709" y="71440"/>
          <a:ext cx="999967" cy="9588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Prefeitura\Secretarias\Secretaria%20de%20Esportes,%20Cultura%20e%20Lazer\Reforma%20Quadra%20-%20Pra&#231;a%20de%20Esportes\Planilha%20Or&#231;ament&#225;ria%20-%20Reforma%20Quadra%20-%20Pra&#231;a%20de%20Esportes%20.xlsx" TargetMode="External"/><Relationship Id="rId1" Type="http://schemas.openxmlformats.org/officeDocument/2006/relationships/externalLinkPath" Target="/Prefeitura/Secretarias/Secretaria%20de%20Esportes,%20Cultura%20e%20Lazer/Reforma%20Quadra%20-%20Pra&#231;a%20de%20Esportes/Planilha%20Or&#231;ament&#225;ria%20-%20Reforma%20Quadra%20-%20Pra&#231;a%20de%20Esportes%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 Orçamentária"/>
      <sheetName val="Composições"/>
      <sheetName val="BDI Onerado"/>
      <sheetName val="Cotações"/>
      <sheetName val="Cronograma  Físico Financeiro"/>
    </sheetNames>
    <sheetDataSet>
      <sheetData sheetId="0"/>
      <sheetData sheetId="1">
        <row r="2">
          <cell r="G2">
            <v>4928.5599999999995</v>
          </cell>
        </row>
        <row r="7">
          <cell r="G7">
            <v>44.768692000000001</v>
          </cell>
        </row>
      </sheetData>
      <sheetData sheetId="2"/>
      <sheetData sheetId="3"/>
      <sheetData sheetId="4"/>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74EE9-1344-441F-878C-CC0AD8865422}">
  <sheetPr>
    <pageSetUpPr fitToPage="1"/>
  </sheetPr>
  <dimension ref="A1:O75"/>
  <sheetViews>
    <sheetView tabSelected="1" zoomScale="80" zoomScaleNormal="80" workbookViewId="0">
      <selection activeCell="B4" sqref="B4:C4"/>
    </sheetView>
  </sheetViews>
  <sheetFormatPr defaultColWidth="9.109375" defaultRowHeight="14.4" x14ac:dyDescent="0.3"/>
  <cols>
    <col min="1" max="1" width="13.44140625" style="2" bestFit="1" customWidth="1"/>
    <col min="2" max="2" width="15" style="2" bestFit="1" customWidth="1"/>
    <col min="3" max="3" width="66.5546875" style="23" customWidth="1"/>
    <col min="4" max="4" width="9.109375" style="2"/>
    <col min="5" max="5" width="12.6640625" style="23" customWidth="1"/>
    <col min="6" max="6" width="15.109375" style="2" bestFit="1" customWidth="1"/>
    <col min="7" max="7" width="20.88671875" style="2" bestFit="1" customWidth="1"/>
    <col min="8" max="8" width="20.6640625" style="2" bestFit="1" customWidth="1"/>
    <col min="9" max="9" width="10" style="1" bestFit="1" customWidth="1"/>
    <col min="10" max="11" width="9.33203125" style="2" bestFit="1" customWidth="1"/>
    <col min="12" max="12" width="15.88671875" style="2" customWidth="1"/>
    <col min="13" max="13" width="14.5546875" style="2" bestFit="1" customWidth="1"/>
    <col min="14" max="15" width="16" style="2" bestFit="1" customWidth="1"/>
    <col min="16" max="16384" width="9.109375" style="2"/>
  </cols>
  <sheetData>
    <row r="1" spans="1:10" ht="49.5" customHeight="1" thickBot="1" x14ac:dyDescent="0.35">
      <c r="A1" s="48"/>
      <c r="B1" s="49"/>
      <c r="C1" s="52" t="s">
        <v>0</v>
      </c>
      <c r="D1" s="53"/>
      <c r="E1" s="53"/>
      <c r="F1" s="53"/>
      <c r="G1" s="53"/>
      <c r="H1" s="54"/>
    </row>
    <row r="2" spans="1:10" ht="37.5" customHeight="1" thickBot="1" x14ac:dyDescent="0.35">
      <c r="A2" s="50"/>
      <c r="B2" s="51"/>
      <c r="C2" s="55" t="s">
        <v>1</v>
      </c>
      <c r="D2" s="56"/>
      <c r="E2" s="56"/>
      <c r="F2" s="56"/>
      <c r="G2" s="56"/>
      <c r="H2" s="57"/>
    </row>
    <row r="3" spans="1:10" ht="38.25" customHeight="1" thickBot="1" x14ac:dyDescent="0.35">
      <c r="A3" s="3" t="s">
        <v>2</v>
      </c>
      <c r="B3" s="36" t="s">
        <v>3</v>
      </c>
      <c r="C3" s="37"/>
      <c r="D3" s="44" t="s">
        <v>4</v>
      </c>
      <c r="E3" s="44"/>
      <c r="F3" s="58" t="s">
        <v>5</v>
      </c>
      <c r="G3" s="58"/>
      <c r="H3" s="58"/>
    </row>
    <row r="4" spans="1:10" ht="16.2" thickBot="1" x14ac:dyDescent="0.35">
      <c r="A4" s="4" t="s">
        <v>6</v>
      </c>
      <c r="B4" s="42" t="s">
        <v>7</v>
      </c>
      <c r="C4" s="43"/>
      <c r="D4" s="44" t="s">
        <v>8</v>
      </c>
      <c r="E4" s="44"/>
      <c r="F4" s="45">
        <v>0.24310000000000001</v>
      </c>
      <c r="G4" s="45"/>
      <c r="H4" s="45"/>
    </row>
    <row r="5" spans="1:10" ht="16.2" thickBot="1" x14ac:dyDescent="0.35">
      <c r="A5" s="3" t="s">
        <v>9</v>
      </c>
      <c r="B5" s="36" t="s">
        <v>10</v>
      </c>
      <c r="C5" s="37"/>
      <c r="D5" s="46" t="s">
        <v>11</v>
      </c>
      <c r="E5" s="46"/>
      <c r="F5" s="47">
        <v>46038</v>
      </c>
      <c r="G5" s="47"/>
      <c r="H5" s="47"/>
    </row>
    <row r="6" spans="1:10" ht="16.2" thickBot="1" x14ac:dyDescent="0.35">
      <c r="A6" s="3" t="s">
        <v>12</v>
      </c>
      <c r="B6" s="36" t="s">
        <v>13</v>
      </c>
      <c r="C6" s="37"/>
      <c r="D6" s="38"/>
      <c r="E6" s="39"/>
      <c r="F6" s="39"/>
      <c r="G6" s="39"/>
      <c r="H6" s="40"/>
    </row>
    <row r="7" spans="1:10" ht="15" thickBot="1" x14ac:dyDescent="0.35">
      <c r="A7" s="5"/>
      <c r="B7" s="5"/>
      <c r="C7" s="5"/>
      <c r="D7" s="5"/>
      <c r="E7" s="5"/>
      <c r="F7" s="5"/>
      <c r="G7" s="5"/>
      <c r="H7" s="6"/>
    </row>
    <row r="8" spans="1:10" ht="15.6" x14ac:dyDescent="0.3">
      <c r="A8" s="7" t="s">
        <v>14</v>
      </c>
      <c r="B8" s="8" t="s">
        <v>15</v>
      </c>
      <c r="C8" s="9" t="s">
        <v>16</v>
      </c>
      <c r="D8" s="10" t="s">
        <v>17</v>
      </c>
      <c r="E8" s="11" t="s">
        <v>18</v>
      </c>
      <c r="F8" s="12" t="s">
        <v>19</v>
      </c>
      <c r="G8" s="10" t="s">
        <v>20</v>
      </c>
      <c r="H8" s="10" t="s">
        <v>21</v>
      </c>
      <c r="I8" s="1">
        <v>1.2431000000000001</v>
      </c>
    </row>
    <row r="9" spans="1:10" ht="17.399999999999999" x14ac:dyDescent="0.3">
      <c r="A9" s="13" t="s">
        <v>22</v>
      </c>
      <c r="B9" s="14"/>
      <c r="C9" s="14" t="s">
        <v>23</v>
      </c>
      <c r="D9" s="14"/>
      <c r="E9" s="14"/>
      <c r="F9" s="14"/>
      <c r="G9" s="14"/>
      <c r="H9" s="14"/>
    </row>
    <row r="10" spans="1:10" ht="15" x14ac:dyDescent="0.3">
      <c r="A10" s="15" t="s">
        <v>24</v>
      </c>
      <c r="B10" s="15" t="s">
        <v>25</v>
      </c>
      <c r="C10" s="16" t="s">
        <v>23</v>
      </c>
      <c r="D10" s="15" t="s">
        <v>26</v>
      </c>
      <c r="E10" s="17">
        <v>2</v>
      </c>
      <c r="F10" s="18">
        <f>[1]Composições!G2</f>
        <v>4928.5599999999995</v>
      </c>
      <c r="G10" s="19">
        <f>ROUND(F10*$I$8,2)</f>
        <v>6126.69</v>
      </c>
      <c r="H10" s="19">
        <f>ROUND(G10*E10,2)</f>
        <v>12253.38</v>
      </c>
    </row>
    <row r="11" spans="1:10" ht="15.6" x14ac:dyDescent="0.3">
      <c r="A11" s="33" t="s">
        <v>27</v>
      </c>
      <c r="B11" s="33"/>
      <c r="C11" s="33"/>
      <c r="D11" s="33"/>
      <c r="E11" s="33"/>
      <c r="F11" s="33"/>
      <c r="G11" s="33"/>
      <c r="H11" s="20">
        <f>SUM(H10:H10)</f>
        <v>12253.38</v>
      </c>
    </row>
    <row r="12" spans="1:10" ht="17.399999999999999" x14ac:dyDescent="0.3">
      <c r="A12" s="13" t="s">
        <v>28</v>
      </c>
      <c r="B12" s="21"/>
      <c r="C12" s="14" t="s">
        <v>29</v>
      </c>
      <c r="D12" s="14"/>
      <c r="E12" s="14"/>
      <c r="F12" s="14"/>
      <c r="G12" s="14"/>
      <c r="H12" s="14"/>
    </row>
    <row r="13" spans="1:10" ht="90" x14ac:dyDescent="0.3">
      <c r="A13" s="15" t="s">
        <v>30</v>
      </c>
      <c r="B13" s="15" t="s">
        <v>31</v>
      </c>
      <c r="C13" s="16" t="s">
        <v>32</v>
      </c>
      <c r="D13" s="15" t="s">
        <v>33</v>
      </c>
      <c r="E13" s="17">
        <v>4.5</v>
      </c>
      <c r="F13" s="19">
        <v>262.08999999999997</v>
      </c>
      <c r="G13" s="19">
        <f t="shared" ref="G13:G14" si="0">ROUND(F13*$I$8,2)</f>
        <v>325.8</v>
      </c>
      <c r="H13" s="19">
        <f t="shared" ref="H13:H14" si="1">ROUND(G13*E13,2)</f>
        <v>1466.1</v>
      </c>
    </row>
    <row r="14" spans="1:10" ht="75" x14ac:dyDescent="0.3">
      <c r="A14" s="15" t="s">
        <v>34</v>
      </c>
      <c r="B14" s="15" t="s">
        <v>35</v>
      </c>
      <c r="C14" s="16" t="s">
        <v>36</v>
      </c>
      <c r="D14" s="15" t="s">
        <v>37</v>
      </c>
      <c r="E14" s="17">
        <v>78.25</v>
      </c>
      <c r="F14" s="19">
        <v>62.77</v>
      </c>
      <c r="G14" s="19">
        <f t="shared" si="0"/>
        <v>78.03</v>
      </c>
      <c r="H14" s="19">
        <f t="shared" si="1"/>
        <v>6105.85</v>
      </c>
    </row>
    <row r="15" spans="1:10" ht="15.6" x14ac:dyDescent="0.3">
      <c r="A15" s="41" t="s">
        <v>38</v>
      </c>
      <c r="B15" s="41"/>
      <c r="C15" s="41"/>
      <c r="D15" s="41"/>
      <c r="E15" s="41"/>
      <c r="F15" s="41"/>
      <c r="G15" s="41"/>
      <c r="H15" s="22">
        <f>SUM(H13:H14)</f>
        <v>7571.9500000000007</v>
      </c>
      <c r="J15" s="23"/>
    </row>
    <row r="16" spans="1:10" x14ac:dyDescent="0.3">
      <c r="A16" s="32"/>
      <c r="B16" s="32"/>
      <c r="C16" s="32"/>
      <c r="D16" s="32"/>
      <c r="E16" s="32"/>
      <c r="F16" s="32"/>
      <c r="G16" s="32"/>
      <c r="H16" s="32"/>
      <c r="J16" s="23"/>
    </row>
    <row r="17" spans="1:15" ht="17.399999999999999" x14ac:dyDescent="0.3">
      <c r="A17" s="13" t="s">
        <v>39</v>
      </c>
      <c r="B17" s="21"/>
      <c r="C17" s="14" t="s">
        <v>40</v>
      </c>
      <c r="D17" s="14"/>
      <c r="E17" s="14"/>
      <c r="F17" s="14"/>
      <c r="G17" s="14"/>
      <c r="H17" s="14"/>
      <c r="J17" s="23"/>
    </row>
    <row r="18" spans="1:15" ht="45" x14ac:dyDescent="0.3">
      <c r="A18" s="15" t="s">
        <v>41</v>
      </c>
      <c r="B18" s="15" t="s">
        <v>42</v>
      </c>
      <c r="C18" s="16" t="s">
        <v>43</v>
      </c>
      <c r="D18" s="15" t="s">
        <v>44</v>
      </c>
      <c r="E18" s="17">
        <v>6.15</v>
      </c>
      <c r="F18" s="19">
        <v>77.290000000000006</v>
      </c>
      <c r="G18" s="19">
        <f t="shared" ref="G18:G21" si="2">ROUND(F18*$I$8,2)</f>
        <v>96.08</v>
      </c>
      <c r="H18" s="19">
        <f t="shared" ref="H18:H21" si="3">ROUND(G18*E18,2)</f>
        <v>590.89</v>
      </c>
    </row>
    <row r="19" spans="1:15" ht="60" x14ac:dyDescent="0.3">
      <c r="A19" s="15" t="s">
        <v>45</v>
      </c>
      <c r="B19" s="15">
        <v>101173</v>
      </c>
      <c r="C19" s="16" t="s">
        <v>46</v>
      </c>
      <c r="D19" s="15" t="s">
        <v>47</v>
      </c>
      <c r="E19" s="17">
        <v>77.5</v>
      </c>
      <c r="F19" s="19">
        <v>67.540000000000006</v>
      </c>
      <c r="G19" s="19">
        <f t="shared" si="2"/>
        <v>83.96</v>
      </c>
      <c r="H19" s="19">
        <f t="shared" si="3"/>
        <v>6506.9</v>
      </c>
    </row>
    <row r="20" spans="1:15" ht="30" x14ac:dyDescent="0.3">
      <c r="A20" s="15" t="s">
        <v>48</v>
      </c>
      <c r="B20" s="15">
        <v>101616</v>
      </c>
      <c r="C20" s="16" t="s">
        <v>49</v>
      </c>
      <c r="D20" s="15" t="s">
        <v>33</v>
      </c>
      <c r="E20" s="17">
        <v>13.48</v>
      </c>
      <c r="F20" s="19">
        <v>7.38</v>
      </c>
      <c r="G20" s="19">
        <f t="shared" si="2"/>
        <v>9.17</v>
      </c>
      <c r="H20" s="19">
        <f t="shared" si="3"/>
        <v>123.61</v>
      </c>
      <c r="K20" s="24"/>
      <c r="L20" s="24"/>
      <c r="M20" s="24"/>
      <c r="N20" s="24"/>
      <c r="O20" s="24"/>
    </row>
    <row r="21" spans="1:15" ht="75" x14ac:dyDescent="0.3">
      <c r="A21" s="15" t="s">
        <v>50</v>
      </c>
      <c r="B21" s="15">
        <v>105559</v>
      </c>
      <c r="C21" s="16" t="s">
        <v>51</v>
      </c>
      <c r="D21" s="15" t="s">
        <v>52</v>
      </c>
      <c r="E21" s="17">
        <v>257.54000000000002</v>
      </c>
      <c r="F21" s="19">
        <v>10.61</v>
      </c>
      <c r="G21" s="19">
        <f t="shared" si="2"/>
        <v>13.19</v>
      </c>
      <c r="H21" s="19">
        <f t="shared" si="3"/>
        <v>3396.95</v>
      </c>
      <c r="K21" s="24"/>
      <c r="L21" s="24"/>
      <c r="M21" s="24"/>
      <c r="N21" s="24"/>
      <c r="O21" s="24"/>
    </row>
    <row r="22" spans="1:15" ht="17.399999999999999" x14ac:dyDescent="0.3">
      <c r="A22" s="33" t="s">
        <v>38</v>
      </c>
      <c r="B22" s="33"/>
      <c r="C22" s="33"/>
      <c r="D22" s="33"/>
      <c r="E22" s="33"/>
      <c r="F22" s="33"/>
      <c r="G22" s="33"/>
      <c r="H22" s="22">
        <f>SUM(H18:H21)</f>
        <v>10618.349999999999</v>
      </c>
      <c r="K22" s="24"/>
      <c r="L22" s="24"/>
      <c r="M22" s="24"/>
      <c r="N22" s="24"/>
      <c r="O22" s="24"/>
    </row>
    <row r="23" spans="1:15" ht="17.399999999999999" x14ac:dyDescent="0.3">
      <c r="A23" s="32"/>
      <c r="B23" s="32"/>
      <c r="C23" s="32"/>
      <c r="D23" s="32"/>
      <c r="E23" s="32"/>
      <c r="F23" s="32"/>
      <c r="G23" s="32"/>
      <c r="H23" s="32"/>
      <c r="K23" s="24"/>
      <c r="L23" s="24"/>
      <c r="M23" s="24"/>
      <c r="N23" s="24"/>
      <c r="O23" s="24"/>
    </row>
    <row r="24" spans="1:15" ht="17.399999999999999" x14ac:dyDescent="0.3">
      <c r="A24" s="13" t="s">
        <v>53</v>
      </c>
      <c r="B24" s="21"/>
      <c r="C24" s="14" t="s">
        <v>54</v>
      </c>
      <c r="D24" s="14"/>
      <c r="E24" s="14"/>
      <c r="F24" s="14"/>
      <c r="G24" s="14"/>
      <c r="H24" s="14"/>
      <c r="K24" s="24"/>
      <c r="L24" s="24"/>
      <c r="M24" s="24"/>
      <c r="N24" s="24"/>
      <c r="O24" s="24"/>
    </row>
    <row r="25" spans="1:15" ht="30" x14ac:dyDescent="0.3">
      <c r="A25" s="15" t="s">
        <v>55</v>
      </c>
      <c r="B25" s="15" t="s">
        <v>56</v>
      </c>
      <c r="C25" s="16" t="s">
        <v>57</v>
      </c>
      <c r="D25" s="15" t="s">
        <v>58</v>
      </c>
      <c r="E25" s="17">
        <v>0.4</v>
      </c>
      <c r="F25" s="19">
        <v>211.61</v>
      </c>
      <c r="G25" s="19">
        <f t="shared" ref="G25:G29" si="4">ROUND(F25*$I$8,2)</f>
        <v>263.05</v>
      </c>
      <c r="H25" s="19">
        <f t="shared" ref="H25:H29" si="5">ROUND(G25*E25,2)</f>
        <v>105.22</v>
      </c>
      <c r="K25" s="24"/>
      <c r="L25" s="24"/>
      <c r="M25" s="24"/>
      <c r="N25" s="24"/>
      <c r="O25" s="24"/>
    </row>
    <row r="26" spans="1:15" ht="30" x14ac:dyDescent="0.3">
      <c r="A26" s="15" t="s">
        <v>59</v>
      </c>
      <c r="B26" s="15" t="s">
        <v>60</v>
      </c>
      <c r="C26" s="16" t="s">
        <v>61</v>
      </c>
      <c r="D26" s="15" t="s">
        <v>62</v>
      </c>
      <c r="E26" s="17">
        <v>137.30000000000001</v>
      </c>
      <c r="F26" s="19">
        <v>14.28</v>
      </c>
      <c r="G26" s="19">
        <f t="shared" si="4"/>
        <v>17.75</v>
      </c>
      <c r="H26" s="19">
        <f t="shared" si="5"/>
        <v>2437.08</v>
      </c>
      <c r="K26" s="24"/>
      <c r="L26" s="24"/>
      <c r="M26" s="24"/>
      <c r="N26" s="24"/>
      <c r="O26" s="24"/>
    </row>
    <row r="27" spans="1:15" ht="30" x14ac:dyDescent="0.3">
      <c r="A27" s="15" t="s">
        <v>63</v>
      </c>
      <c r="B27" s="15" t="s">
        <v>64</v>
      </c>
      <c r="C27" s="16" t="s">
        <v>65</v>
      </c>
      <c r="D27" s="15" t="s">
        <v>62</v>
      </c>
      <c r="E27" s="17">
        <v>200.1</v>
      </c>
      <c r="F27" s="19">
        <v>13.94</v>
      </c>
      <c r="G27" s="19">
        <f t="shared" si="4"/>
        <v>17.329999999999998</v>
      </c>
      <c r="H27" s="19">
        <f t="shared" si="5"/>
        <v>3467.73</v>
      </c>
      <c r="K27" s="24"/>
      <c r="L27" s="24"/>
      <c r="M27" s="24"/>
      <c r="N27" s="24"/>
      <c r="O27" s="24"/>
    </row>
    <row r="28" spans="1:15" ht="45" x14ac:dyDescent="0.3">
      <c r="A28" s="15" t="s">
        <v>66</v>
      </c>
      <c r="B28" s="15" t="s">
        <v>67</v>
      </c>
      <c r="C28" s="16" t="s">
        <v>68</v>
      </c>
      <c r="D28" s="15" t="s">
        <v>52</v>
      </c>
      <c r="E28" s="17">
        <v>5.03</v>
      </c>
      <c r="F28" s="19">
        <v>665.04</v>
      </c>
      <c r="G28" s="19">
        <f t="shared" si="4"/>
        <v>826.71</v>
      </c>
      <c r="H28" s="19">
        <f t="shared" si="5"/>
        <v>4158.3500000000004</v>
      </c>
      <c r="J28" s="25"/>
      <c r="K28" s="25"/>
      <c r="L28" s="24"/>
      <c r="M28" s="24"/>
    </row>
    <row r="29" spans="1:15" ht="30" x14ac:dyDescent="0.3">
      <c r="A29" s="15" t="s">
        <v>69</v>
      </c>
      <c r="B29" s="26" t="s">
        <v>70</v>
      </c>
      <c r="C29" s="16" t="s">
        <v>71</v>
      </c>
      <c r="D29" s="15" t="s">
        <v>33</v>
      </c>
      <c r="E29" s="17">
        <v>42.35</v>
      </c>
      <c r="F29" s="19">
        <v>61.53</v>
      </c>
      <c r="G29" s="19">
        <f t="shared" si="4"/>
        <v>76.489999999999995</v>
      </c>
      <c r="H29" s="19">
        <f t="shared" si="5"/>
        <v>3239.35</v>
      </c>
      <c r="J29" s="25"/>
      <c r="K29" s="25"/>
      <c r="L29" s="24"/>
      <c r="M29" s="24"/>
    </row>
    <row r="30" spans="1:15" ht="17.399999999999999" x14ac:dyDescent="0.3">
      <c r="A30" s="33" t="s">
        <v>38</v>
      </c>
      <c r="B30" s="33"/>
      <c r="C30" s="33"/>
      <c r="D30" s="33"/>
      <c r="E30" s="33"/>
      <c r="F30" s="33"/>
      <c r="G30" s="33"/>
      <c r="H30" s="22">
        <f>SUM(H25:H29)</f>
        <v>13407.730000000001</v>
      </c>
      <c r="J30" s="25"/>
      <c r="K30" s="25"/>
      <c r="L30" s="24"/>
      <c r="M30" s="24"/>
    </row>
    <row r="31" spans="1:15" ht="17.399999999999999" x14ac:dyDescent="0.3">
      <c r="A31" s="32"/>
      <c r="B31" s="32"/>
      <c r="C31" s="32"/>
      <c r="D31" s="32"/>
      <c r="E31" s="32"/>
      <c r="F31" s="32"/>
      <c r="G31" s="32"/>
      <c r="H31" s="32"/>
      <c r="J31" s="25"/>
      <c r="K31" s="25"/>
      <c r="L31" s="24"/>
      <c r="M31" s="24"/>
    </row>
    <row r="32" spans="1:15" ht="17.399999999999999" x14ac:dyDescent="0.3">
      <c r="A32" s="13" t="s">
        <v>72</v>
      </c>
      <c r="B32" s="14"/>
      <c r="C32" s="14" t="s">
        <v>73</v>
      </c>
      <c r="D32" s="14"/>
      <c r="E32" s="14"/>
      <c r="F32" s="14"/>
      <c r="G32" s="14"/>
      <c r="H32" s="14"/>
      <c r="L32" s="24"/>
      <c r="M32" s="24"/>
    </row>
    <row r="33" spans="1:13" ht="30" x14ac:dyDescent="0.3">
      <c r="A33" s="15" t="s">
        <v>74</v>
      </c>
      <c r="B33" s="26" t="s">
        <v>70</v>
      </c>
      <c r="C33" s="16" t="s">
        <v>71</v>
      </c>
      <c r="D33" s="15" t="s">
        <v>33</v>
      </c>
      <c r="E33" s="17">
        <v>6.05</v>
      </c>
      <c r="F33" s="19">
        <f>F29</f>
        <v>61.53</v>
      </c>
      <c r="G33" s="19">
        <f t="shared" ref="G33:G37" si="6">ROUND(F33*$I$8,2)</f>
        <v>76.489999999999995</v>
      </c>
      <c r="H33" s="19">
        <f t="shared" ref="H33:H37" si="7">ROUND(G33*E33,2)</f>
        <v>462.76</v>
      </c>
      <c r="L33" s="24"/>
      <c r="M33" s="24"/>
    </row>
    <row r="34" spans="1:13" ht="30" x14ac:dyDescent="0.3">
      <c r="A34" s="15" t="s">
        <v>75</v>
      </c>
      <c r="B34" s="15" t="s">
        <v>60</v>
      </c>
      <c r="C34" s="16" t="s">
        <v>61</v>
      </c>
      <c r="D34" s="15" t="s">
        <v>62</v>
      </c>
      <c r="E34" s="17">
        <v>12.1</v>
      </c>
      <c r="F34" s="19">
        <f>F26</f>
        <v>14.28</v>
      </c>
      <c r="G34" s="19">
        <f t="shared" si="6"/>
        <v>17.75</v>
      </c>
      <c r="H34" s="19">
        <f t="shared" si="7"/>
        <v>214.78</v>
      </c>
      <c r="L34" s="24"/>
      <c r="M34" s="24"/>
    </row>
    <row r="35" spans="1:13" ht="30" x14ac:dyDescent="0.3">
      <c r="A35" s="15" t="s">
        <v>76</v>
      </c>
      <c r="B35" s="15" t="s">
        <v>64</v>
      </c>
      <c r="C35" s="16" t="s">
        <v>65</v>
      </c>
      <c r="D35" s="15" t="s">
        <v>62</v>
      </c>
      <c r="E35" s="17">
        <v>23.5</v>
      </c>
      <c r="F35" s="19">
        <f>F27</f>
        <v>13.94</v>
      </c>
      <c r="G35" s="19">
        <f t="shared" si="6"/>
        <v>17.329999999999998</v>
      </c>
      <c r="H35" s="19">
        <f t="shared" si="7"/>
        <v>407.26</v>
      </c>
      <c r="L35" s="24"/>
      <c r="M35" s="24"/>
    </row>
    <row r="36" spans="1:13" ht="45" x14ac:dyDescent="0.3">
      <c r="A36" s="15" t="s">
        <v>77</v>
      </c>
      <c r="B36" s="15" t="s">
        <v>67</v>
      </c>
      <c r="C36" s="16" t="s">
        <v>68</v>
      </c>
      <c r="D36" s="15" t="s">
        <v>52</v>
      </c>
      <c r="E36" s="17">
        <v>0.62</v>
      </c>
      <c r="F36" s="19">
        <f>F28</f>
        <v>665.04</v>
      </c>
      <c r="G36" s="19">
        <f t="shared" si="6"/>
        <v>826.71</v>
      </c>
      <c r="H36" s="19">
        <f t="shared" si="7"/>
        <v>512.55999999999995</v>
      </c>
    </row>
    <row r="37" spans="1:13" ht="30" x14ac:dyDescent="0.3">
      <c r="A37" s="15" t="s">
        <v>78</v>
      </c>
      <c r="B37" s="15" t="s">
        <v>79</v>
      </c>
      <c r="C37" s="16" t="s">
        <v>80</v>
      </c>
      <c r="D37" s="15" t="s">
        <v>37</v>
      </c>
      <c r="E37" s="17">
        <v>89.9</v>
      </c>
      <c r="F37" s="19">
        <f>[1]Composições!G7</f>
        <v>44.768692000000001</v>
      </c>
      <c r="G37" s="19">
        <f t="shared" si="6"/>
        <v>55.65</v>
      </c>
      <c r="H37" s="19">
        <f t="shared" si="7"/>
        <v>5002.9399999999996</v>
      </c>
    </row>
    <row r="38" spans="1:13" ht="15.6" x14ac:dyDescent="0.3">
      <c r="A38" s="33" t="s">
        <v>38</v>
      </c>
      <c r="B38" s="33"/>
      <c r="C38" s="33"/>
      <c r="D38" s="33"/>
      <c r="E38" s="33"/>
      <c r="F38" s="33"/>
      <c r="G38" s="33"/>
      <c r="H38" s="22">
        <f>SUM(H33:H37)</f>
        <v>6600.2999999999993</v>
      </c>
    </row>
    <row r="39" spans="1:13" x14ac:dyDescent="0.3">
      <c r="A39" s="32"/>
      <c r="B39" s="32"/>
      <c r="C39" s="32"/>
      <c r="D39" s="32"/>
      <c r="E39" s="32"/>
      <c r="F39" s="32"/>
      <c r="G39" s="32"/>
      <c r="H39" s="32"/>
    </row>
    <row r="40" spans="1:13" ht="17.399999999999999" x14ac:dyDescent="0.3">
      <c r="A40" s="13" t="s">
        <v>81</v>
      </c>
      <c r="B40" s="21"/>
      <c r="C40" s="14" t="s">
        <v>82</v>
      </c>
      <c r="D40" s="14"/>
      <c r="E40" s="14"/>
      <c r="F40" s="14"/>
      <c r="G40" s="14"/>
      <c r="H40" s="14"/>
    </row>
    <row r="41" spans="1:13" ht="45" x14ac:dyDescent="0.3">
      <c r="A41" s="15" t="s">
        <v>83</v>
      </c>
      <c r="B41" s="15" t="s">
        <v>84</v>
      </c>
      <c r="C41" s="16" t="s">
        <v>85</v>
      </c>
      <c r="D41" s="15" t="s">
        <v>86</v>
      </c>
      <c r="E41" s="27">
        <v>32.36</v>
      </c>
      <c r="F41" s="19">
        <v>73.19</v>
      </c>
      <c r="G41" s="19">
        <f t="shared" ref="G41:G43" si="8">ROUND(F41*$I$8,2)</f>
        <v>90.98</v>
      </c>
      <c r="H41" s="19">
        <f t="shared" ref="H41:H43" si="9">ROUND(G41*E41,2)</f>
        <v>2944.11</v>
      </c>
    </row>
    <row r="42" spans="1:13" ht="90" x14ac:dyDescent="0.3">
      <c r="A42" s="15" t="s">
        <v>87</v>
      </c>
      <c r="B42" s="15" t="s">
        <v>88</v>
      </c>
      <c r="C42" s="16" t="s">
        <v>89</v>
      </c>
      <c r="D42" s="15" t="s">
        <v>33</v>
      </c>
      <c r="E42" s="17">
        <v>37.340000000000003</v>
      </c>
      <c r="F42" s="19">
        <v>70.56</v>
      </c>
      <c r="G42" s="19">
        <f t="shared" si="8"/>
        <v>87.71</v>
      </c>
      <c r="H42" s="19">
        <f t="shared" si="9"/>
        <v>3275.09</v>
      </c>
    </row>
    <row r="43" spans="1:13" ht="60" x14ac:dyDescent="0.3">
      <c r="A43" s="15" t="s">
        <v>87</v>
      </c>
      <c r="B43" s="15" t="s">
        <v>90</v>
      </c>
      <c r="C43" s="16" t="s">
        <v>91</v>
      </c>
      <c r="D43" s="15" t="s">
        <v>33</v>
      </c>
      <c r="E43" s="17">
        <v>214</v>
      </c>
      <c r="F43" s="19">
        <v>62.09</v>
      </c>
      <c r="G43" s="19">
        <f t="shared" si="8"/>
        <v>77.180000000000007</v>
      </c>
      <c r="H43" s="19">
        <f t="shared" si="9"/>
        <v>16516.52</v>
      </c>
    </row>
    <row r="44" spans="1:13" ht="15.6" x14ac:dyDescent="0.3">
      <c r="A44" s="33" t="s">
        <v>38</v>
      </c>
      <c r="B44" s="33"/>
      <c r="C44" s="33"/>
      <c r="D44" s="33"/>
      <c r="E44" s="33"/>
      <c r="F44" s="33"/>
      <c r="G44" s="33"/>
      <c r="H44" s="22">
        <f>SUM(H41:H43)</f>
        <v>22735.72</v>
      </c>
    </row>
    <row r="45" spans="1:13" x14ac:dyDescent="0.3">
      <c r="A45" s="32"/>
      <c r="B45" s="32"/>
      <c r="C45" s="32"/>
      <c r="D45" s="32"/>
      <c r="E45" s="32"/>
      <c r="F45" s="32"/>
      <c r="G45" s="32"/>
      <c r="H45" s="32"/>
    </row>
    <row r="46" spans="1:13" ht="17.399999999999999" x14ac:dyDescent="0.3">
      <c r="A46" s="13" t="s">
        <v>92</v>
      </c>
      <c r="B46" s="21"/>
      <c r="C46" s="14" t="s">
        <v>93</v>
      </c>
      <c r="D46" s="14"/>
      <c r="E46" s="14"/>
      <c r="F46" s="14"/>
      <c r="G46" s="14"/>
      <c r="H46" s="14"/>
    </row>
    <row r="47" spans="1:13" ht="120" x14ac:dyDescent="0.3">
      <c r="A47" s="15" t="s">
        <v>94</v>
      </c>
      <c r="B47" s="15" t="s">
        <v>95</v>
      </c>
      <c r="C47" s="16" t="s">
        <v>96</v>
      </c>
      <c r="D47" s="15" t="s">
        <v>97</v>
      </c>
      <c r="E47" s="27">
        <v>2</v>
      </c>
      <c r="F47" s="19">
        <v>694.55</v>
      </c>
      <c r="G47" s="19">
        <f t="shared" ref="G47" si="10">ROUND(F47*$I$8,2)</f>
        <v>863.4</v>
      </c>
      <c r="H47" s="19">
        <f t="shared" ref="H47" si="11">ROUND(G47*E47,2)</f>
        <v>1726.8</v>
      </c>
    </row>
    <row r="48" spans="1:13" ht="15.6" x14ac:dyDescent="0.3">
      <c r="A48" s="33" t="s">
        <v>38</v>
      </c>
      <c r="B48" s="33"/>
      <c r="C48" s="33"/>
      <c r="D48" s="33"/>
      <c r="E48" s="33"/>
      <c r="F48" s="33"/>
      <c r="G48" s="33"/>
      <c r="H48" s="22">
        <f>SUM(H47:H47)</f>
        <v>1726.8</v>
      </c>
    </row>
    <row r="49" spans="1:14" x14ac:dyDescent="0.3">
      <c r="A49" s="32"/>
      <c r="B49" s="32"/>
      <c r="C49" s="32"/>
      <c r="D49" s="32"/>
      <c r="E49" s="32"/>
      <c r="F49" s="32"/>
      <c r="G49" s="32"/>
      <c r="H49" s="32"/>
    </row>
    <row r="50" spans="1:14" ht="17.399999999999999" x14ac:dyDescent="0.3">
      <c r="A50" s="13" t="s">
        <v>98</v>
      </c>
      <c r="B50" s="21"/>
      <c r="C50" s="14" t="s">
        <v>99</v>
      </c>
      <c r="D50" s="14"/>
      <c r="E50" s="14"/>
      <c r="F50" s="14"/>
      <c r="G50" s="14"/>
      <c r="H50" s="14"/>
    </row>
    <row r="51" spans="1:14" ht="15" x14ac:dyDescent="0.3">
      <c r="A51" s="15" t="s">
        <v>100</v>
      </c>
      <c r="B51" s="15" t="s">
        <v>101</v>
      </c>
      <c r="C51" s="16" t="s">
        <v>102</v>
      </c>
      <c r="D51" s="15" t="s">
        <v>33</v>
      </c>
      <c r="E51" s="17">
        <v>55.05</v>
      </c>
      <c r="F51" s="19">
        <v>33.340000000000003</v>
      </c>
      <c r="G51" s="19">
        <f t="shared" ref="G51" si="12">ROUND(F51*$I$8,2)</f>
        <v>41.44</v>
      </c>
      <c r="H51" s="19">
        <f t="shared" ref="H51" si="13">ROUND(G51*E51,2)</f>
        <v>2281.27</v>
      </c>
    </row>
    <row r="52" spans="1:14" ht="15.6" x14ac:dyDescent="0.3">
      <c r="A52" s="33" t="s">
        <v>38</v>
      </c>
      <c r="B52" s="33"/>
      <c r="C52" s="33"/>
      <c r="D52" s="33"/>
      <c r="E52" s="33"/>
      <c r="F52" s="33"/>
      <c r="G52" s="33"/>
      <c r="H52" s="22">
        <f>SUM(H51:H51)</f>
        <v>2281.27</v>
      </c>
    </row>
    <row r="53" spans="1:14" x14ac:dyDescent="0.3">
      <c r="A53" s="32"/>
      <c r="B53" s="32"/>
      <c r="C53" s="32"/>
      <c r="D53" s="32"/>
      <c r="E53" s="32"/>
      <c r="F53" s="32"/>
      <c r="G53" s="32"/>
      <c r="H53" s="32"/>
    </row>
    <row r="54" spans="1:14" ht="17.399999999999999" x14ac:dyDescent="0.3">
      <c r="A54" s="13" t="s">
        <v>103</v>
      </c>
      <c r="B54" s="21"/>
      <c r="C54" s="14" t="s">
        <v>104</v>
      </c>
      <c r="D54" s="14"/>
      <c r="E54" s="14"/>
      <c r="F54" s="14"/>
      <c r="G54" s="14"/>
      <c r="H54" s="14"/>
    </row>
    <row r="55" spans="1:14" ht="60" x14ac:dyDescent="0.3">
      <c r="A55" s="15" t="s">
        <v>105</v>
      </c>
      <c r="B55" s="15">
        <v>87879</v>
      </c>
      <c r="C55" s="16" t="s">
        <v>106</v>
      </c>
      <c r="D55" s="15" t="s">
        <v>33</v>
      </c>
      <c r="E55" s="17">
        <v>98.48</v>
      </c>
      <c r="F55" s="19">
        <v>5.13</v>
      </c>
      <c r="G55" s="19">
        <f t="shared" ref="G55:G56" si="14">ROUND(F55*$I$8,2)</f>
        <v>6.38</v>
      </c>
      <c r="H55" s="19">
        <f t="shared" ref="H55:H56" si="15">ROUND(G55*E55,2)</f>
        <v>628.29999999999995</v>
      </c>
      <c r="L55" s="28"/>
      <c r="N55" s="29"/>
    </row>
    <row r="56" spans="1:14" ht="75" x14ac:dyDescent="0.3">
      <c r="A56" s="15" t="s">
        <v>107</v>
      </c>
      <c r="B56" s="15">
        <v>87547</v>
      </c>
      <c r="C56" s="16" t="s">
        <v>108</v>
      </c>
      <c r="D56" s="15" t="s">
        <v>33</v>
      </c>
      <c r="E56" s="17">
        <v>98.48</v>
      </c>
      <c r="F56" s="19">
        <v>30.52</v>
      </c>
      <c r="G56" s="19">
        <f t="shared" si="14"/>
        <v>37.94</v>
      </c>
      <c r="H56" s="19">
        <f t="shared" si="15"/>
        <v>3736.33</v>
      </c>
    </row>
    <row r="57" spans="1:14" ht="15.6" x14ac:dyDescent="0.3">
      <c r="A57" s="33" t="s">
        <v>38</v>
      </c>
      <c r="B57" s="33"/>
      <c r="C57" s="33"/>
      <c r="D57" s="33"/>
      <c r="E57" s="33"/>
      <c r="F57" s="33"/>
      <c r="G57" s="33"/>
      <c r="H57" s="22">
        <f>SUM(H55:H56)</f>
        <v>4364.63</v>
      </c>
    </row>
    <row r="58" spans="1:14" x14ac:dyDescent="0.3">
      <c r="A58" s="32"/>
      <c r="B58" s="32"/>
      <c r="C58" s="32"/>
      <c r="D58" s="32"/>
      <c r="E58" s="32"/>
      <c r="F58" s="32"/>
      <c r="G58" s="32"/>
      <c r="H58" s="32"/>
    </row>
    <row r="59" spans="1:14" ht="17.399999999999999" x14ac:dyDescent="0.3">
      <c r="A59" s="13" t="s">
        <v>109</v>
      </c>
      <c r="B59" s="21"/>
      <c r="C59" s="14" t="s">
        <v>110</v>
      </c>
      <c r="D59" s="14"/>
      <c r="E59" s="14"/>
      <c r="F59" s="14"/>
      <c r="G59" s="14"/>
      <c r="H59" s="14"/>
    </row>
    <row r="60" spans="1:14" ht="45" x14ac:dyDescent="0.3">
      <c r="A60" s="15" t="s">
        <v>111</v>
      </c>
      <c r="B60" s="15">
        <v>97083</v>
      </c>
      <c r="C60" s="16" t="s">
        <v>112</v>
      </c>
      <c r="D60" s="15" t="s">
        <v>33</v>
      </c>
      <c r="E60" s="17">
        <v>1163.73</v>
      </c>
      <c r="F60" s="19">
        <v>3.8</v>
      </c>
      <c r="G60" s="19">
        <f t="shared" ref="G60:G64" si="16">ROUND(F60*$I$8,2)</f>
        <v>4.72</v>
      </c>
      <c r="H60" s="19">
        <f t="shared" ref="H60:H64" si="17">ROUND(G60*E60,2)</f>
        <v>5492.81</v>
      </c>
    </row>
    <row r="61" spans="1:14" ht="45" x14ac:dyDescent="0.3">
      <c r="A61" s="15" t="s">
        <v>113</v>
      </c>
      <c r="B61" s="15">
        <v>96622</v>
      </c>
      <c r="C61" s="16" t="s">
        <v>114</v>
      </c>
      <c r="D61" s="15" t="s">
        <v>52</v>
      </c>
      <c r="E61" s="17">
        <v>34.909999999999997</v>
      </c>
      <c r="F61" s="19">
        <v>259.10000000000002</v>
      </c>
      <c r="G61" s="19">
        <f t="shared" si="16"/>
        <v>322.08999999999997</v>
      </c>
      <c r="H61" s="19">
        <f t="shared" si="17"/>
        <v>11244.16</v>
      </c>
    </row>
    <row r="62" spans="1:14" ht="60" x14ac:dyDescent="0.3">
      <c r="A62" s="15" t="s">
        <v>115</v>
      </c>
      <c r="B62" s="15">
        <v>104626</v>
      </c>
      <c r="C62" s="16" t="s">
        <v>116</v>
      </c>
      <c r="D62" s="15" t="s">
        <v>52</v>
      </c>
      <c r="E62" s="17">
        <v>90.81</v>
      </c>
      <c r="F62" s="19">
        <v>770.52</v>
      </c>
      <c r="G62" s="19">
        <f t="shared" si="16"/>
        <v>957.83</v>
      </c>
      <c r="H62" s="19">
        <f t="shared" si="17"/>
        <v>86980.54</v>
      </c>
    </row>
    <row r="63" spans="1:14" ht="45" x14ac:dyDescent="0.3">
      <c r="A63" s="15" t="s">
        <v>117</v>
      </c>
      <c r="B63" s="15" t="s">
        <v>118</v>
      </c>
      <c r="C63" s="16" t="s">
        <v>119</v>
      </c>
      <c r="D63" s="15" t="s">
        <v>33</v>
      </c>
      <c r="E63" s="17">
        <v>1087.57</v>
      </c>
      <c r="F63" s="19">
        <v>15.13</v>
      </c>
      <c r="G63" s="19">
        <f t="shared" si="16"/>
        <v>18.809999999999999</v>
      </c>
      <c r="H63" s="19">
        <f t="shared" si="17"/>
        <v>20457.189999999999</v>
      </c>
    </row>
    <row r="64" spans="1:14" ht="45" x14ac:dyDescent="0.3">
      <c r="A64" s="15" t="s">
        <v>120</v>
      </c>
      <c r="B64" s="15">
        <v>10917</v>
      </c>
      <c r="C64" s="16" t="s">
        <v>121</v>
      </c>
      <c r="D64" s="15" t="s">
        <v>33</v>
      </c>
      <c r="E64" s="17">
        <v>1087.57</v>
      </c>
      <c r="F64" s="19">
        <v>7.85</v>
      </c>
      <c r="G64" s="19">
        <f t="shared" si="16"/>
        <v>9.76</v>
      </c>
      <c r="H64" s="19">
        <f t="shared" si="17"/>
        <v>10614.68</v>
      </c>
    </row>
    <row r="65" spans="1:8" ht="15.6" x14ac:dyDescent="0.3">
      <c r="A65" s="33" t="s">
        <v>38</v>
      </c>
      <c r="B65" s="33"/>
      <c r="C65" s="33"/>
      <c r="D65" s="33"/>
      <c r="E65" s="33"/>
      <c r="F65" s="33"/>
      <c r="G65" s="33"/>
      <c r="H65" s="22">
        <f>SUM(H60:H64)</f>
        <v>134789.38</v>
      </c>
    </row>
    <row r="66" spans="1:8" x14ac:dyDescent="0.3">
      <c r="A66" s="32"/>
      <c r="B66" s="32"/>
      <c r="C66" s="32"/>
      <c r="D66" s="32"/>
      <c r="E66" s="32"/>
      <c r="F66" s="32"/>
      <c r="G66" s="32"/>
      <c r="H66" s="32"/>
    </row>
    <row r="67" spans="1:8" ht="15.6" x14ac:dyDescent="0.3">
      <c r="A67" s="34" t="s">
        <v>122</v>
      </c>
      <c r="B67" s="34"/>
      <c r="C67" s="34"/>
      <c r="D67" s="34"/>
      <c r="E67" s="34"/>
      <c r="F67" s="34"/>
      <c r="G67" s="34"/>
      <c r="H67" s="30">
        <f>H11+H15+H22+H30+H38+H44+H48+H52+H57+H65</f>
        <v>216349.51</v>
      </c>
    </row>
    <row r="68" spans="1:8" x14ac:dyDescent="0.3">
      <c r="A68" s="35" t="s">
        <v>123</v>
      </c>
      <c r="B68" s="35"/>
      <c r="C68" s="35"/>
      <c r="D68" s="35"/>
      <c r="E68" s="35"/>
      <c r="F68" s="35"/>
      <c r="G68" s="35"/>
      <c r="H68" s="35"/>
    </row>
    <row r="69" spans="1:8" x14ac:dyDescent="0.3">
      <c r="A69" s="35"/>
      <c r="B69" s="35"/>
      <c r="C69" s="35"/>
      <c r="D69" s="35"/>
      <c r="E69" s="35"/>
      <c r="F69" s="35"/>
      <c r="G69" s="35"/>
      <c r="H69" s="35"/>
    </row>
    <row r="70" spans="1:8" x14ac:dyDescent="0.3">
      <c r="A70" s="35"/>
      <c r="B70" s="35"/>
      <c r="C70" s="35"/>
      <c r="D70" s="35"/>
      <c r="E70" s="35"/>
      <c r="F70" s="35"/>
      <c r="G70" s="35"/>
      <c r="H70" s="35"/>
    </row>
    <row r="71" spans="1:8" x14ac:dyDescent="0.3">
      <c r="A71" s="35"/>
      <c r="B71" s="35"/>
      <c r="C71" s="35"/>
      <c r="D71" s="35"/>
      <c r="E71" s="35"/>
      <c r="F71" s="35"/>
      <c r="G71" s="35"/>
      <c r="H71" s="35"/>
    </row>
    <row r="72" spans="1:8" x14ac:dyDescent="0.3">
      <c r="A72" s="35"/>
      <c r="B72" s="35"/>
      <c r="C72" s="35"/>
      <c r="D72" s="35"/>
      <c r="E72" s="35"/>
      <c r="F72" s="35"/>
      <c r="G72" s="35"/>
      <c r="H72" s="35"/>
    </row>
    <row r="73" spans="1:8" ht="17.399999999999999" x14ac:dyDescent="0.3">
      <c r="C73" s="31" t="s">
        <v>10</v>
      </c>
      <c r="D73" s="31"/>
      <c r="E73" s="31"/>
      <c r="F73" s="31"/>
      <c r="G73" s="31"/>
    </row>
    <row r="74" spans="1:8" ht="17.399999999999999" x14ac:dyDescent="0.3">
      <c r="C74" s="31" t="s">
        <v>124</v>
      </c>
      <c r="D74" s="31"/>
      <c r="E74" s="31"/>
      <c r="F74" s="31"/>
      <c r="G74" s="31"/>
    </row>
    <row r="75" spans="1:8" ht="17.399999999999999" x14ac:dyDescent="0.3">
      <c r="C75" s="31" t="s">
        <v>125</v>
      </c>
      <c r="D75" s="31"/>
      <c r="E75" s="31"/>
      <c r="F75" s="31"/>
      <c r="G75" s="31"/>
    </row>
  </sheetData>
  <mergeCells count="38">
    <mergeCell ref="A1:B2"/>
    <mergeCell ref="C1:H1"/>
    <mergeCell ref="C2:H2"/>
    <mergeCell ref="B3:C3"/>
    <mergeCell ref="D3:E3"/>
    <mergeCell ref="F3:H3"/>
    <mergeCell ref="A22:G22"/>
    <mergeCell ref="B4:C4"/>
    <mergeCell ref="D4:E4"/>
    <mergeCell ref="F4:H4"/>
    <mergeCell ref="B5:C5"/>
    <mergeCell ref="D5:E5"/>
    <mergeCell ref="F5:H5"/>
    <mergeCell ref="B6:C6"/>
    <mergeCell ref="D6:H6"/>
    <mergeCell ref="A11:G11"/>
    <mergeCell ref="A15:G15"/>
    <mergeCell ref="A16:H16"/>
    <mergeCell ref="A57:G57"/>
    <mergeCell ref="A23:H23"/>
    <mergeCell ref="A30:G30"/>
    <mergeCell ref="A31:H31"/>
    <mergeCell ref="A38:G38"/>
    <mergeCell ref="A39:H39"/>
    <mergeCell ref="A44:G44"/>
    <mergeCell ref="A45:H45"/>
    <mergeCell ref="A48:G48"/>
    <mergeCell ref="A49:H49"/>
    <mergeCell ref="A52:G52"/>
    <mergeCell ref="A53:H53"/>
    <mergeCell ref="C74:G74"/>
    <mergeCell ref="C75:G75"/>
    <mergeCell ref="A58:H58"/>
    <mergeCell ref="A65:G65"/>
    <mergeCell ref="A66:H66"/>
    <mergeCell ref="A67:G67"/>
    <mergeCell ref="A68:H72"/>
    <mergeCell ref="C73:G73"/>
  </mergeCells>
  <pageMargins left="0.25" right="0.25" top="0.75" bottom="0.75" header="0.3" footer="0.3"/>
  <pageSetup paperSize="9" scale="57" firstPageNumber="0" fitToHeight="0" orientation="portrait" r:id="rId1"/>
  <drawing r:id="rId2"/>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pz2GC8Kju2qiE45WDOq2bSla8DF5UAn5IRkRt9W8OFU=</DigestValue>
    </Reference>
    <Reference Type="http://www.w3.org/2000/09/xmldsig#Object" URI="#idOfficeObject">
      <DigestMethod Algorithm="http://www.w3.org/2001/04/xmlenc#sha256"/>
      <DigestValue>rCM5TkirxwvFlOtpGNkKBsO2YtsskrXiWc8Ib0TVBXU=</DigestValue>
    </Reference>
    <Reference Type="http://uri.etsi.org/01903#SignedProperties" URI="#idSignedProperties">
      <Transforms>
        <Transform Algorithm="http://www.w3.org/TR/2001/REC-xml-c14n-20010315"/>
      </Transforms>
      <DigestMethod Algorithm="http://www.w3.org/2001/04/xmlenc#sha256"/>
      <DigestValue>XAXetyYdlaWEGhvbVIjk2eCo1i8b+PwV6z7Ae9PfVnA=</DigestValue>
    </Reference>
  </SignedInfo>
  <SignatureValue>CIUNfLClG2L7stWGXpFl/kPeL2PcUxVDvpDLvMKIcYR5nZZTFOsN148V1PWbyj/Flf7UqwXTaFjV
219cY/e0y35Z6XZIE8YjlYbP+VJk3U6kK0WYFG9jn1LAcEOpNWOWVhZyasYKLMsrzvhJXRFFseUw
IKYEjN/9J8IB6ZW0AAwAnTlU9KkBrsZ+pFe3g5H8FjJ5tUdnENHXGUoVQZnw34pMsYSIAVoh5jgD
Nh/hS2SJuLQ8cBN6TX3xrJzN79G2u/1tIxT50/kkfgUv9xCvRlr+zfs2ft7PXulWjS5ptIh2wHrt
c6sqq4YfT7LMPVB4gJoNYzNbolhwulseRgI2mQ==</SignatureValue>
  <KeyInfo>
    <X509Data>
      <X509Certificate>MIIHAzCCBOugAwIBAgIIfg4jBSJBY4MwDQYJKoZIhvcNAQELBQAwWTELMAkGA1UEBhMCQlIxEzARBgNVBAoTCklDUC1CcmFzaWwxFTATBgNVBAsTDEFDIFNPTFVUSSB2NTEeMBwGA1UEAxMVQUMgU09MVVRJIE11bHRpcGxhIHY1MB4XDTIzMDUyMjE0MzMwMFoXDTI2MDUyMjE0MzMwMFowgb0xCzAJBgNVBAYTAkJSMRMwEQYDVQQKEwpJQ1AtQnJhc2lsMR4wHAYDVQQLExVBQyBTT0xVVEkgTXVsdGlwbGEgdjUxFzAVBgNVBAsTDjE4Nzk5ODk3MDAwMTIwMRkwFwYDVQQLExBWaWRlb2NvbmZlcmVuY2lhMRowGAYDVQQLExFDZXJ0aWZpY2FkbyBQRiBBMzEpMCcGA1UEAxMgTUFUSEVVUyBBTFZFUyBEVUFSVEU6MDE2MTAxMDI2MTQwggEiMA0GCSqGSIb3DQEBAQUAA4IBDwAwggEKAoIBAQDWPFTy590NP1iyXZJ2JTcaO4Hy53k+OVFefbaRxRzXJ8y9P8sD+KaINOxE/SOliFY64FEGlgy4I06dXNFTzYPMAnkdWrxF07Ztte28ejgE03W+/dKRT1MJ8cN/Li6+jyN6p13kFbRWT1ZbALd5o0W1QW8dI7bdju8uh4f7h2zf8VyLezVAhjEYZhbwZSaFTfajW/YyYT27WQffGFuBJPHETI+/l+oOD7YZkGvcvLdm0Ay9+uoIHBYw7NF5b/g3g5HTT0RWiiKPExEul3sngUsUtwVWWO7IhUEgsi6YHAYCUXaXf+PMuvBAz+uMEh0oKpnWAcNnnbHlDTJjlfKDMkP3AgMBAAGjggJoMIICZDAJBgNVHRMEAjAAMB8GA1UdIwQYMBaAFMVS7SWACd+cgsifR8bdtF8x3bmxMFQGCCsGAQUFBwEBBEgwRjBEBggrBgEFBQcwAoY4aHR0cDovL2NjZC5hY3NvbHV0aS5jb20uYnIvbGNyL2FjLXNvbHV0aS1tdWx0aXBsYS12NS5wN2IwgZcGA1UdEQSBjzCBjIEXbWR1YXJ0ZS5lbmdAaG90bWFpbC5jb22gOAYFYEwBAwGgLxMtMzAwODE5OTIwMTYxMDEwMjYxNDAwMDAwMDAwMDAwMDAwMDAwMDAwMDAwMDAwoBcGBWBMAQMGoA4TDDAwMDAwMDAwMDAwMKAeBgVgTAEDBaAVExMwMDAwMDAwMDAwMDAwMDAwMDAwMF0GA1UdIARWMFQwUgYGYEwBAgMlMEgwRgYIKwYBBQUHAgEWOmh0dHA6Ly9jY2QuYWNzb2x1dGkuY29tLmJyL2RvY3MvZHBjLWFjLXNvbHV0aS1tdWx0aXBsYS5wZGYwKQYDVR0lBCIwIAYIKwYBBQUHAwIGCCsGAQUFBwMEBgorBgEEAYI3FAICMIGMBgNVHR8EgYQwgYEwPqA8oDqGOGh0dHA6Ly9jY2QuYWNzb2x1dGkuY29tLmJyL2xjci9hYy1zb2x1dGktbXVsdGlwbGEtdjUuY3JsMD+gPaA7hjlodHRwOi8vY2NkMi5hY3NvbHV0aS5jb20uYnIvbGNyL2FjLXNvbHV0aS1tdWx0aXBsYS12NS5jcmwwHQYDVR0OBBYEFK3OZzBxP8UIC1AtxPcc0faVioQQMA4GA1UdDwEB/wQEAwIF4DANBgkqhkiG9w0BAQsFAAOCAgEAJiu60ur6z0ONjeU1DfqSjpCvHghvYLvGWwrBlWwgD98EywWbrZttceTWMJR4WWbC1p4TLK9UoaT8tfxJdzPMVqWHZ3rUa4mANduwU/Vv9cT+ikwW/4A4J3KiC3yKdN1oPSneYNu+mbXlyl7A9sdAFzhqA2P6vMkBwGDRHxN8LdHAZAMCbJlRXSD0fGTwYvUyuccGDHWvyTg44pPktlNNbVVhcm3Ax59v0GarpLJ1PLF+kxdaIjQUUz5mc3wTlKFFSYw0oBGQZo2L3//n8w+L1H0DF5mv/5aDprTGh+EqYd6ehmAZU6/lv0P4t46AyNb0wq61gxYFiuQixstRlCKfUUJJcnzC6m4NggkMs18SssJOFZVuX45Hv1/ihzID5lXs/obliiXZNncL3S5Ek5EVo2sQ7ducQG12LUn44TwaxyNJUfNG7qjDveG09XEf0WGulrgq1grd7XLy6/XZnM8Wr0uxeR6YNhEt0vi7kvZRRpF/3iee/gBxsYSWxPBqGcNv5N9orJHj+lbvO4fOE6il/NiQiupOXuae2oEmDzbnUROCQGowksaR9gHJnPXjmMGc7VNJsQtDpILppU7Bh0MhgeufAuXk71ltx6taIAl2yFarSF/XHk786BspeQfaPM38s4afCwrCKNKUtN0oSiZZKQO0bxuOuLdBr35nawAsCJc=</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1/04/xmlenc#sha256"/>
        <DigestValue>UWT6/LjEjB/AwVgZ9knweCsO94tYoJdKkD1WK58wc1k=</DigestValue>
      </Reference>
      <Reference URI="/xl/calcChain.xml?ContentType=application/vnd.openxmlformats-officedocument.spreadsheetml.calcChain+xml">
        <DigestMethod Algorithm="http://www.w3.org/2001/04/xmlenc#sha256"/>
        <DigestValue>Y7KkEVQYkOBKKM+Z5qT3l/xMB+G6GBWjJPSaQZaECJ4=</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5n6B4nvN3BmLCgKHhWpGmjggDy+lnz5/mYVmhhnZ8ao=</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thgVO3JRKga0OcwqtXmo5RbWmBHm747XDo8a6M0+C9o=</DigestValue>
      </Reference>
      <Reference URI="/xl/externalLinks/externalLink1.xml?ContentType=application/vnd.openxmlformats-officedocument.spreadsheetml.externalLink+xml">
        <DigestMethod Algorithm="http://www.w3.org/2001/04/xmlenc#sha256"/>
        <DigestValue>vXAb/23Aa+I23SVIou6qHWxgY23fgXwVA9itVGXPAXw=</DigestValue>
      </Reference>
      <Reference URI="/xl/media/image1.png?ContentType=image/png">
        <DigestMethod Algorithm="http://www.w3.org/2001/04/xmlenc#sha256"/>
        <DigestValue>X79RNeq37RtLzTM+Of87OhTIAH7vH8/OFNgEjNZ29PQ=</DigestValue>
      </Reference>
      <Reference URI="/xl/printerSettings/printerSettings1.bin?ContentType=application/vnd.openxmlformats-officedocument.spreadsheetml.printerSettings">
        <DigestMethod Algorithm="http://www.w3.org/2001/04/xmlenc#sha256"/>
        <DigestValue>BcQpujfXXrNRy+Fwi4DfFQ3OFHlBlqhxXfvQk8856gE=</DigestValue>
      </Reference>
      <Reference URI="/xl/sharedStrings.xml?ContentType=application/vnd.openxmlformats-officedocument.spreadsheetml.sharedStrings+xml">
        <DigestMethod Algorithm="http://www.w3.org/2001/04/xmlenc#sha256"/>
        <DigestValue>JxQUGdQqEa1+vuEooQlGyfK6v1B1mTbDZHsoGttufJM=</DigestValue>
      </Reference>
      <Reference URI="/xl/styles.xml?ContentType=application/vnd.openxmlformats-officedocument.spreadsheetml.styles+xml">
        <DigestMethod Algorithm="http://www.w3.org/2001/04/xmlenc#sha256"/>
        <DigestValue>4Er5hvRpXbbFSx0jCKttCTD0FhKSrBxVhXomR51GXNY=</DigestValue>
      </Reference>
      <Reference URI="/xl/theme/theme1.xml?ContentType=application/vnd.openxmlformats-officedocument.theme+xml">
        <DigestMethod Algorithm="http://www.w3.org/2001/04/xmlenc#sha256"/>
        <DigestValue>t/JWobfJxe3pnp+78W3CGN1g1NL6g51bFmTbvn6Cqjw=</DigestValue>
      </Reference>
      <Reference URI="/xl/workbook.xml?ContentType=application/vnd.openxmlformats-officedocument.spreadsheetml.sheet.main+xml">
        <DigestMethod Algorithm="http://www.w3.org/2001/04/xmlenc#sha256"/>
        <DigestValue>JtbWf2RZr+KxaAowtYEav+VocHadK0enagb1BaLIdF8=</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AkNhP713P2yRa4Dh2ARGFlwE9QoRTO7fyLFTfcPffHI=</DigestValue>
      </Reference>
      <Reference URI="/xl/worksheets/sheet1.xml?ContentType=application/vnd.openxmlformats-officedocument.spreadsheetml.worksheet+xml">
        <DigestMethod Algorithm="http://www.w3.org/2001/04/xmlenc#sha256"/>
        <DigestValue>+piWZ6FQxKBtR/+fFZgGHkjzaQC7TZDMIhKDitYnHpM=</DigestValue>
      </Reference>
    </Manifest>
    <SignatureProperties>
      <SignatureProperty Id="idSignatureTime" Target="#idPackageSignature">
        <mdssi:SignatureTime xmlns:mdssi="http://schemas.openxmlformats.org/package/2006/digital-signature">
          <mdssi:Format>YYYY-MM-DDThh:mm:ssTZD</mdssi:Format>
          <mdssi:Value>2026-02-05T16:58:53Z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16.0.19628/27</OfficeVersion>
          <ApplicationVersion>16.0.19628</ApplicationVersion>
          <Monitors>1</Monitors>
          <HorizontalResolution>1920</HorizontalResolution>
          <VerticalResolution>1200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2026-02-05T16:58:53Z</xd:SigningTime>
          <xd:SigningCertificate>
            <xd:Cert>
              <xd:CertDigest>
                <DigestMethod Algorithm="http://www.w3.org/2001/04/xmlenc#sha256"/>
                <DigestValue>vTkaX2JM+9VhrJDW+S1XoBOwiCwYVlOOXO7BOWe1IJk=</DigestValue>
              </xd:CertDigest>
              <xd:IssuerSerial>
                <X509IssuerName>CN=AC SOLUTI Multipla v5, OU=AC SOLUTI v5, O=ICP-Brasil, C=BR</X509IssuerName>
                <X509SerialNumber>9083236003409388419</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http://uri.etsi.org/01903/v1.2.2#ProofOfCreation</xd:Identifier>
              <xd:Description>Criou este documento</xd:Description>
            </xd:CommitmentTypeId>
            <xd:AllSignedDataObjects/>
          </xd:CommitmentTypeIndication>
        </xd:SignedDataObjectProperties>
      </xd:SignedProperties>
      <xd:UnsignedProperties>
        <xd:UnsignedSignatureProperties>
          <xd:CertificateValues>
            <xd:EncapsulatedX509Certificate>MIIHFjCCBP6gAwIBAgIBDDANBgkqhkiG9w0BAQ0FADBvMQswCQYDVQQGEwJCUjETMBEGA1UEChMKSUNQLUJyYXNpbDE0MDIGA1UECxMrQXV0b3JpZGFkZSBDZXJ0aWZpY2Fkb3JhIFJhaXogQnJhc2lsZWlyYSB2NTEVMBMGA1UEAxMMQUMgU09MVVRJIHY1MB4XDTE5MDIwNTE0MzQ1NloXDTI5MDMwMjExNTg1OVowWTELMAkGA1UEBhMCQlIxEzARBgNVBAoTCklDUC1CcmFzaWwxFTATBgNVBAsTDEFDIFNPTFVUSSB2NTEeMBwGA1UEAxMVQUMgU09MVVRJIE11bHRpcGxhIHY1MIICIjANBgkqhkiG9w0BAQEFAAOCAg8AMIICCgKCAgEAuIIdPZR/Ntz47joJvl7bf95r1gdFRBMo+evFua6ExWPPifqy6/gO97XvtjJuMdJIYqExiijS0STmUP2Sq1BDOz8VkpTBAzF6wiDMX4224uWn7ndK8J3BmOWzmIj4Lfk+lFNbwIYSeJ6/C6TSwcZpqQy6NOhLW3eOIr+EWdJFEiyr2yU0hzSRvDtdmpl2DzntlUO+5pgM5YD5GR/YxsrrycCV10ZSXN7BJLGIVZAg0BBc5d8/QYBqzk7FKdviRi2k79XV+feH1UzpUaOD2s/fTQqqhDDaNEbd+LpP9pVeuB/xxuSK70SDDWFoaKP4dqxgDBEZIAPUOJ9aIFiVUFJxNPTBgQVTb5mdKknLywVCMPA8Nf88iv1gEk3wZq3y4kyJddg5UrIVnY2xzoG3z61/N93ty1B7Inpm3D917bvuLXaYcGfDGyPYSKXITc8yvdB8FuUW3C3ugTUxU7IywrP0M58jGYXbEWotHG1CwDwureKRVaYnzt062NDYOha7r88bXD4FymU4ieMyYN/SX0VviCXnzG+x4lWYwj+r29gSZ2LBSAe3q5MePTRkU3V25Fopm7olQka7zpuKTN7ITFQWJ78yhKEdcUEAsTB03BhAPXdJ0iUjoPzFIdUZAtfa4KP/C/YODMo/oY9ru/OrOoOixte8koyHAbQube9OFZ7ATNsCAwEAAaOCAdEwggHNMB0GA1UdDgQWBBTFUu0lgAnfnILIn0fG3bRfMd25sTAPBgNVHRMBAf8EBTADAQH/MB8GA1UdIwQYMBaAFErHl9y4Wa0KBztHVSbf1bInrnpxMIHvBgNVHSAEgecwgeQwSgYGYEwBAgEmMEAwPgYIKwYBBQUHAgEWMmh0dHBzOi8vY2NkLmFjc29sdXRpLmNvbS5ici9kb2NzL2RwYy1hYy1zb2x1dGkucGRmMEoGBmBMAQIEDzBAMD4GCCsGAQUFBwIBFjJodHRwczovL2NjZC5hY3NvbHV0aS5jb20uYnIvZG9jcy9kcGMtYWMtc29sdXRpLnBkZjBKBgZgTAECAyUwQDA+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LRfV/fT9jlFPGFrAa1Hnri1WgOlG9dhBL2orVahlkeS4NXe2FyT8VbOmhOkWGsHoCd7jwly7v5Q1CMo3Uw92E8akgqtbXj9kTXB80tSDctkIC++eAilOJCFMYomK5/X8TjVwj9KSnWRgXihEd+Hc/bowV7nIe3B6Ebs+C2VoVkkMT6qT/TqafrmIH9uJfvKWuOWtGv4RLNTg6YHxqEUnD+R+l0iohxuh29+uaJhjElRrd8gNFqvEDWm4EdhWTvzMkZdH4Zun1yMUl5Y3CdD5zSLOVcgGrmE0Skh9drDZTN4BdV84FJTGrj0DwANXUNSihpaMr32Cnav7J0zmDFXeM7tIj/CVfmxQczVfRlwSb2LM+NE8+XkQFZfeHOOa2ioeI1jlGuLjuLqj9yVAX2Vn/MkFsA1tt9CeHCEI7cEBi55B9bgjBNN1kOC9XZBdxp5RS3eZSe6T1AZovxgAQEirEKmCxmlICDz4qVh1SgT3Gvj7Pubrv6SqL7dJK6VxQlUPJAibQDn29uyqwHwFX/jmbxol3GOE3ae1AKBFONwlE2YkwJb5li+IGnUeFgIwiQwZdm43TFu68QeTE2Mq30w0GsY6nbLhOnBbsrmX+dBwWi85JFtZsy9y3Kr+jNdExUPIc7VQbYZGu+5cdHthRJcTnllZeQU36sTKznw5NK0QhdR</xd:EncapsulatedX509Certificate>
            <xd:EncapsulatedX509Certificate>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Un9kiyaLa1Yf0OtZ1HtRX8dEJ/a8gMegdj8octdGAid1SKe7IMYRCN554iZldoDhfK7YLJxbjQaT/OfA7fRu6uA7z7joS34zdYhEN4P4EgL3DTCQPVzStjExIhu+qG0VV4cuZQ8n+jrRL653/liXqTwgVJd1YHZO/vQnjWWUmuANO1Gxp/cIRjASUenWfT0LV3Uiu9x9ZwYi/fS6eX7ihmpxVgRrzf717EcYZziVjNJj/wwLRbVs4pgz005d+W96iqxhi0Hb/f4rBYqYci9DwEFzYdvkkk62KbrbHw+lhpGXdQs+wHPYR8rh6nxdNwMuXLyF1UU9EXxy5TGsrbQmCdjWVDcJs2ViLDcmBHSdvLcgkOQYj7vCw5Mpfu+7s2veGa0H/U+FrdYSn4JXy9E78TNcRv5mV1y98eDR4iHSSJMPcPmn54QImkoXwch6t5EmmPEd1FpPD0bw5cs8Fm30GFkIH1245ANRI298V9s3qcR+hHTKianI7uFmrgZEPu8hl8rNnQmAo1q8XOShp8h9XB1xh6I9yETNX+LbaPsoZ7iFNbvQ6+TLxBzM6wcKaT9eW6DXscIRFviyqeLy2finG9IE9hGYVeWoLl2uGVqFr124HTLppej/0Wbfel7QjDL0I99u2vKviD14J+2E+UBLjsFgOf5UCAwEAAaOBuzCBuDAUBgNVHSAEDTALMAkGBWBMAQEuMAAwPwYDVR0fBDgwNjA0oDKgMIYuaHR0cDovL2FjcmFpei5pY3BicmFzaWwuZ292LmJyL0xDUmFjcmFpenY1LmNybDAfBgNVHSMEGDAWgBRpqL512cTvbOcTReRhbuVo+LZAXjAdBgNVHQ4EFgQUSseX3LhZrQoHO0dVJt/VsieuenEwDwYDVR0TAQH/BAUwAwEB/zAOBgNVHQ8BAf8EBAMCAQYwDQYJKoZIhvcNAQENBQADggIBAHTHprVP4HJFNsMWtG/1uj+CRSITHaIqKokRSoDFGRuxKLWNAXv1G59Ioyn0iiQimDUijBSVizNBHRFYpxs6J+0Ju9z8cHUWahqBkqhMLNNzPDjWCgxiBCGwMHvkSku1nJHkKf0Tbo7XL5GvZTE7rXY4phop6hqImfCPdaG9uoI2RENAuGF5Vsa/7I7x3pbKwQV78UbmrFfCoLrZB8e3pawY5JVxZU5PHyf59A+g8l9o5g7IqMtkKdpq2r52q/1SRaRZHWYwMc2o823nb57fjP+n21Ccxnve2j3a1lmsCbpvfwgkku9xTzOE3BhTSFYMUGeD7FUfSmztTxuvtYGG4dKqfHXYmKE/GHtrKwbj4zU9DNsItO4BXCGnJg+Cm/1qJAvCBT8NHMwPp82jvxc7JC3KSREmLFQfhj5ndMi0T/B0HWhOEpe30GeZQToRxjPjV68UBjURNzEybWMTQwPf5hx6TtxCQ1ogUNR9Em/qmt3EWxXB+JDv3CgjeCNgzQQ8AQHdAvRYDu7z8xNhTaE+SL9+Ctp1LS9O9n8Miu4ZwsG/WP0A36ftUQSZ9QizDue2iS4HCvK8qhBWmqq8bF5pnPWCXSxxj7x+rKo648BBJSKpd4B5sQW+YG43ONUuE6VmFio4ofrwjvf+xZVoghfkADeq6/5hsGNJsLzXDfr6hCDB</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 Orçamentária</vt:lpstr>
      <vt:lpstr>'Planilha Orçamentária'!Area_de_impressao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Matheus Duarte</dc:creator>
  <cp:lastModifiedBy>Matheus Duarte</cp:lastModifiedBy>
  <dcterms:created xsi:type="dcterms:W3CDTF">2026-02-05T16:56:51Z</dcterms:created>
  <dcterms:modified xsi:type="dcterms:W3CDTF">2026-02-05T16:58:46Z</dcterms:modified>
</cp:coreProperties>
</file>